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2"/>
  </bookViews>
  <sheets>
    <sheet name="2019-2021г" sheetId="17" r:id="rId1"/>
    <sheet name="Лист1" sheetId="19" r:id="rId2"/>
  </sheets>
  <definedNames>
    <definedName name="_xlnm.Print_Titles" localSheetId="0">'2019-2021г'!$8:$8</definedName>
    <definedName name="_xlnm.Print_Area" localSheetId="0">'2019-2021г'!$A$1:$G$235</definedName>
  </definedNames>
  <calcPr calcId="152511"/>
</workbook>
</file>

<file path=xl/calcChain.xml><?xml version="1.0" encoding="utf-8"?>
<calcChain xmlns="http://schemas.openxmlformats.org/spreadsheetml/2006/main">
  <c r="E213" i="17" l="1"/>
  <c r="F213" i="17"/>
  <c r="D213" i="17"/>
  <c r="F212" i="17" l="1"/>
  <c r="E212" i="17"/>
  <c r="D212" i="17"/>
  <c r="F208" i="17"/>
  <c r="E208" i="17"/>
  <c r="D208" i="17"/>
  <c r="F169" i="17"/>
  <c r="F151" i="17" s="1"/>
  <c r="E169" i="17"/>
  <c r="E151" i="17" s="1"/>
  <c r="D169" i="17"/>
  <c r="D151" i="17" s="1"/>
  <c r="F141" i="17"/>
  <c r="E141" i="17"/>
  <c r="D141" i="17"/>
  <c r="F133" i="17"/>
  <c r="E133" i="17"/>
  <c r="D133" i="17"/>
  <c r="D131" i="17"/>
  <c r="F127" i="17"/>
  <c r="F126" i="17" s="1"/>
  <c r="E127" i="17"/>
  <c r="E126" i="17" s="1"/>
  <c r="D127" i="17"/>
  <c r="D126" i="17" s="1"/>
  <c r="F121" i="17"/>
  <c r="E121" i="17"/>
  <c r="D121" i="17"/>
  <c r="F119" i="17"/>
  <c r="E119" i="17"/>
  <c r="D119" i="17"/>
  <c r="F116" i="17"/>
  <c r="E116" i="17"/>
  <c r="D116" i="17"/>
  <c r="F113" i="17"/>
  <c r="E113" i="17"/>
  <c r="D113" i="17"/>
  <c r="F108" i="17"/>
  <c r="E108" i="17"/>
  <c r="D108" i="17"/>
  <c r="F105" i="17"/>
  <c r="E105" i="17"/>
  <c r="D105" i="17"/>
  <c r="F103" i="17"/>
  <c r="E103" i="17"/>
  <c r="D103" i="17"/>
  <c r="F100" i="17"/>
  <c r="E100" i="17"/>
  <c r="D100" i="17"/>
  <c r="F99" i="17"/>
  <c r="F97" i="17"/>
  <c r="F96" i="17" s="1"/>
  <c r="E97" i="17"/>
  <c r="E96" i="17" s="1"/>
  <c r="D97" i="17"/>
  <c r="D96" i="17"/>
  <c r="F93" i="17"/>
  <c r="E93" i="17"/>
  <c r="E92" i="17" s="1"/>
  <c r="D93" i="17"/>
  <c r="D92" i="17" s="1"/>
  <c r="F92" i="17"/>
  <c r="F90" i="17"/>
  <c r="E90" i="17"/>
  <c r="E89" i="17" s="1"/>
  <c r="E230" i="17" s="1"/>
  <c r="D90" i="17"/>
  <c r="D89" i="17"/>
  <c r="D230" i="17" s="1"/>
  <c r="F85" i="17"/>
  <c r="E85" i="17"/>
  <c r="D85" i="17"/>
  <c r="F83" i="17"/>
  <c r="E83" i="17"/>
  <c r="E82" i="17" s="1"/>
  <c r="D83" i="17"/>
  <c r="D228" i="17" s="1"/>
  <c r="F79" i="17"/>
  <c r="F75" i="17" s="1"/>
  <c r="F74" i="17" s="1"/>
  <c r="E79" i="17"/>
  <c r="E75" i="17" s="1"/>
  <c r="E74" i="17" s="1"/>
  <c r="D79" i="17"/>
  <c r="D75" i="17" s="1"/>
  <c r="D74" i="17" s="1"/>
  <c r="F72" i="17"/>
  <c r="E72" i="17"/>
  <c r="D72" i="17"/>
  <c r="F70" i="17"/>
  <c r="F69" i="17" s="1"/>
  <c r="E70" i="17"/>
  <c r="E69" i="17" s="1"/>
  <c r="D70" i="17"/>
  <c r="D69" i="17" s="1"/>
  <c r="F67" i="17"/>
  <c r="E67" i="17"/>
  <c r="D67" i="17"/>
  <c r="F65" i="17"/>
  <c r="E65" i="17"/>
  <c r="D65" i="17"/>
  <c r="F63" i="17"/>
  <c r="E63" i="17"/>
  <c r="D63" i="17"/>
  <c r="F61" i="17"/>
  <c r="E61" i="17"/>
  <c r="D61" i="17"/>
  <c r="F58" i="17"/>
  <c r="E58" i="17"/>
  <c r="D58" i="17"/>
  <c r="F55" i="17"/>
  <c r="E55" i="17"/>
  <c r="D55" i="17"/>
  <c r="F52" i="17"/>
  <c r="E52" i="17"/>
  <c r="E48" i="17" s="1"/>
  <c r="D52" i="17"/>
  <c r="F46" i="17"/>
  <c r="E46" i="17"/>
  <c r="D46" i="17"/>
  <c r="F43" i="17"/>
  <c r="E43" i="17"/>
  <c r="D43" i="17"/>
  <c r="F41" i="17"/>
  <c r="E41" i="17"/>
  <c r="D41" i="17"/>
  <c r="F37" i="17"/>
  <c r="E37" i="17"/>
  <c r="D37" i="17"/>
  <c r="F35" i="17"/>
  <c r="E35" i="17"/>
  <c r="D35" i="17"/>
  <c r="F32" i="17"/>
  <c r="E32" i="17"/>
  <c r="D32" i="17"/>
  <c r="F30" i="17"/>
  <c r="E30" i="17"/>
  <c r="D30" i="17"/>
  <c r="F27" i="17"/>
  <c r="E27" i="17"/>
  <c r="D27" i="17"/>
  <c r="F23" i="17"/>
  <c r="E23" i="17"/>
  <c r="D23" i="17"/>
  <c r="F17" i="17"/>
  <c r="F227" i="17" s="1"/>
  <c r="E17" i="17"/>
  <c r="E16" i="17" s="1"/>
  <c r="D17" i="17"/>
  <c r="D16" i="17" s="1"/>
  <c r="F11" i="17"/>
  <c r="F221" i="17" s="1"/>
  <c r="E11" i="17"/>
  <c r="E221" i="17" s="1"/>
  <c r="D11" i="17"/>
  <c r="D40" i="17" l="1"/>
  <c r="F48" i="17"/>
  <c r="F60" i="17"/>
  <c r="F16" i="17"/>
  <c r="F131" i="17"/>
  <c r="F125" i="17" s="1"/>
  <c r="F124" i="17" s="1"/>
  <c r="E228" i="17"/>
  <c r="E22" i="17"/>
  <c r="D22" i="17"/>
  <c r="E40" i="17"/>
  <c r="E34" i="17" s="1"/>
  <c r="F40" i="17"/>
  <c r="F34" i="17" s="1"/>
  <c r="D48" i="17"/>
  <c r="D82" i="17"/>
  <c r="D125" i="17"/>
  <c r="D124" i="17" s="1"/>
  <c r="D10" i="17"/>
  <c r="D218" i="17" s="1"/>
  <c r="D221" i="17"/>
  <c r="D34" i="17"/>
  <c r="E131" i="17"/>
  <c r="E125" i="17" s="1"/>
  <c r="E124" i="17" s="1"/>
  <c r="E99" i="17"/>
  <c r="E10" i="17"/>
  <c r="D60" i="17"/>
  <c r="D57" i="17" s="1"/>
  <c r="F89" i="17"/>
  <c r="F230" i="17" s="1"/>
  <c r="E60" i="17"/>
  <c r="E57" i="17" s="1"/>
  <c r="E219" i="17" s="1"/>
  <c r="F45" i="17"/>
  <c r="F22" i="17"/>
  <c r="D45" i="17"/>
  <c r="F228" i="17"/>
  <c r="F82" i="17"/>
  <c r="E45" i="17"/>
  <c r="F57" i="17"/>
  <c r="D99" i="17"/>
  <c r="D227" i="17"/>
  <c r="F10" i="17"/>
  <c r="E227" i="17"/>
  <c r="D220" i="17" l="1"/>
  <c r="F220" i="17"/>
  <c r="F219" i="17"/>
  <c r="E220" i="17"/>
  <c r="D219" i="17"/>
  <c r="D123" i="17" s="1"/>
  <c r="E218" i="17"/>
  <c r="E123" i="17" s="1"/>
  <c r="E231" i="17" s="1"/>
  <c r="F218" i="17"/>
  <c r="F123" i="17" s="1"/>
  <c r="F231" i="17" s="1"/>
  <c r="D222" i="17" l="1"/>
  <c r="D225" i="17" s="1"/>
  <c r="D224" i="17" s="1"/>
  <c r="D217" i="17"/>
  <c r="D232" i="17" s="1"/>
  <c r="D231" i="17"/>
  <c r="D216" i="17"/>
  <c r="E216" i="17"/>
  <c r="E217" i="17"/>
  <c r="E232" i="17" s="1"/>
  <c r="E222" i="17"/>
  <c r="E225" i="17" s="1"/>
  <c r="E224" i="17" s="1"/>
  <c r="F216" i="17"/>
  <c r="F217" i="17"/>
  <c r="F232" i="17" s="1"/>
  <c r="F222" i="17"/>
  <c r="F225" i="17" s="1"/>
  <c r="F224" i="17" s="1"/>
</calcChain>
</file>

<file path=xl/sharedStrings.xml><?xml version="1.0" encoding="utf-8"?>
<sst xmlns="http://schemas.openxmlformats.org/spreadsheetml/2006/main" count="446" uniqueCount="435">
  <si>
    <t xml:space="preserve">Код </t>
  </si>
  <si>
    <t xml:space="preserve"> 1 00 00000 00 0000 000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</si>
  <si>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</si>
  <si>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</si>
  <si>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</si>
  <si>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</si>
  <si>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</si>
  <si>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</si>
  <si>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</si>
  <si>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</si>
  <si>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</si>
  <si>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</si>
  <si>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</si>
  <si>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</si>
  <si>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</si>
  <si>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</si>
  <si>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</si>
  <si>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</si>
  <si>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</si>
  <si>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</si>
  <si>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</si>
  <si>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</si>
  <si>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</si>
  <si>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</si>
  <si>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</si>
  <si>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</si>
  <si>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</si>
  <si>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</si>
  <si>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</si>
  <si>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</si>
  <si>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</si>
  <si>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</si>
  <si>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</si>
  <si>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</si>
  <si>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</si>
  <si>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</si>
  <si>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</si>
  <si>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1 08 07010 01 0000 110</t>
  </si>
  <si>
    <t xml:space="preserve"> 1 08 07020 01 0000 110</t>
  </si>
  <si>
    <t xml:space="preserve"> 1 08 07100 01 0000 110</t>
  </si>
  <si>
    <t xml:space="preserve"> 1 08 07140 01 0000 110</t>
  </si>
  <si>
    <t xml:space="preserve"> 1 08 07141 01 0000 110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</si>
  <si>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</si>
  <si>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</si>
  <si>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</si>
  <si>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</si>
  <si>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</si>
  <si>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</si>
  <si>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</si>
  <si>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</si>
  <si>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</si>
  <si>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</si>
  <si>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</si>
  <si>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</si>
  <si>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</si>
  <si>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</si>
  <si>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</si>
  <si>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</si>
  <si>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</si>
  <si>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</si>
  <si>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</si>
  <si>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</si>
  <si>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</si>
  <si>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</si>
  <si>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1 12 01010 01 6000 120</t>
  </si>
  <si>
    <t>1 12 01020 01 6000 120</t>
  </si>
  <si>
    <t>1 12 01030 01 6000 120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</si>
  <si>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</si>
  <si>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</si>
  <si>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</si>
  <si>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</si>
  <si>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</si>
  <si>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</si>
  <si>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</si>
  <si>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</si>
  <si>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</si>
  <si>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</si>
  <si>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</si>
  <si>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</si>
  <si>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</si>
  <si>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</si>
  <si>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</si>
  <si>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</si>
  <si>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1 16 03000 00 0000 140</t>
  </si>
  <si>
    <t>1 16 03010 01 0000 140</t>
  </si>
  <si>
    <t xml:space="preserve"> 1 16 03030 01 0000 140</t>
  </si>
  <si>
    <t xml:space="preserve"> 1 16 06000 01 0000 140</t>
  </si>
  <si>
    <t xml:space="preserve"> 1 16 06000 01 6000 140</t>
  </si>
  <si>
    <t xml:space="preserve"> 1 16 08000 01 0000 140</t>
  </si>
  <si>
    <t xml:space="preserve"> 1 16 08010 01 0000 140</t>
  </si>
  <si>
    <t xml:space="preserve"> 1 16 08020 01 0000 140</t>
  </si>
  <si>
    <t>1 16 25000 01 0000 140</t>
  </si>
  <si>
    <t>1 16 25030 01 0000 140</t>
  </si>
  <si>
    <t>1 16 25050 01 0000 140</t>
  </si>
  <si>
    <t>1 16 25060 01 0000 140</t>
  </si>
  <si>
    <t>1 16 28000 01 0000 140</t>
  </si>
  <si>
    <t>1 16 30000 01 0000 140</t>
  </si>
  <si>
    <t>1 16 30013 01 0000 140</t>
  </si>
  <si>
    <t>1 16 30030 01 0000 140</t>
  </si>
  <si>
    <t xml:space="preserve"> 1 16 37000 00 0000 140</t>
  </si>
  <si>
    <t>1 16 37030 04 0000 140</t>
  </si>
  <si>
    <t>1 16 43000 00 0000 140</t>
  </si>
  <si>
    <t>1 16 51000 00 0000 140</t>
  </si>
  <si>
    <t>1 16 51020 02 0000 140</t>
  </si>
  <si>
    <t>1 16 90040 04 0000 140</t>
  </si>
  <si>
    <t>2 00 00000 00 0000 000</t>
  </si>
  <si>
    <t>2 02 00000 00 0000 000</t>
  </si>
  <si>
    <t>2 02 10000 00 0000 151</t>
  </si>
  <si>
    <t>2 02 15001 04 0000 151</t>
  </si>
  <si>
    <t>2 02 20000 00 0000 151</t>
  </si>
  <si>
    <t>2 02 20041 04 0000 151</t>
  </si>
  <si>
    <t>2 02 25027 04 0000 151</t>
  </si>
  <si>
    <t>2 02  25516 04 0000 151</t>
  </si>
  <si>
    <t>2 02  25519 04 0000 151</t>
  </si>
  <si>
    <t>2 02 25527 04 0000 151</t>
  </si>
  <si>
    <t>2 02  25555 04 0000 151</t>
  </si>
  <si>
    <t>2 02 20077 04 0000 151</t>
  </si>
  <si>
    <t>0390002034</t>
  </si>
  <si>
    <t>2 02 29999 04 0000 151</t>
  </si>
  <si>
    <t>0390002088</t>
  </si>
  <si>
    <t>0390002016</t>
  </si>
  <si>
    <t>0390002012</t>
  </si>
  <si>
    <t>0390002013</t>
  </si>
  <si>
    <t xml:space="preserve"> 0390002108</t>
  </si>
  <si>
    <t>0390002089</t>
  </si>
  <si>
    <t>0390002075</t>
  </si>
  <si>
    <t>2 02 30000 00 0000 151</t>
  </si>
  <si>
    <t>2 02 30013 04 0000 151</t>
  </si>
  <si>
    <t>2 02 30022 04 0000 151</t>
  </si>
  <si>
    <t>2 02 30029 04 0000 151</t>
  </si>
  <si>
    <t>2 02 35082 04 0000 151</t>
  </si>
  <si>
    <t>2 02 35084 04 0000 151</t>
  </si>
  <si>
    <t>2 02 35134 04 0000 151</t>
  </si>
  <si>
    <t>2 02 35135 04 0000 151</t>
  </si>
  <si>
    <t>2 02 35137 04 0000 151</t>
  </si>
  <si>
    <t>2 02 35220 04 0000 151</t>
  </si>
  <si>
    <t>2 02 35250 04 0000 151</t>
  </si>
  <si>
    <t>2 02 35260 04 0000 151</t>
  </si>
  <si>
    <t>2 02 35270 04 0000 151</t>
  </si>
  <si>
    <t>2 02 35280 04 0000 151</t>
  </si>
  <si>
    <t>2 02 35380 04 0000 151</t>
  </si>
  <si>
    <t>2 02 30024 04 0000 151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</si>
  <si>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</si>
  <si>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</si>
  <si>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</si>
  <si>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</si>
  <si>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</si>
  <si>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</si>
  <si>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</si>
  <si>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</si>
  <si>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</si>
  <si>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0390002054</t>
  </si>
  <si>
    <t>0390002055</t>
  </si>
  <si>
    <t>0390002056</t>
  </si>
  <si>
    <t>0390002060</t>
  </si>
  <si>
    <t>0390002061</t>
  </si>
  <si>
    <t>0390002062</t>
  </si>
  <si>
    <t>0390002066</t>
  </si>
  <si>
    <t>0390002067</t>
  </si>
  <si>
    <t>0390002070</t>
  </si>
  <si>
    <t>0390002071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</si>
  <si>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</si>
  <si>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</si>
  <si>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</si>
  <si>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</si>
  <si>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</si>
  <si>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</si>
  <si>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</si>
  <si>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</si>
  <si>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0390002073</t>
  </si>
  <si>
    <t>0390002127</t>
  </si>
  <si>
    <t>0390002059</t>
  </si>
  <si>
    <t>0390002063</t>
  </si>
  <si>
    <t>0390002074</t>
  </si>
  <si>
    <t>0390002083</t>
  </si>
  <si>
    <t>0390002084</t>
  </si>
  <si>
    <t>2 02 40000 00 0000 151</t>
  </si>
  <si>
    <t>2 02 45156 04 0000 151</t>
  </si>
  <si>
    <t>2 04 04000 04 0000 180</t>
  </si>
  <si>
    <t>2 04 04010 04 0000 180</t>
  </si>
  <si>
    <t>2 07 00000 00 0000 180</t>
  </si>
  <si>
    <t>2 07 04000 04 0000 180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</si>
  <si>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</si>
  <si>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</si>
  <si>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</si>
  <si>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</si>
  <si>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</si>
  <si>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</si>
  <si>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</si>
  <si>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</si>
  <si>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</si>
  <si>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</si>
  <si>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</si>
  <si>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</si>
  <si>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</si>
  <si>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</si>
  <si>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</si>
  <si>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</si>
  <si>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</si>
  <si>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</si>
  <si>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</si>
  <si>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</si>
  <si>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</si>
  <si>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</si>
  <si>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</si>
  <si>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</si>
  <si>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</si>
  <si>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</si>
  <si>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</si>
  <si>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</si>
  <si>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</si>
  <si>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</si>
  <si>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</si>
  <si>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</si>
  <si>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</si>
  <si>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</si>
  <si>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</si>
  <si>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</si>
  <si>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</si>
  <si>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</si>
  <si>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</si>
  <si>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</si>
  <si>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</si>
  <si>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</si>
  <si>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</si>
  <si>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</si>
  <si>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</si>
  <si>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</si>
  <si>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</si>
  <si>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</si>
  <si>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</si>
  <si>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</si>
  <si>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</si>
  <si>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</si>
  <si>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</si>
  <si>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</si>
  <si>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</si>
  <si>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</si>
  <si>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</si>
  <si>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</si>
  <si>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</si>
  <si>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</si>
  <si>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</si>
  <si>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</si>
  <si>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</si>
  <si>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</si>
  <si>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</si>
  <si>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</si>
  <si>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</si>
  <si>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</si>
  <si>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</si>
  <si>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</si>
  <si>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</si>
  <si>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</si>
  <si>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</si>
  <si>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</si>
  <si>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</si>
  <si>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</si>
  <si>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</si>
  <si>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</si>
  <si>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</si>
  <si>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Денежные взыскания (штрафы) за нарушение законодательства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</si>
  <si>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Денежные взыскания (штрафы) за нарушение земельного законодательства</t>
  </si>
  <si>
    <t>Денежные взыскания(штрафы)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</si>
  <si>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Прочие денежные взыскания (штрафы) за правонарушения в области дорожного движения</t>
  </si>
  <si>
    <t xml:space="preserve">Поступления  сумм в возмещение вреда, причиняемого автомобильным дорогам  транспортными средствами, осуществляющим перевозки тяжеловесных и  (или) крупногабаритных грузов  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</si>
  <si>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</si>
  <si>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</si>
  <si>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</si>
  <si>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</si>
  <si>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</si>
  <si>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</si>
  <si>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</si>
  <si>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</si>
  <si>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</si>
  <si>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</si>
  <si>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</si>
  <si>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Реализация мероприятий  государственной программы  РФ " Доступная среда" на 2011-2020 годы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</si>
  <si>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</si>
  <si>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Субсидия бюджетам городских округов на поддержку отрасли культуры    (комплектование книжных фондов муниц.общедоступных библиотек и госуд.центр-х библиотек)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</si>
  <si>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</si>
  <si>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</si>
  <si>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образований.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</si>
  <si>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</si>
  <si>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</si>
  <si>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</si>
  <si>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</si>
  <si>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</si>
  <si>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</si>
  <si>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</si>
  <si>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</si>
  <si>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</si>
  <si>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</si>
  <si>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</si>
  <si>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ежемесячная денежная выплата отдельным категориям семей в случае рождения третьего ребенка или последующих детей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</si>
  <si>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</si>
  <si>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оплату жилищно-коммунальных услуг отдельным категориям граждан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</si>
  <si>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</si>
  <si>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</si>
  <si>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</si>
  <si>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</si>
  <si>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</si>
  <si>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</si>
  <si>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</si>
  <si>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субвенции на организацию и осуществление деятельности по опеке и попечительству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</si>
  <si>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</si>
  <si>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</si>
  <si>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</si>
  <si>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субвенции бюджетам городских округов на выплату ежемесячного пособия на ребенка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</si>
  <si>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</si>
  <si>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</si>
  <si>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социальную поддержку граждан достигших возраста 70 лет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</si>
  <si>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</si>
  <si>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 субвенция на денежные выплаты отдельным категориям граждан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</si>
  <si>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</si>
  <si>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</si>
  <si>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</si>
  <si>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</si>
  <si>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</si>
  <si>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</si>
  <si>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</si>
  <si>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</si>
  <si>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</si>
  <si>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</si>
  <si>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</si>
  <si>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</si>
  <si>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</si>
  <si>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</si>
  <si>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</si>
  <si>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субвенция на меры социальной поддержки отдельной категории приемных родителей</t>
  </si>
  <si>
    <t xml:space="preserve">субвенция на дополнительные меры социальной поддержки семей, имеющих детей </t>
  </si>
  <si>
    <t>субвенция на ежемесячную денежную выплату отдельным категориям семей в случае рождения третьего ребенка или последующих детей до достижения ребенком трех лет</t>
  </si>
  <si>
    <t xml:space="preserve">  субвенция на предоставление бесплатного проезда на всех видах городского пассажирского транспорта детям работников, погибших(умерших) в результате несчастных случаев на производстве на угледобывающих и горнорудных предприятиях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</si>
  <si>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</si>
  <si>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</si>
  <si>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</si>
  <si>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</si>
  <si>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</si>
  <si>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</si>
  <si>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</si>
  <si>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</si>
  <si>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</si>
  <si>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</si>
  <si>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</si>
  <si>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</si>
  <si>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</si>
  <si>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</si>
  <si>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</si>
  <si>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r>
      <t xml:space="preserve">в том числе собственная база </t>
    </r>
    <r>
      <rPr>
        <b/>
        <sz val="12"/>
        <rFont val="Times"/>
        <family val="1"/>
      </rPr>
      <t>( НАЛОГ.НЕНАЛОГ + ПРОЧИЕ БЕЗВ)</t>
    </r>
  </si>
  <si>
    <t>2 02 15002 04 0000 151</t>
  </si>
  <si>
    <t>дотации на выравнивание бюджетной обеспеченности муниципальных районов (городских округов)</t>
  </si>
  <si>
    <t>.048</t>
  </si>
  <si>
    <t>000</t>
  </si>
  <si>
    <t>2 02 35120 04 0000 151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</si>
  <si>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</si>
  <si>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</si>
  <si>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</si>
  <si>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</si>
  <si>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</si>
  <si>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2 02 35176 04 0000 151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</si>
  <si>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</si>
  <si>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</si>
  <si>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2 02 35573 04 0000 151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</si>
  <si>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</si>
  <si>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</si>
  <si>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0390002095</t>
  </si>
  <si>
    <t xml:space="preserve"> 1 12 01041 01 6000 120</t>
  </si>
  <si>
    <t>Плата за размещение отходов производства</t>
  </si>
  <si>
    <t xml:space="preserve"> 1 12 01040 01 6000 120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</si>
  <si>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</si>
  <si>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</si>
  <si>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>2 02 25497 04 0000 151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</si>
  <si>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</si>
  <si>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 1 12 01042 01 6000 120</t>
  </si>
  <si>
    <t xml:space="preserve">Плата за размещение твердых коммунальных отходов </t>
  </si>
  <si>
    <t>2 19 00000 00 0000 000</t>
  </si>
  <si>
    <t xml:space="preserve"> 0390002167</t>
  </si>
  <si>
    <t>0390002001</t>
  </si>
  <si>
    <t>1 14 02042 04 0000 410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</si>
  <si>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</si>
  <si>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0390002027</t>
  </si>
  <si>
    <t>Капитальный ремонт объектов систем водоснабжения и водоотведения (по ул Ленина)</t>
  </si>
  <si>
    <t>Доходы от оказания платных услуг (работ) и компенсации затрат
 государства</t>
  </si>
  <si>
    <t>1 16 90000 04 0000 140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</si>
  <si>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2019 год и плановый период 2020 и 2021 годов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</si>
  <si>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 xml:space="preserve"> и 228 Налогового кодекса Российской Федерации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</si>
  <si>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>, п. 1 и 2 ст. 120, ст.125, 126, 128, 129, 129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>, 132, 133, 134, 135, 135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</si>
  <si>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t>Доходы</t>
  </si>
  <si>
    <t>Наименование групп, подгрупп, статей, подстатей, элементов, видов (подвидов), кодов экономической классификации доходов</t>
  </si>
  <si>
    <t>Итого   доходы</t>
  </si>
  <si>
    <t xml:space="preserve">Приложение 1   </t>
  </si>
  <si>
    <t>к решению  Совета народных депутатов Анжеро-Судженского городского округа</t>
  </si>
  <si>
    <t>дефицит в решении</t>
  </si>
  <si>
    <t>Дор.Фонд</t>
  </si>
  <si>
    <t>реализ. имущества</t>
  </si>
  <si>
    <t>Субсидии бюджетам субъектов РФ и муниципальных образований 
(межбюджетные субсидии)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</si>
  <si>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</si>
  <si>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Безвозмездные поступления от негосударственных организаций в бюджеты городских  округов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</si>
  <si>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</si>
  <si>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</si>
  <si>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прил.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</si>
  <si>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</si>
  <si>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Содержание и обустройство сибиреязвенных захоронений и скотомогильников (биометрических ям)</t>
  </si>
  <si>
    <t xml:space="preserve">  </t>
  </si>
  <si>
    <t>платные+ прочие безв.(целевые)</t>
  </si>
  <si>
    <t>налоговые неналоговые+ дотация</t>
  </si>
  <si>
    <t>аренда казна КУМИ концессия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</si>
  <si>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</si>
  <si>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t xml:space="preserve">  2019 год</t>
  </si>
  <si>
    <t xml:space="preserve">  2020 год</t>
  </si>
  <si>
    <t xml:space="preserve">  2021 год</t>
  </si>
  <si>
    <t xml:space="preserve"> от ___________ 2018 г. № _______</t>
  </si>
  <si>
    <t>(тыс. руб.)</t>
  </si>
  <si>
    <t>Е.Н.Зачиняева</t>
  </si>
  <si>
    <t>Начальник финансового управления г. Анжеро-Судженска -</t>
  </si>
  <si>
    <t>Денежные взыскания (штрафы) за нарушения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</si>
  <si>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Строительство и реконструкция котельных и сетей теплоснабжения с применением энергоэффективных технологий, материалов и оборудования в рамках подпрограммы "Энергосбережение и повышение энергоэффективности экономики " гос.программы КО "Жилищно-коммунальный и дорожной комплекс, энергосбережение и повышение энергоэффективности Кузбасса"</t>
  </si>
  <si>
    <t>создание и поддержка функционирования монофункциональных центров предоставления государственных и муниципальных услуг</t>
  </si>
  <si>
    <t>этнокультурное развитие наций и народностей кемеровской области</t>
  </si>
  <si>
    <r>
      <rPr>
        <sz val="14"/>
        <rFont val="Arial"/>
        <family val="2"/>
        <charset val="204"/>
      </rPr>
      <t>1 13 02994</t>
    </r>
    <r>
      <rPr>
        <b/>
        <sz val="14"/>
        <rFont val="Arial"/>
        <family val="2"/>
        <charset val="204"/>
      </rPr>
      <t xml:space="preserve">  вт.ч. родительская плата</t>
    </r>
  </si>
  <si>
    <t>Денежные взыскания (штрафы) за нарушение законодательства о налогах и сборах</t>
  </si>
  <si>
    <t>Налоги на товары (работы, услуги), реализуемые на территории Российской Федерации</t>
  </si>
  <si>
    <t>Государственная пошлина по делам, рассматриваемым в судах общей юрисдикции, мировыми судьями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</si>
  <si>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</si>
  <si>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</si>
  <si>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субвенции соц.поддержка граждан при всех формах устр. детей, лишенных род.попеч., в семью 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</si>
  <si>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</si>
  <si>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средствами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</si>
  <si>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</t>
  </si>
  <si>
    <t>Денежные взыскания 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</si>
  <si>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Денежные взыскания (штрафы) за нарушение законодательства в области животного мира</t>
  </si>
  <si>
    <t>Денежные взыскания (штрафы) за нарушение законодательства в области окружающей среды</t>
  </si>
  <si>
    <t>Денежные взыскания (штрафы) за административные правонарушения в области дорожного движения</t>
  </si>
  <si>
    <t xml:space="preserve">  субвенция на назначение и выплату пенсий Кемеровской области (меры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</si>
  <si>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Акцизы по подакцизным товарам (продукции), производимым на  территории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</si>
</sst>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0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sz val="12"/>
      <name val="Times"/>
      <family val="1"/>
    </font>
    <font>
      <b/>
      <sz val="14"/>
      <color theme="1"/>
      <name val="Times"/>
      <family val="1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i/>
      <sz val="10"/>
      <color rgb="FF0070C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1"/>
      <name val="Calibri"/>
      <family val="2"/>
      <scheme val="minor"/>
    </font>
    <font>
      <b/>
      <sz val="10"/>
      <color theme="4" tint="-0.249977111117893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name val="Arial"/>
      <family val="2"/>
      <charset val="204"/>
    </font>
    <font>
      <i/>
      <vertAlign val="superscript"/>
      <sz val="14"/>
      <name val="Arial"/>
      <family val="2"/>
      <charset val="204"/>
    </font>
    <font>
      <i/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sz val="14"/>
      <name val="Arial Cyr"/>
      <family val="2"/>
      <charset val="204"/>
    </font>
    <font>
      <b/>
      <sz val="16"/>
      <name val="Arial Cyr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name val="Arial"/>
      <family val="2"/>
      <charset val="204"/>
    </font>
    <font>
      <b/>
      <sz val="13.5"/>
      <color theme="3" tint="0.39997558519241921"/>
      <name val="Arial"/>
      <family val="2"/>
      <charset val="204"/>
    </font>
    <font>
      <b/>
      <sz val="13.5"/>
      <color rgb="FF0070C0"/>
      <name val="Arial"/>
      <family val="2"/>
      <charset val="204"/>
    </font>
    <font>
      <b/>
      <u/>
      <sz val="14"/>
      <color indexed="8"/>
      <name val="Arial"/>
      <family val="2"/>
      <charset val="204"/>
    </font>
    <font>
      <b/>
      <sz val="14"/>
      <color rgb="FF0070C0"/>
      <name val="Times"/>
      <family val="1"/>
    </font>
    <font>
      <b/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name val="Arial"/>
      <family val="2"/>
      <charset val="204"/>
    </font>
    <font>
      <b/>
      <u val="singleAccounting"/>
      <sz val="14"/>
      <name val="Times"/>
      <family val="1"/>
    </font>
    <font>
      <b/>
      <u val="singleAccounting"/>
      <sz val="14"/>
      <name val="Arial"/>
      <family val="2"/>
      <charset val="204"/>
    </font>
    <font>
      <sz val="12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scheme val="minor"/>
    </font>
    <font>
      <sz val="14"/>
      <name val="Arial Cyr"/>
      <family val="2"/>
      <charset val="204"/>
    </font>
    <font>
      <sz val="12"/>
      <color theme="1"/>
      <name val="Times"/>
      <family val="1"/>
    </font>
    <font>
      <b/>
      <sz val="12"/>
      <name val="Arial"/>
      <family val="2"/>
      <charset val="204"/>
    </font>
    <font>
      <b/>
      <sz val="12"/>
      <name val="Arial Cyr"/>
      <family val="2"/>
      <charset val="204"/>
    </font>
    <font>
      <sz val="12"/>
      <color rgb="FFFF000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color theme="2"/>
      <name val="Arial"/>
      <family val="2"/>
      <charset val="204"/>
    </font>
    <font>
      <sz val="12"/>
      <name val="Times"/>
      <family val="1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"/>
      <family val="1"/>
    </font>
    <font>
      <sz val="10"/>
      <color theme="1"/>
      <name val="Calibri"/>
      <family val="2"/>
      <scheme val="minor"/>
    </font>
    <font>
      <b/>
      <sz val="10"/>
      <color theme="1"/>
      <name val="Times"/>
      <family val="1"/>
    </font>
    <font>
      <b/>
      <sz val="10"/>
      <name val="Times"/>
      <family val="1"/>
    </font>
    <font>
      <sz val="10"/>
      <name val="Times"/>
      <charset val="204"/>
    </font>
    <font>
      <b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CFE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0" applyFont="1"/>
    <xf numFmtId="0" fontId="0" fillId="0" borderId="0" xfId="0" applyFill="1"/>
    <xf numFmtId="0" fontId="7" fillId="0" borderId="0" xfId="0" applyFont="1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7" fillId="0" borderId="0" xfId="0" applyFont="1" applyFill="1" applyAlignment="1">
      <alignment vertical="center"/>
    </xf>
    <xf numFmtId="2" fontId="0" fillId="0" borderId="0" xfId="0" applyNumberFormat="1" applyAlignment="1">
      <alignment horizontal="right"/>
    </xf>
    <xf numFmtId="0" fontId="14" fillId="0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Alignment="1"/>
    <xf numFmtId="164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5" fillId="0" borderId="1" xfId="0" applyNumberFormat="1" applyFont="1" applyFill="1" applyBorder="1" applyAlignment="1">
      <alignment wrapText="1"/>
    </xf>
    <xf numFmtId="0" fontId="15" fillId="0" borderId="1" xfId="0" quotePrefix="1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2" fillId="0" borderId="0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wrapText="1"/>
    </xf>
    <xf numFmtId="0" fontId="8" fillId="0" borderId="4" xfId="0" applyFont="1" applyBorder="1" applyAlignment="1">
      <alignment vertical="center"/>
    </xf>
    <xf numFmtId="0" fontId="22" fillId="3" borderId="1" xfId="0" applyFont="1" applyFill="1" applyBorder="1" applyAlignment="1">
      <alignment horizontal="right" vertical="center"/>
    </xf>
    <xf numFmtId="43" fontId="22" fillId="3" borderId="1" xfId="1" applyFont="1" applyFill="1" applyBorder="1" applyAlignment="1">
      <alignment horizontal="left" vertical="center"/>
    </xf>
    <xf numFmtId="43" fontId="36" fillId="3" borderId="1" xfId="1" applyFont="1" applyFill="1" applyBorder="1" applyAlignment="1">
      <alignment horizontal="right"/>
    </xf>
    <xf numFmtId="0" fontId="22" fillId="3" borderId="2" xfId="0" applyFont="1" applyFill="1" applyBorder="1" applyAlignment="1">
      <alignment horizontal="right" vertical="center"/>
    </xf>
    <xf numFmtId="43" fontId="22" fillId="3" borderId="2" xfId="1" applyFont="1" applyFill="1" applyBorder="1" applyAlignment="1">
      <alignment vertical="center"/>
    </xf>
    <xf numFmtId="0" fontId="22" fillId="3" borderId="6" xfId="0" applyFont="1" applyFill="1" applyBorder="1" applyAlignment="1">
      <alignment horizontal="right" vertical="center"/>
    </xf>
    <xf numFmtId="0" fontId="22" fillId="3" borderId="9" xfId="0" applyFont="1" applyFill="1" applyBorder="1" applyAlignment="1">
      <alignment horizontal="right"/>
    </xf>
    <xf numFmtId="0" fontId="22" fillId="3" borderId="1" xfId="0" applyFont="1" applyFill="1" applyBorder="1" applyAlignment="1">
      <alignment horizontal="right" wrapText="1"/>
    </xf>
    <xf numFmtId="0" fontId="22" fillId="3" borderId="1" xfId="0" applyFont="1" applyFill="1" applyBorder="1" applyAlignment="1">
      <alignment horizontal="right"/>
    </xf>
    <xf numFmtId="0" fontId="22" fillId="3" borderId="1" xfId="0" applyFont="1" applyFill="1" applyBorder="1" applyAlignment="1">
      <alignment horizontal="right" vertical="distributed"/>
    </xf>
    <xf numFmtId="43" fontId="38" fillId="3" borderId="7" xfId="1" applyFont="1" applyFill="1" applyBorder="1" applyAlignment="1">
      <alignment vertical="center"/>
    </xf>
    <xf numFmtId="0" fontId="18" fillId="3" borderId="3" xfId="0" applyFont="1" applyFill="1" applyBorder="1" applyAlignment="1">
      <alignment horizontal="right" vertical="center"/>
    </xf>
    <xf numFmtId="43" fontId="22" fillId="3" borderId="1" xfId="1" applyFont="1" applyFill="1" applyBorder="1" applyAlignment="1">
      <alignment horizontal="center" vertical="center"/>
    </xf>
    <xf numFmtId="43" fontId="38" fillId="3" borderId="6" xfId="1" applyFont="1" applyFill="1" applyBorder="1" applyAlignment="1">
      <alignment vertical="center"/>
    </xf>
    <xf numFmtId="43" fontId="37" fillId="3" borderId="9" xfId="1" applyFont="1" applyFill="1" applyBorder="1" applyAlignment="1">
      <alignment horizontal="center" vertical="center"/>
    </xf>
    <xf numFmtId="43" fontId="18" fillId="3" borderId="3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0" fontId="0" fillId="0" borderId="0" xfId="0" applyFont="1"/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wrapText="1"/>
    </xf>
    <xf numFmtId="0" fontId="44" fillId="0" borderId="1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right" vertical="center" wrapText="1"/>
    </xf>
    <xf numFmtId="0" fontId="46" fillId="0" borderId="1" xfId="0" applyFont="1" applyFill="1" applyBorder="1" applyAlignment="1">
      <alignment horizontal="right" vertical="center" wrapText="1"/>
    </xf>
    <xf numFmtId="0" fontId="44" fillId="0" borderId="1" xfId="0" applyFont="1" applyFill="1" applyBorder="1" applyAlignment="1">
      <alignment horizontal="right" vertical="center" wrapText="1"/>
    </xf>
    <xf numFmtId="0" fontId="47" fillId="0" borderId="1" xfId="0" applyFont="1" applyFill="1" applyBorder="1" applyAlignment="1">
      <alignment horizontal="right" vertical="center"/>
    </xf>
    <xf numFmtId="0" fontId="46" fillId="0" borderId="1" xfId="0" applyFont="1" applyFill="1" applyBorder="1" applyAlignment="1">
      <alignment horizontal="right" vertical="center"/>
    </xf>
    <xf numFmtId="0" fontId="47" fillId="0" borderId="1" xfId="0" applyFont="1" applyFill="1" applyBorder="1" applyAlignment="1">
      <alignment horizontal="right" vertical="center" wrapText="1"/>
    </xf>
    <xf numFmtId="0" fontId="48" fillId="0" borderId="1" xfId="0" applyFont="1" applyFill="1" applyBorder="1" applyAlignment="1">
      <alignment horizontal="center" vertical="center"/>
    </xf>
    <xf numFmtId="49" fontId="48" fillId="0" borderId="1" xfId="0" applyNumberFormat="1" applyFont="1" applyFill="1" applyBorder="1" applyAlignment="1">
      <alignment horizontal="right" vertical="center" wrapText="1"/>
    </xf>
    <xf numFmtId="0" fontId="44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vertical="center" wrapText="1"/>
    </xf>
    <xf numFmtId="49" fontId="50" fillId="0" borderId="1" xfId="0" applyNumberFormat="1" applyFont="1" applyFill="1" applyBorder="1" applyAlignment="1">
      <alignment horizontal="right" vertical="center" wrapText="1"/>
    </xf>
    <xf numFmtId="0" fontId="48" fillId="0" borderId="1" xfId="0" applyFont="1" applyFill="1" applyBorder="1" applyAlignment="1">
      <alignment horizontal="right" vertical="center"/>
    </xf>
    <xf numFmtId="0" fontId="48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9" fillId="3" borderId="1" xfId="0" applyFont="1" applyFill="1" applyBorder="1" applyAlignment="1">
      <alignment horizontal="right" vertical="center"/>
    </xf>
    <xf numFmtId="0" fontId="39" fillId="3" borderId="1" xfId="0" applyFont="1" applyFill="1" applyBorder="1" applyAlignment="1">
      <alignment vertical="center"/>
    </xf>
    <xf numFmtId="0" fontId="39" fillId="3" borderId="1" xfId="0" applyFont="1" applyFill="1" applyBorder="1" applyAlignment="1">
      <alignment horizontal="right" vertical="center" wrapText="1"/>
    </xf>
    <xf numFmtId="43" fontId="44" fillId="3" borderId="1" xfId="1" applyFont="1" applyFill="1" applyBorder="1" applyAlignment="1">
      <alignment horizontal="right" vertical="center"/>
    </xf>
    <xf numFmtId="0" fontId="51" fillId="3" borderId="2" xfId="0" applyFont="1" applyFill="1" applyBorder="1" applyAlignment="1">
      <alignment vertical="center"/>
    </xf>
    <xf numFmtId="0" fontId="51" fillId="3" borderId="5" xfId="0" applyFont="1" applyFill="1" applyBorder="1" applyAlignment="1">
      <alignment vertical="center"/>
    </xf>
    <xf numFmtId="0" fontId="51" fillId="3" borderId="8" xfId="0" applyFont="1" applyFill="1" applyBorder="1" applyAlignment="1">
      <alignment vertical="center"/>
    </xf>
    <xf numFmtId="0" fontId="39" fillId="3" borderId="3" xfId="0" applyFont="1" applyFill="1" applyBorder="1" applyAlignment="1">
      <alignment vertical="center"/>
    </xf>
    <xf numFmtId="0" fontId="51" fillId="3" borderId="1" xfId="0" applyFont="1" applyFill="1" applyBorder="1" applyAlignment="1">
      <alignment vertical="center"/>
    </xf>
    <xf numFmtId="164" fontId="21" fillId="0" borderId="1" xfId="1" applyNumberFormat="1" applyFont="1" applyFill="1" applyBorder="1" applyAlignment="1">
      <alignment horizontal="center" vertical="center"/>
    </xf>
    <xf numFmtId="164" fontId="22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 applyAlignment="1">
      <alignment vertical="center"/>
    </xf>
    <xf numFmtId="164" fontId="20" fillId="0" borderId="1" xfId="1" applyNumberFormat="1" applyFont="1" applyFill="1" applyBorder="1" applyAlignment="1">
      <alignment horizontal="center" vertical="center"/>
    </xf>
    <xf numFmtId="164" fontId="18" fillId="0" borderId="1" xfId="1" applyNumberFormat="1" applyFont="1" applyFill="1" applyBorder="1" applyAlignment="1">
      <alignment horizontal="center" vertical="center"/>
    </xf>
    <xf numFmtId="164" fontId="18" fillId="0" borderId="1" xfId="1" applyNumberFormat="1" applyFont="1" applyFill="1" applyBorder="1" applyAlignment="1">
      <alignment vertical="center"/>
    </xf>
    <xf numFmtId="164" fontId="23" fillId="0" borderId="1" xfId="1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4" fontId="2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vertical="justify" wrapText="1"/>
    </xf>
    <xf numFmtId="0" fontId="22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2" fillId="0" borderId="0" xfId="0" applyFont="1" applyAlignment="1">
      <alignment horizontal="right" wrapText="1"/>
    </xf>
    <xf numFmtId="0" fontId="24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vertical="center" wrapText="1"/>
    </xf>
    <xf numFmtId="0" fontId="54" fillId="0" borderId="0" xfId="0" applyFont="1" applyAlignment="1">
      <alignment vertical="center"/>
    </xf>
    <xf numFmtId="0" fontId="55" fillId="0" borderId="0" xfId="0" applyFont="1" applyAlignment="1"/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center" vertical="center"/>
    </xf>
    <xf numFmtId="0" fontId="55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D8CFE3"/>
      <color rgb="FF69FFFF"/>
      <color rgb="FFB6B1F9"/>
      <color rgb="FFCBDE8E"/>
      <color rgb="FFD4CAE0"/>
      <color rgb="FFBBD46A"/>
      <color rgb="FF0FB158"/>
      <color rgb="FFFF6699"/>
      <color rgb="FFFF93B7"/>
      <color rgb="FFF8A9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I234"/>
  <sheetViews>
    <sheetView tabSelected="1" topLeftCell="B1" zoomScale="71" zoomScaleNormal="71" workbookViewId="0">
      <selection activeCell="J7" sqref="J7"/>
    </sheetView>
  </sheetViews>
  <sheetFormatPr defaultRowHeight="18.75" x14ac:dyDescent="0.25"/>
  <cols>
    <col min="1" max="1" width="5.28515625" style="26" hidden="1" customWidth="1"/>
    <col min="2" max="2" width="25.140625" style="97" customWidth="1"/>
    <col min="3" max="3" width="97.140625" style="27" customWidth="1"/>
    <col min="4" max="4" width="16.42578125" style="7" customWidth="1"/>
    <col min="5" max="5" width="16.5703125" style="5" customWidth="1"/>
    <col min="6" max="6" width="17.140625" style="5" customWidth="1"/>
    <col min="7" max="7" width="1.85546875" style="60" hidden="1" customWidth="1"/>
  </cols>
  <sheetData>
    <row r="1" spans="1:7" x14ac:dyDescent="0.25">
      <c r="B1" s="151" t="s">
        <v>390</v>
      </c>
      <c r="C1" s="151"/>
      <c r="D1" s="151"/>
      <c r="E1" s="151"/>
      <c r="F1" s="151"/>
    </row>
    <row r="2" spans="1:7" x14ac:dyDescent="0.25">
      <c r="B2" s="151" t="s">
        <v>391</v>
      </c>
      <c r="C2" s="151"/>
      <c r="D2" s="151"/>
      <c r="E2" s="151"/>
      <c r="F2" s="151"/>
    </row>
    <row r="3" spans="1:7" x14ac:dyDescent="0.25">
      <c r="B3" s="151" t="s">
        <v>411</v>
      </c>
      <c r="C3" s="151"/>
      <c r="D3" s="151"/>
      <c r="E3" s="151"/>
      <c r="F3" s="151"/>
    </row>
    <row r="4" spans="1:7" ht="6" customHeight="1" x14ac:dyDescent="0.25"/>
    <row r="5" spans="1:7" ht="59.25" customHeight="1" x14ac:dyDescent="0.25">
      <c r="B5" s="152" t="s">
        <v>384</v>
      </c>
      <c r="C5" s="152"/>
      <c r="D5" s="152"/>
      <c r="E5" s="152"/>
      <c r="F5" s="152"/>
    </row>
    <row r="6" spans="1:7" s="170" customFormat="1" ht="16.5" customHeight="1" x14ac:dyDescent="0.2">
      <c r="A6" s="26"/>
      <c r="B6" s="164"/>
      <c r="C6" s="165"/>
      <c r="D6" s="166"/>
      <c r="E6" s="167"/>
      <c r="F6" s="168" t="s">
        <v>412</v>
      </c>
      <c r="G6" s="169"/>
    </row>
    <row r="7" spans="1:7" ht="39" customHeight="1" x14ac:dyDescent="0.25">
      <c r="A7" s="10"/>
      <c r="B7" s="98" t="s">
        <v>0</v>
      </c>
      <c r="C7" s="42" t="s">
        <v>388</v>
      </c>
      <c r="D7" s="43" t="s">
        <v>408</v>
      </c>
      <c r="E7" s="37" t="s">
        <v>409</v>
      </c>
      <c r="F7" s="37" t="s">
        <v>410</v>
      </c>
    </row>
    <row r="8" spans="1:7" s="93" customFormat="1" ht="17.25" customHeight="1" x14ac:dyDescent="0.25">
      <c r="A8" s="95"/>
      <c r="B8" s="158">
        <v>1</v>
      </c>
      <c r="C8" s="158">
        <v>2</v>
      </c>
      <c r="D8" s="159">
        <v>3</v>
      </c>
      <c r="E8" s="160">
        <v>4</v>
      </c>
      <c r="F8" s="160">
        <v>5</v>
      </c>
      <c r="G8" s="96"/>
    </row>
    <row r="9" spans="1:7" s="9" customFormat="1" ht="24" customHeight="1" x14ac:dyDescent="0.3">
      <c r="A9" s="8"/>
      <c r="B9" s="99" t="s">
        <v>1</v>
      </c>
      <c r="C9" s="44" t="s">
        <v>387</v>
      </c>
      <c r="D9" s="28"/>
      <c r="E9" s="28"/>
      <c r="F9" s="28"/>
      <c r="G9" s="60"/>
    </row>
    <row r="10" spans="1:7" ht="22.5" customHeight="1" x14ac:dyDescent="0.25">
      <c r="A10" s="8"/>
      <c r="B10" s="100" t="s">
        <v>2</v>
      </c>
      <c r="C10" s="46" t="s">
        <v>185</v>
      </c>
      <c r="D10" s="125">
        <f t="shared" ref="D10:F10" si="0">D11</f>
        <v>351781</v>
      </c>
      <c r="E10" s="126">
        <f t="shared" si="0"/>
        <v>361311</v>
      </c>
      <c r="F10" s="126">
        <f t="shared" si="0"/>
        <v>374131</v>
      </c>
    </row>
    <row r="11" spans="1:7" x14ac:dyDescent="0.25">
      <c r="A11" s="8">
        <v>182</v>
      </c>
      <c r="B11" s="101" t="s">
        <v>3</v>
      </c>
      <c r="C11" s="49" t="s">
        <v>186</v>
      </c>
      <c r="D11" s="127">
        <f>SUM(D12:D15)</f>
        <v>351781</v>
      </c>
      <c r="E11" s="127">
        <f>SUM(E12:E15)</f>
        <v>361311</v>
      </c>
      <c r="F11" s="127">
        <f>SUM(F12:F15)</f>
        <v>374131</v>
      </c>
      <c r="G11" s="65"/>
    </row>
    <row r="12" spans="1:7" ht="86.25" customHeight="1" x14ac:dyDescent="0.25">
      <c r="A12" s="8">
        <v>182</v>
      </c>
      <c r="B12" s="94" t="s">
        <v>4</v>
      </c>
      <c r="C12" s="29" t="s">
        <v>385</v>
      </c>
      <c r="D12" s="128">
        <v>346983</v>
      </c>
      <c r="E12" s="127">
        <v>356383</v>
      </c>
      <c r="F12" s="127">
        <v>369028</v>
      </c>
    </row>
    <row r="13" spans="1:7" ht="121.5" customHeight="1" x14ac:dyDescent="0.25">
      <c r="A13" s="8">
        <v>182</v>
      </c>
      <c r="B13" s="102" t="s">
        <v>5</v>
      </c>
      <c r="C13" s="30" t="s">
        <v>187</v>
      </c>
      <c r="D13" s="128">
        <v>1451</v>
      </c>
      <c r="E13" s="127">
        <v>1490</v>
      </c>
      <c r="F13" s="127">
        <v>1543</v>
      </c>
    </row>
    <row r="14" spans="1:7" s="9" customFormat="1" ht="56.25" x14ac:dyDescent="0.25">
      <c r="A14" s="8">
        <v>182</v>
      </c>
      <c r="B14" s="102" t="s">
        <v>6</v>
      </c>
      <c r="C14" s="30" t="s">
        <v>188</v>
      </c>
      <c r="D14" s="128">
        <v>3347</v>
      </c>
      <c r="E14" s="127">
        <v>3438</v>
      </c>
      <c r="F14" s="127">
        <v>3560</v>
      </c>
      <c r="G14" s="60"/>
    </row>
    <row r="15" spans="1:7" s="9" customFormat="1" ht="17.25" hidden="1" customHeight="1" x14ac:dyDescent="0.25">
      <c r="A15" s="8">
        <v>182</v>
      </c>
      <c r="B15" s="103" t="s">
        <v>7</v>
      </c>
      <c r="C15" s="38" t="s">
        <v>189</v>
      </c>
      <c r="D15" s="129">
        <v>0</v>
      </c>
      <c r="E15" s="129">
        <v>0</v>
      </c>
      <c r="F15" s="129">
        <v>0</v>
      </c>
      <c r="G15" s="60"/>
    </row>
    <row r="16" spans="1:7" s="1" customFormat="1" ht="36" x14ac:dyDescent="0.35">
      <c r="A16" s="8">
        <v>100</v>
      </c>
      <c r="B16" s="104" t="s">
        <v>8</v>
      </c>
      <c r="C16" s="41" t="s">
        <v>421</v>
      </c>
      <c r="D16" s="126">
        <f t="shared" ref="D16:F16" si="1">D17</f>
        <v>16641</v>
      </c>
      <c r="E16" s="126">
        <f t="shared" si="1"/>
        <v>17273</v>
      </c>
      <c r="F16" s="126">
        <f t="shared" si="1"/>
        <v>17964</v>
      </c>
      <c r="G16" s="60"/>
    </row>
    <row r="17" spans="1:7" s="9" customFormat="1" ht="39.75" customHeight="1" x14ac:dyDescent="0.25">
      <c r="A17" s="8">
        <v>100</v>
      </c>
      <c r="B17" s="161" t="s">
        <v>9</v>
      </c>
      <c r="C17" s="31" t="s">
        <v>434</v>
      </c>
      <c r="D17" s="162">
        <f>SUM(D18:D21)</f>
        <v>16641</v>
      </c>
      <c r="E17" s="162">
        <f>SUM(E18:E21)</f>
        <v>17273</v>
      </c>
      <c r="F17" s="163">
        <f t="shared" ref="F17" si="2">SUM(F18:F21)</f>
        <v>17964</v>
      </c>
      <c r="G17" s="60"/>
    </row>
    <row r="18" spans="1:7" s="9" customFormat="1" ht="80.25" customHeight="1" x14ac:dyDescent="0.25">
      <c r="A18" s="8">
        <v>100</v>
      </c>
      <c r="B18" s="102" t="s">
        <v>10</v>
      </c>
      <c r="C18" s="30" t="s">
        <v>190</v>
      </c>
      <c r="D18" s="128">
        <v>6603</v>
      </c>
      <c r="E18" s="127">
        <v>6854</v>
      </c>
      <c r="F18" s="127">
        <v>7128</v>
      </c>
      <c r="G18" s="60"/>
    </row>
    <row r="19" spans="1:7" s="9" customFormat="1" ht="101.25" customHeight="1" x14ac:dyDescent="0.25">
      <c r="A19" s="8">
        <v>100</v>
      </c>
      <c r="B19" s="102" t="s">
        <v>11</v>
      </c>
      <c r="C19" s="30" t="s">
        <v>191</v>
      </c>
      <c r="D19" s="128">
        <v>60</v>
      </c>
      <c r="E19" s="127">
        <v>62</v>
      </c>
      <c r="F19" s="127">
        <v>65</v>
      </c>
      <c r="G19" s="60"/>
    </row>
    <row r="20" spans="1:7" s="9" customFormat="1" ht="86.25" customHeight="1" x14ac:dyDescent="0.25">
      <c r="A20" s="8">
        <v>100</v>
      </c>
      <c r="B20" s="102" t="s">
        <v>12</v>
      </c>
      <c r="C20" s="30" t="s">
        <v>192</v>
      </c>
      <c r="D20" s="128">
        <v>9978</v>
      </c>
      <c r="E20" s="127">
        <v>10357</v>
      </c>
      <c r="F20" s="127">
        <v>10771</v>
      </c>
      <c r="G20" s="60"/>
    </row>
    <row r="21" spans="1:7" s="9" customFormat="1" ht="64.5" hidden="1" customHeight="1" x14ac:dyDescent="0.25">
      <c r="A21" s="8">
        <v>100</v>
      </c>
      <c r="B21" s="103" t="s">
        <v>13</v>
      </c>
      <c r="C21" s="38" t="s">
        <v>193</v>
      </c>
      <c r="D21" s="129">
        <v>0</v>
      </c>
      <c r="E21" s="129">
        <v>0</v>
      </c>
      <c r="F21" s="129">
        <v>0</v>
      </c>
      <c r="G21" s="60"/>
    </row>
    <row r="22" spans="1:7" s="25" customFormat="1" ht="26.25" customHeight="1" x14ac:dyDescent="0.25">
      <c r="A22" s="8">
        <v>182</v>
      </c>
      <c r="B22" s="104" t="s">
        <v>14</v>
      </c>
      <c r="C22" s="41" t="s">
        <v>194</v>
      </c>
      <c r="D22" s="126">
        <f t="shared" ref="D22:F22" si="3">D23+D27+D30+D32</f>
        <v>55293</v>
      </c>
      <c r="E22" s="126">
        <f t="shared" si="3"/>
        <v>56095</v>
      </c>
      <c r="F22" s="126">
        <f t="shared" si="3"/>
        <v>56971</v>
      </c>
      <c r="G22" s="60"/>
    </row>
    <row r="23" spans="1:7" s="14" customFormat="1" ht="36" x14ac:dyDescent="0.25">
      <c r="A23" s="8">
        <v>182</v>
      </c>
      <c r="B23" s="102" t="s">
        <v>341</v>
      </c>
      <c r="C23" s="31" t="s">
        <v>344</v>
      </c>
      <c r="D23" s="128">
        <f>D24+D25+D26</f>
        <v>21109</v>
      </c>
      <c r="E23" s="127">
        <f>E24+E25+E26</f>
        <v>21911</v>
      </c>
      <c r="F23" s="127">
        <f t="shared" ref="F23" si="4">F24+F25+F26</f>
        <v>22787</v>
      </c>
      <c r="G23" s="61"/>
    </row>
    <row r="24" spans="1:7" s="2" customFormat="1" ht="37.5" x14ac:dyDescent="0.25">
      <c r="A24" s="8">
        <v>182</v>
      </c>
      <c r="B24" s="102" t="s">
        <v>342</v>
      </c>
      <c r="C24" s="30" t="s">
        <v>345</v>
      </c>
      <c r="D24" s="128">
        <v>16623</v>
      </c>
      <c r="E24" s="127">
        <v>17255</v>
      </c>
      <c r="F24" s="127">
        <v>17945</v>
      </c>
      <c r="G24" s="61"/>
    </row>
    <row r="25" spans="1:7" s="2" customFormat="1" ht="48.75" customHeight="1" x14ac:dyDescent="0.25">
      <c r="A25" s="8">
        <v>182</v>
      </c>
      <c r="B25" s="102" t="s">
        <v>343</v>
      </c>
      <c r="C25" s="30" t="s">
        <v>346</v>
      </c>
      <c r="D25" s="128">
        <v>4486</v>
      </c>
      <c r="E25" s="127">
        <v>4656</v>
      </c>
      <c r="F25" s="127">
        <v>4842</v>
      </c>
      <c r="G25" s="61"/>
    </row>
    <row r="26" spans="1:7" s="2" customFormat="1" ht="36" hidden="1" x14ac:dyDescent="0.25">
      <c r="A26" s="8"/>
      <c r="B26" s="103" t="s">
        <v>370</v>
      </c>
      <c r="C26" s="40" t="s">
        <v>369</v>
      </c>
      <c r="D26" s="129">
        <v>0</v>
      </c>
      <c r="E26" s="129">
        <v>0</v>
      </c>
      <c r="F26" s="129">
        <v>0</v>
      </c>
      <c r="G26" s="61"/>
    </row>
    <row r="27" spans="1:7" s="2" customFormat="1" x14ac:dyDescent="0.25">
      <c r="A27" s="13">
        <v>182</v>
      </c>
      <c r="B27" s="101" t="s">
        <v>15</v>
      </c>
      <c r="C27" s="31" t="s">
        <v>195</v>
      </c>
      <c r="D27" s="128">
        <f>D28+D29</f>
        <v>33054</v>
      </c>
      <c r="E27" s="127">
        <f>E28+E29</f>
        <v>33054</v>
      </c>
      <c r="F27" s="130">
        <f>F28+F29</f>
        <v>33054</v>
      </c>
      <c r="G27" s="61"/>
    </row>
    <row r="28" spans="1:7" s="14" customFormat="1" ht="27.75" customHeight="1" x14ac:dyDescent="0.25">
      <c r="A28" s="13">
        <v>182</v>
      </c>
      <c r="B28" s="102" t="s">
        <v>16</v>
      </c>
      <c r="C28" s="32" t="s">
        <v>195</v>
      </c>
      <c r="D28" s="128">
        <v>33054</v>
      </c>
      <c r="E28" s="127">
        <v>33054</v>
      </c>
      <c r="F28" s="127">
        <v>33054</v>
      </c>
      <c r="G28" s="61"/>
    </row>
    <row r="29" spans="1:7" s="14" customFormat="1" ht="56.25" hidden="1" x14ac:dyDescent="0.25">
      <c r="A29" s="13">
        <v>182</v>
      </c>
      <c r="B29" s="103" t="s">
        <v>17</v>
      </c>
      <c r="C29" s="39" t="s">
        <v>196</v>
      </c>
      <c r="D29" s="129">
        <v>0</v>
      </c>
      <c r="E29" s="129">
        <v>0</v>
      </c>
      <c r="F29" s="129">
        <v>0</v>
      </c>
      <c r="G29" s="61"/>
    </row>
    <row r="30" spans="1:7" s="9" customFormat="1" x14ac:dyDescent="0.25">
      <c r="A30" s="8">
        <v>182</v>
      </c>
      <c r="B30" s="101" t="s">
        <v>18</v>
      </c>
      <c r="C30" s="31" t="s">
        <v>197</v>
      </c>
      <c r="D30" s="128">
        <f t="shared" ref="D30:F30" si="5">D31</f>
        <v>760</v>
      </c>
      <c r="E30" s="127">
        <f t="shared" si="5"/>
        <v>760</v>
      </c>
      <c r="F30" s="127">
        <f t="shared" si="5"/>
        <v>760</v>
      </c>
      <c r="G30" s="60"/>
    </row>
    <row r="31" spans="1:7" s="9" customFormat="1" ht="30" x14ac:dyDescent="0.25">
      <c r="A31" s="8">
        <v>182</v>
      </c>
      <c r="B31" s="102" t="s">
        <v>19</v>
      </c>
      <c r="C31" s="32" t="s">
        <v>197</v>
      </c>
      <c r="D31" s="128">
        <v>760</v>
      </c>
      <c r="E31" s="127">
        <v>760</v>
      </c>
      <c r="F31" s="127">
        <v>760</v>
      </c>
      <c r="G31" s="60"/>
    </row>
    <row r="32" spans="1:7" s="9" customFormat="1" ht="36" x14ac:dyDescent="0.25">
      <c r="A32" s="8">
        <v>182</v>
      </c>
      <c r="B32" s="101" t="s">
        <v>20</v>
      </c>
      <c r="C32" s="31" t="s">
        <v>198</v>
      </c>
      <c r="D32" s="128">
        <f>D33</f>
        <v>370</v>
      </c>
      <c r="E32" s="127">
        <f>E33</f>
        <v>370</v>
      </c>
      <c r="F32" s="127">
        <f>F33</f>
        <v>370</v>
      </c>
      <c r="G32" s="60"/>
    </row>
    <row r="33" spans="1:7" s="9" customFormat="1" ht="37.5" x14ac:dyDescent="0.25">
      <c r="A33" s="8">
        <v>182</v>
      </c>
      <c r="B33" s="105" t="s">
        <v>21</v>
      </c>
      <c r="C33" s="30" t="s">
        <v>199</v>
      </c>
      <c r="D33" s="128">
        <v>370</v>
      </c>
      <c r="E33" s="127">
        <v>370</v>
      </c>
      <c r="F33" s="127">
        <v>370</v>
      </c>
      <c r="G33" s="60"/>
    </row>
    <row r="34" spans="1:7" s="9" customFormat="1" ht="31.5" x14ac:dyDescent="0.25">
      <c r="A34" s="8">
        <v>182</v>
      </c>
      <c r="B34" s="104" t="s">
        <v>22</v>
      </c>
      <c r="C34" s="41" t="s">
        <v>200</v>
      </c>
      <c r="D34" s="126">
        <f>D35+D37+D40</f>
        <v>51375</v>
      </c>
      <c r="E34" s="126">
        <f t="shared" ref="E34:F34" si="6">E35+E37+E40</f>
        <v>52274</v>
      </c>
      <c r="F34" s="126">
        <f t="shared" si="6"/>
        <v>53263</v>
      </c>
      <c r="G34" s="60"/>
    </row>
    <row r="35" spans="1:7" s="9" customFormat="1" x14ac:dyDescent="0.25">
      <c r="A35" s="8">
        <v>182</v>
      </c>
      <c r="B35" s="101" t="s">
        <v>23</v>
      </c>
      <c r="C35" s="31" t="s">
        <v>201</v>
      </c>
      <c r="D35" s="128">
        <f>D36</f>
        <v>8994</v>
      </c>
      <c r="E35" s="127">
        <f t="shared" ref="E35:F35" si="7">E36</f>
        <v>9893</v>
      </c>
      <c r="F35" s="127">
        <f t="shared" si="7"/>
        <v>10882</v>
      </c>
      <c r="G35" s="60"/>
    </row>
    <row r="36" spans="1:7" s="6" customFormat="1" ht="56.25" x14ac:dyDescent="0.25">
      <c r="A36" s="10">
        <v>182</v>
      </c>
      <c r="B36" s="94" t="s">
        <v>24</v>
      </c>
      <c r="C36" s="29" t="s">
        <v>202</v>
      </c>
      <c r="D36" s="131">
        <v>8994</v>
      </c>
      <c r="E36" s="132">
        <v>9893</v>
      </c>
      <c r="F36" s="132">
        <v>10882</v>
      </c>
      <c r="G36" s="60"/>
    </row>
    <row r="37" spans="1:7" s="9" customFormat="1" x14ac:dyDescent="0.25">
      <c r="A37" s="8">
        <v>182</v>
      </c>
      <c r="B37" s="101" t="s">
        <v>25</v>
      </c>
      <c r="C37" s="31" t="s">
        <v>203</v>
      </c>
      <c r="D37" s="128">
        <f t="shared" ref="D37:F37" si="8">D38+D39</f>
        <v>2022</v>
      </c>
      <c r="E37" s="127">
        <f t="shared" si="8"/>
        <v>2022</v>
      </c>
      <c r="F37" s="127">
        <f t="shared" si="8"/>
        <v>2022</v>
      </c>
      <c r="G37" s="60"/>
    </row>
    <row r="38" spans="1:7" s="16" customFormat="1" ht="24.75" customHeight="1" x14ac:dyDescent="0.25">
      <c r="A38" s="15">
        <v>182</v>
      </c>
      <c r="B38" s="102" t="s">
        <v>26</v>
      </c>
      <c r="C38" s="32" t="s">
        <v>204</v>
      </c>
      <c r="D38" s="131">
        <v>315</v>
      </c>
      <c r="E38" s="132">
        <v>315</v>
      </c>
      <c r="F38" s="132">
        <v>315</v>
      </c>
      <c r="G38" s="62"/>
    </row>
    <row r="39" spans="1:7" s="16" customFormat="1" ht="22.5" customHeight="1" x14ac:dyDescent="0.25">
      <c r="A39" s="15">
        <v>182</v>
      </c>
      <c r="B39" s="102" t="s">
        <v>27</v>
      </c>
      <c r="C39" s="32" t="s">
        <v>205</v>
      </c>
      <c r="D39" s="131">
        <v>1707</v>
      </c>
      <c r="E39" s="132">
        <v>1707</v>
      </c>
      <c r="F39" s="132">
        <v>1707</v>
      </c>
      <c r="G39" s="62"/>
    </row>
    <row r="40" spans="1:7" s="9" customFormat="1" ht="25.5" customHeight="1" x14ac:dyDescent="0.25">
      <c r="A40" s="8">
        <v>182</v>
      </c>
      <c r="B40" s="102" t="s">
        <v>28</v>
      </c>
      <c r="C40" s="31" t="s">
        <v>206</v>
      </c>
      <c r="D40" s="128">
        <f>D41+D43</f>
        <v>40359</v>
      </c>
      <c r="E40" s="127">
        <f t="shared" ref="E40:F40" si="9">E41+E43</f>
        <v>40359</v>
      </c>
      <c r="F40" s="127">
        <f t="shared" si="9"/>
        <v>40359</v>
      </c>
      <c r="G40" s="60"/>
    </row>
    <row r="41" spans="1:7" s="9" customFormat="1" ht="25.5" customHeight="1" x14ac:dyDescent="0.25">
      <c r="A41" s="8">
        <v>182</v>
      </c>
      <c r="B41" s="102" t="s">
        <v>29</v>
      </c>
      <c r="C41" s="31" t="s">
        <v>207</v>
      </c>
      <c r="D41" s="128">
        <f t="shared" ref="D41:F41" si="10">D42</f>
        <v>28883</v>
      </c>
      <c r="E41" s="127">
        <f t="shared" si="10"/>
        <v>28883</v>
      </c>
      <c r="F41" s="127">
        <f t="shared" si="10"/>
        <v>28883</v>
      </c>
      <c r="G41" s="60"/>
    </row>
    <row r="42" spans="1:7" s="12" customFormat="1" ht="37.5" x14ac:dyDescent="0.25">
      <c r="A42" s="11">
        <v>182</v>
      </c>
      <c r="B42" s="102" t="s">
        <v>30</v>
      </c>
      <c r="C42" s="30" t="s">
        <v>208</v>
      </c>
      <c r="D42" s="132">
        <v>28883</v>
      </c>
      <c r="E42" s="132">
        <v>28883</v>
      </c>
      <c r="F42" s="133">
        <v>28883</v>
      </c>
      <c r="G42" s="63"/>
    </row>
    <row r="43" spans="1:7" s="9" customFormat="1" ht="30" x14ac:dyDescent="0.25">
      <c r="A43" s="8">
        <v>182</v>
      </c>
      <c r="B43" s="102" t="s">
        <v>31</v>
      </c>
      <c r="C43" s="31" t="s">
        <v>209</v>
      </c>
      <c r="D43" s="128">
        <f t="shared" ref="D43:F43" si="11">D44</f>
        <v>11476</v>
      </c>
      <c r="E43" s="127">
        <f t="shared" si="11"/>
        <v>11476</v>
      </c>
      <c r="F43" s="127">
        <f t="shared" si="11"/>
        <v>11476</v>
      </c>
      <c r="G43" s="60"/>
    </row>
    <row r="44" spans="1:7" s="9" customFormat="1" ht="37.5" x14ac:dyDescent="0.25">
      <c r="A44" s="8">
        <v>182</v>
      </c>
      <c r="B44" s="102" t="s">
        <v>32</v>
      </c>
      <c r="C44" s="30" t="s">
        <v>210</v>
      </c>
      <c r="D44" s="128">
        <v>11476</v>
      </c>
      <c r="E44" s="127">
        <v>11476</v>
      </c>
      <c r="F44" s="127">
        <v>11476</v>
      </c>
      <c r="G44" s="60"/>
    </row>
    <row r="45" spans="1:7" s="9" customFormat="1" ht="25.5" customHeight="1" x14ac:dyDescent="0.25">
      <c r="A45" s="8">
        <v>182</v>
      </c>
      <c r="B45" s="104" t="s">
        <v>33</v>
      </c>
      <c r="C45" s="41" t="s">
        <v>211</v>
      </c>
      <c r="D45" s="126">
        <f>D46+D48</f>
        <v>16536</v>
      </c>
      <c r="E45" s="126">
        <f t="shared" ref="E45:F45" si="12">E46+E48</f>
        <v>17164</v>
      </c>
      <c r="F45" s="126">
        <f t="shared" si="12"/>
        <v>17851</v>
      </c>
      <c r="G45" s="60"/>
    </row>
    <row r="46" spans="1:7" s="9" customFormat="1" ht="36" x14ac:dyDescent="0.25">
      <c r="A46" s="8">
        <v>182</v>
      </c>
      <c r="B46" s="101" t="s">
        <v>34</v>
      </c>
      <c r="C46" s="31" t="s">
        <v>422</v>
      </c>
      <c r="D46" s="128">
        <f t="shared" ref="D46:F46" si="13">D47</f>
        <v>8393</v>
      </c>
      <c r="E46" s="127">
        <f t="shared" si="13"/>
        <v>8712</v>
      </c>
      <c r="F46" s="127">
        <f t="shared" si="13"/>
        <v>9061</v>
      </c>
      <c r="G46" s="60"/>
    </row>
    <row r="47" spans="1:7" s="9" customFormat="1" ht="46.5" customHeight="1" x14ac:dyDescent="0.25">
      <c r="A47" s="8">
        <v>182</v>
      </c>
      <c r="B47" s="102" t="s">
        <v>35</v>
      </c>
      <c r="C47" s="30" t="s">
        <v>426</v>
      </c>
      <c r="D47" s="128">
        <v>8393</v>
      </c>
      <c r="E47" s="127">
        <v>8712</v>
      </c>
      <c r="F47" s="127">
        <v>9061</v>
      </c>
      <c r="G47" s="60"/>
    </row>
    <row r="48" spans="1:7" s="9" customFormat="1" ht="36" x14ac:dyDescent="0.25">
      <c r="A48" s="8">
        <v>182</v>
      </c>
      <c r="B48" s="101" t="s">
        <v>36</v>
      </c>
      <c r="C48" s="141" t="s">
        <v>212</v>
      </c>
      <c r="D48" s="128">
        <f>D49+D50+D51+D52+D54+D55</f>
        <v>8143</v>
      </c>
      <c r="E48" s="127">
        <f>E49+E50+E51+E52+E54+E55</f>
        <v>8452</v>
      </c>
      <c r="F48" s="127">
        <f t="shared" ref="F48" si="14">F49+F50+F51+F52+F54+F55</f>
        <v>8790</v>
      </c>
      <c r="G48" s="60"/>
    </row>
    <row r="49" spans="1:9" s="9" customFormat="1" ht="87" customHeight="1" x14ac:dyDescent="0.25">
      <c r="A49" s="8">
        <v>182</v>
      </c>
      <c r="B49" s="102" t="s">
        <v>37</v>
      </c>
      <c r="C49" s="31" t="s">
        <v>213</v>
      </c>
      <c r="D49" s="128">
        <v>4</v>
      </c>
      <c r="E49" s="127">
        <v>4</v>
      </c>
      <c r="F49" s="127">
        <v>4</v>
      </c>
      <c r="G49" s="60"/>
      <c r="I49" s="9" t="s">
        <v>403</v>
      </c>
    </row>
    <row r="50" spans="1:9" s="9" customFormat="1" ht="48" customHeight="1" x14ac:dyDescent="0.25">
      <c r="A50" s="8">
        <v>182</v>
      </c>
      <c r="B50" s="102" t="s">
        <v>38</v>
      </c>
      <c r="C50" s="31" t="s">
        <v>214</v>
      </c>
      <c r="D50" s="128">
        <v>6915</v>
      </c>
      <c r="E50" s="127">
        <v>7178</v>
      </c>
      <c r="F50" s="127">
        <v>7465</v>
      </c>
      <c r="G50" s="60"/>
    </row>
    <row r="51" spans="1:9" s="9" customFormat="1" ht="36" x14ac:dyDescent="0.25">
      <c r="A51" s="8">
        <v>182</v>
      </c>
      <c r="B51" s="102" t="s">
        <v>39</v>
      </c>
      <c r="C51" s="31" t="s">
        <v>215</v>
      </c>
      <c r="D51" s="128">
        <v>422</v>
      </c>
      <c r="E51" s="127">
        <v>438</v>
      </c>
      <c r="F51" s="127">
        <v>456</v>
      </c>
      <c r="G51" s="60"/>
    </row>
    <row r="52" spans="1:9" s="9" customFormat="1" ht="100.5" customHeight="1" x14ac:dyDescent="0.25">
      <c r="A52" s="8">
        <v>182</v>
      </c>
      <c r="B52" s="102" t="s">
        <v>40</v>
      </c>
      <c r="C52" s="31" t="s">
        <v>427</v>
      </c>
      <c r="D52" s="128">
        <f t="shared" ref="D52:F52" si="15">D53</f>
        <v>530</v>
      </c>
      <c r="E52" s="127">
        <f t="shared" si="15"/>
        <v>550</v>
      </c>
      <c r="F52" s="127">
        <f t="shared" si="15"/>
        <v>572</v>
      </c>
      <c r="G52" s="60"/>
    </row>
    <row r="53" spans="1:9" s="9" customFormat="1" ht="90.75" customHeight="1" x14ac:dyDescent="0.25">
      <c r="A53" s="8">
        <v>182</v>
      </c>
      <c r="B53" s="102" t="s">
        <v>41</v>
      </c>
      <c r="C53" s="30" t="s">
        <v>216</v>
      </c>
      <c r="D53" s="128">
        <v>530</v>
      </c>
      <c r="E53" s="127">
        <v>550</v>
      </c>
      <c r="F53" s="127">
        <v>572</v>
      </c>
      <c r="G53" s="60"/>
    </row>
    <row r="54" spans="1:9" s="9" customFormat="1" ht="36" x14ac:dyDescent="0.25">
      <c r="A54" s="8">
        <v>182</v>
      </c>
      <c r="B54" s="102" t="s">
        <v>42</v>
      </c>
      <c r="C54" s="31" t="s">
        <v>217</v>
      </c>
      <c r="D54" s="128">
        <v>35</v>
      </c>
      <c r="E54" s="127">
        <v>36</v>
      </c>
      <c r="F54" s="127">
        <v>37</v>
      </c>
      <c r="G54" s="60"/>
    </row>
    <row r="55" spans="1:9" s="9" customFormat="1" ht="62.25" customHeight="1" x14ac:dyDescent="0.25">
      <c r="A55" s="8">
        <v>182</v>
      </c>
      <c r="B55" s="102" t="s">
        <v>43</v>
      </c>
      <c r="C55" s="31" t="s">
        <v>218</v>
      </c>
      <c r="D55" s="128">
        <f>D56</f>
        <v>237</v>
      </c>
      <c r="E55" s="127">
        <f>E56</f>
        <v>246</v>
      </c>
      <c r="F55" s="127">
        <f>F56</f>
        <v>256</v>
      </c>
      <c r="G55" s="60"/>
    </row>
    <row r="56" spans="1:9" s="9" customFormat="1" ht="102.75" customHeight="1" x14ac:dyDescent="0.25">
      <c r="A56" s="8">
        <v>182</v>
      </c>
      <c r="B56" s="102" t="s">
        <v>44</v>
      </c>
      <c r="C56" s="30" t="s">
        <v>219</v>
      </c>
      <c r="D56" s="128">
        <v>237</v>
      </c>
      <c r="E56" s="127">
        <v>246</v>
      </c>
      <c r="F56" s="127">
        <v>256</v>
      </c>
      <c r="G56" s="60"/>
    </row>
    <row r="57" spans="1:9" s="9" customFormat="1" ht="36" x14ac:dyDescent="0.25">
      <c r="A57" s="8"/>
      <c r="B57" s="100" t="s">
        <v>45</v>
      </c>
      <c r="C57" s="142" t="s">
        <v>221</v>
      </c>
      <c r="D57" s="125">
        <f>D58+D60+D69+D72</f>
        <v>38704</v>
      </c>
      <c r="E57" s="126">
        <f t="shared" ref="E57:F57" si="16">E58+E60+E69+E72</f>
        <v>38696</v>
      </c>
      <c r="F57" s="126">
        <f t="shared" si="16"/>
        <v>38696</v>
      </c>
      <c r="G57" s="60"/>
    </row>
    <row r="58" spans="1:9" s="9" customFormat="1" ht="36" x14ac:dyDescent="0.25">
      <c r="A58" s="8"/>
      <c r="B58" s="101" t="s">
        <v>46</v>
      </c>
      <c r="C58" s="31" t="s">
        <v>222</v>
      </c>
      <c r="D58" s="127">
        <f>D59</f>
        <v>45</v>
      </c>
      <c r="E58" s="127">
        <f t="shared" ref="E58:F58" si="17">E59</f>
        <v>37</v>
      </c>
      <c r="F58" s="127">
        <f t="shared" si="17"/>
        <v>37</v>
      </c>
      <c r="G58" s="60"/>
    </row>
    <row r="59" spans="1:9" s="9" customFormat="1" ht="37.5" x14ac:dyDescent="0.25">
      <c r="A59" s="8">
        <v>900</v>
      </c>
      <c r="B59" s="102" t="s">
        <v>47</v>
      </c>
      <c r="C59" s="30" t="s">
        <v>223</v>
      </c>
      <c r="D59" s="127">
        <v>45</v>
      </c>
      <c r="E59" s="127">
        <v>37</v>
      </c>
      <c r="F59" s="127">
        <v>37</v>
      </c>
      <c r="G59" s="60"/>
    </row>
    <row r="60" spans="1:9" s="9" customFormat="1" ht="90" x14ac:dyDescent="0.25">
      <c r="A60" s="8"/>
      <c r="B60" s="101" t="s">
        <v>48</v>
      </c>
      <c r="C60" s="141" t="s">
        <v>224</v>
      </c>
      <c r="D60" s="128">
        <f>D61+D63+D65+D67</f>
        <v>34976</v>
      </c>
      <c r="E60" s="127">
        <f>E61+E63+E65+E67</f>
        <v>34976</v>
      </c>
      <c r="F60" s="127">
        <f t="shared" ref="F60" si="18">F61+F63+F65+F67</f>
        <v>34976</v>
      </c>
      <c r="G60" s="60"/>
    </row>
    <row r="61" spans="1:9" s="9" customFormat="1" ht="72" x14ac:dyDescent="0.25">
      <c r="A61" s="8">
        <v>905</v>
      </c>
      <c r="B61" s="102" t="s">
        <v>49</v>
      </c>
      <c r="C61" s="31" t="s">
        <v>225</v>
      </c>
      <c r="D61" s="128">
        <f>D62</f>
        <v>10390</v>
      </c>
      <c r="E61" s="127">
        <f>E62</f>
        <v>10390</v>
      </c>
      <c r="F61" s="127">
        <f>F62</f>
        <v>10390</v>
      </c>
      <c r="G61" s="60"/>
    </row>
    <row r="62" spans="1:9" s="9" customFormat="1" ht="82.5" customHeight="1" x14ac:dyDescent="0.25">
      <c r="A62" s="8">
        <v>905</v>
      </c>
      <c r="B62" s="102" t="s">
        <v>50</v>
      </c>
      <c r="C62" s="30" t="s">
        <v>226</v>
      </c>
      <c r="D62" s="131">
        <v>10390</v>
      </c>
      <c r="E62" s="132">
        <v>10390</v>
      </c>
      <c r="F62" s="132">
        <v>10390</v>
      </c>
      <c r="G62" s="60"/>
    </row>
    <row r="63" spans="1:9" s="9" customFormat="1" ht="77.25" customHeight="1" x14ac:dyDescent="0.25">
      <c r="A63" s="8">
        <v>905</v>
      </c>
      <c r="B63" s="102" t="s">
        <v>51</v>
      </c>
      <c r="C63" s="31" t="s">
        <v>227</v>
      </c>
      <c r="D63" s="128">
        <f>D64</f>
        <v>10</v>
      </c>
      <c r="E63" s="127">
        <f>E64</f>
        <v>10</v>
      </c>
      <c r="F63" s="127">
        <f>F64</f>
        <v>10</v>
      </c>
      <c r="G63" s="60"/>
    </row>
    <row r="64" spans="1:9" s="9" customFormat="1" ht="81" customHeight="1" x14ac:dyDescent="0.25">
      <c r="A64" s="8">
        <v>905</v>
      </c>
      <c r="B64" s="102" t="s">
        <v>52</v>
      </c>
      <c r="C64" s="30" t="s">
        <v>228</v>
      </c>
      <c r="D64" s="128">
        <v>10</v>
      </c>
      <c r="E64" s="127">
        <v>10</v>
      </c>
      <c r="F64" s="127">
        <v>10</v>
      </c>
      <c r="G64" s="60"/>
    </row>
    <row r="65" spans="1:7" s="9" customFormat="1" ht="90" x14ac:dyDescent="0.25">
      <c r="A65" s="8">
        <v>905</v>
      </c>
      <c r="B65" s="102" t="s">
        <v>53</v>
      </c>
      <c r="C65" s="31" t="s">
        <v>229</v>
      </c>
      <c r="D65" s="127">
        <f>D66</f>
        <v>450</v>
      </c>
      <c r="E65" s="127">
        <f>E66</f>
        <v>450</v>
      </c>
      <c r="F65" s="127">
        <f>F66</f>
        <v>450</v>
      </c>
      <c r="G65" s="60"/>
    </row>
    <row r="66" spans="1:7" s="9" customFormat="1" ht="75" x14ac:dyDescent="0.25">
      <c r="A66" s="8">
        <v>905</v>
      </c>
      <c r="B66" s="102" t="s">
        <v>54</v>
      </c>
      <c r="C66" s="30" t="s">
        <v>230</v>
      </c>
      <c r="D66" s="132">
        <v>450</v>
      </c>
      <c r="E66" s="132">
        <v>450</v>
      </c>
      <c r="F66" s="132">
        <v>450</v>
      </c>
      <c r="G66" s="60"/>
    </row>
    <row r="67" spans="1:7" s="9" customFormat="1" ht="36" x14ac:dyDescent="0.25">
      <c r="A67" s="8">
        <v>905</v>
      </c>
      <c r="B67" s="102" t="s">
        <v>55</v>
      </c>
      <c r="C67" s="31" t="s">
        <v>231</v>
      </c>
      <c r="D67" s="127">
        <f>D68</f>
        <v>24126</v>
      </c>
      <c r="E67" s="127">
        <f>E68</f>
        <v>24126</v>
      </c>
      <c r="F67" s="127">
        <f>F68</f>
        <v>24126</v>
      </c>
      <c r="G67" s="60"/>
    </row>
    <row r="68" spans="1:7" s="9" customFormat="1" ht="37.5" x14ac:dyDescent="0.25">
      <c r="A68" s="8">
        <v>905</v>
      </c>
      <c r="B68" s="102" t="s">
        <v>56</v>
      </c>
      <c r="C68" s="30" t="s">
        <v>232</v>
      </c>
      <c r="D68" s="131">
        <v>24126</v>
      </c>
      <c r="E68" s="132">
        <v>24126</v>
      </c>
      <c r="F68" s="132">
        <v>24126</v>
      </c>
      <c r="G68" s="60"/>
    </row>
    <row r="69" spans="1:7" s="9" customFormat="1" ht="22.5" customHeight="1" x14ac:dyDescent="0.25">
      <c r="A69" s="8">
        <v>905</v>
      </c>
      <c r="B69" s="101" t="s">
        <v>57</v>
      </c>
      <c r="C69" s="31" t="s">
        <v>233</v>
      </c>
      <c r="D69" s="128">
        <f t="shared" ref="D69:F70" si="19">D70</f>
        <v>124</v>
      </c>
      <c r="E69" s="127">
        <f t="shared" si="19"/>
        <v>124</v>
      </c>
      <c r="F69" s="127">
        <f t="shared" si="19"/>
        <v>124</v>
      </c>
      <c r="G69" s="60"/>
    </row>
    <row r="70" spans="1:7" s="9" customFormat="1" ht="54" x14ac:dyDescent="0.25">
      <c r="A70" s="8">
        <v>905</v>
      </c>
      <c r="B70" s="102" t="s">
        <v>58</v>
      </c>
      <c r="C70" s="31" t="s">
        <v>234</v>
      </c>
      <c r="D70" s="128">
        <f t="shared" si="19"/>
        <v>124</v>
      </c>
      <c r="E70" s="127">
        <f t="shared" si="19"/>
        <v>124</v>
      </c>
      <c r="F70" s="127">
        <f t="shared" si="19"/>
        <v>124</v>
      </c>
      <c r="G70" s="60"/>
    </row>
    <row r="71" spans="1:7" s="9" customFormat="1" ht="56.25" x14ac:dyDescent="0.25">
      <c r="A71" s="8">
        <v>905</v>
      </c>
      <c r="B71" s="102" t="s">
        <v>59</v>
      </c>
      <c r="C71" s="30" t="s">
        <v>235</v>
      </c>
      <c r="D71" s="128">
        <v>124</v>
      </c>
      <c r="E71" s="127">
        <v>124</v>
      </c>
      <c r="F71" s="127">
        <v>124</v>
      </c>
      <c r="G71" s="60"/>
    </row>
    <row r="72" spans="1:7" s="9" customFormat="1" ht="81.75" customHeight="1" x14ac:dyDescent="0.25">
      <c r="A72" s="8">
        <v>905</v>
      </c>
      <c r="B72" s="101" t="s">
        <v>60</v>
      </c>
      <c r="C72" s="141" t="s">
        <v>236</v>
      </c>
      <c r="D72" s="128">
        <f>D73</f>
        <v>3559</v>
      </c>
      <c r="E72" s="127">
        <f>E73</f>
        <v>3559</v>
      </c>
      <c r="F72" s="127">
        <f>F73</f>
        <v>3559</v>
      </c>
      <c r="G72" s="60"/>
    </row>
    <row r="73" spans="1:7" s="9" customFormat="1" ht="112.5" x14ac:dyDescent="0.25">
      <c r="A73" s="8"/>
      <c r="B73" s="102" t="s">
        <v>61</v>
      </c>
      <c r="C73" s="30" t="s">
        <v>237</v>
      </c>
      <c r="D73" s="131">
        <v>3559</v>
      </c>
      <c r="E73" s="131">
        <v>3559</v>
      </c>
      <c r="F73" s="131">
        <v>3559</v>
      </c>
      <c r="G73" s="60"/>
    </row>
    <row r="74" spans="1:7" s="9" customFormat="1" ht="25.5" customHeight="1" x14ac:dyDescent="0.25">
      <c r="A74" s="8"/>
      <c r="B74" s="104" t="s">
        <v>62</v>
      </c>
      <c r="C74" s="41" t="s">
        <v>238</v>
      </c>
      <c r="D74" s="126">
        <f>D75</f>
        <v>3538</v>
      </c>
      <c r="E74" s="126">
        <f t="shared" ref="E74:F74" si="20">E75</f>
        <v>3672</v>
      </c>
      <c r="F74" s="126">
        <f t="shared" si="20"/>
        <v>3819</v>
      </c>
      <c r="G74" s="60"/>
    </row>
    <row r="75" spans="1:7" s="9" customFormat="1" x14ac:dyDescent="0.25">
      <c r="A75" s="17" t="s">
        <v>351</v>
      </c>
      <c r="B75" s="101" t="s">
        <v>63</v>
      </c>
      <c r="C75" s="31" t="s">
        <v>239</v>
      </c>
      <c r="D75" s="128">
        <f>D76+D77+D78+D79</f>
        <v>3538</v>
      </c>
      <c r="E75" s="127">
        <f t="shared" ref="E75" si="21">E76+E77+E78+E79</f>
        <v>3672</v>
      </c>
      <c r="F75" s="127">
        <f>F76+F77+F78+F79</f>
        <v>3819</v>
      </c>
      <c r="G75" s="60"/>
    </row>
    <row r="76" spans="1:7" s="9" customFormat="1" ht="36" x14ac:dyDescent="0.25">
      <c r="A76" s="17" t="s">
        <v>351</v>
      </c>
      <c r="B76" s="102" t="s">
        <v>64</v>
      </c>
      <c r="C76" s="31" t="s">
        <v>240</v>
      </c>
      <c r="D76" s="128">
        <v>957</v>
      </c>
      <c r="E76" s="127">
        <v>993</v>
      </c>
      <c r="F76" s="127">
        <v>1033</v>
      </c>
      <c r="G76" s="60"/>
    </row>
    <row r="77" spans="1:7" s="9" customFormat="1" ht="36" hidden="1" x14ac:dyDescent="0.25">
      <c r="A77" s="17" t="s">
        <v>351</v>
      </c>
      <c r="B77" s="103" t="s">
        <v>65</v>
      </c>
      <c r="C77" s="40" t="s">
        <v>241</v>
      </c>
      <c r="D77" s="129">
        <v>0</v>
      </c>
      <c r="E77" s="129">
        <v>0</v>
      </c>
      <c r="F77" s="129">
        <v>0</v>
      </c>
      <c r="G77" s="60"/>
    </row>
    <row r="78" spans="1:7" s="9" customFormat="1" ht="30" x14ac:dyDescent="0.25">
      <c r="A78" s="17" t="s">
        <v>351</v>
      </c>
      <c r="B78" s="102" t="s">
        <v>66</v>
      </c>
      <c r="C78" s="31" t="s">
        <v>242</v>
      </c>
      <c r="D78" s="128">
        <v>161</v>
      </c>
      <c r="E78" s="127">
        <v>167</v>
      </c>
      <c r="F78" s="127">
        <v>174</v>
      </c>
      <c r="G78" s="60"/>
    </row>
    <row r="79" spans="1:7" s="9" customFormat="1" ht="30" x14ac:dyDescent="0.25">
      <c r="A79" s="17" t="s">
        <v>351</v>
      </c>
      <c r="B79" s="102" t="s">
        <v>368</v>
      </c>
      <c r="C79" s="31" t="s">
        <v>243</v>
      </c>
      <c r="D79" s="128">
        <f>D80+D81</f>
        <v>2420</v>
      </c>
      <c r="E79" s="127">
        <f t="shared" ref="E79:F79" si="22">E80+E81</f>
        <v>2512</v>
      </c>
      <c r="F79" s="127">
        <f t="shared" si="22"/>
        <v>2612</v>
      </c>
      <c r="G79" s="60"/>
    </row>
    <row r="80" spans="1:7" s="9" customFormat="1" ht="30" x14ac:dyDescent="0.25">
      <c r="A80" s="17" t="s">
        <v>351</v>
      </c>
      <c r="B80" s="102" t="s">
        <v>366</v>
      </c>
      <c r="C80" s="30" t="s">
        <v>367</v>
      </c>
      <c r="D80" s="128">
        <v>2220</v>
      </c>
      <c r="E80" s="127">
        <v>2304</v>
      </c>
      <c r="F80" s="127">
        <v>2396</v>
      </c>
      <c r="G80" s="60"/>
    </row>
    <row r="81" spans="1:7" s="9" customFormat="1" ht="30" x14ac:dyDescent="0.25">
      <c r="A81" s="17" t="s">
        <v>351</v>
      </c>
      <c r="B81" s="102" t="s">
        <v>373</v>
      </c>
      <c r="C81" s="30" t="s">
        <v>374</v>
      </c>
      <c r="D81" s="128">
        <v>200</v>
      </c>
      <c r="E81" s="127">
        <v>208</v>
      </c>
      <c r="F81" s="127">
        <v>216</v>
      </c>
      <c r="G81" s="60"/>
    </row>
    <row r="82" spans="1:7" s="9" customFormat="1" ht="36" x14ac:dyDescent="0.25">
      <c r="A82" s="8"/>
      <c r="B82" s="104" t="s">
        <v>67</v>
      </c>
      <c r="C82" s="41" t="s">
        <v>382</v>
      </c>
      <c r="D82" s="126">
        <f>D83+D85</f>
        <v>7976.6</v>
      </c>
      <c r="E82" s="126">
        <f>E83+E85</f>
        <v>7976.6</v>
      </c>
      <c r="F82" s="126">
        <f t="shared" ref="F82" si="23">F83+F85</f>
        <v>7924.3</v>
      </c>
      <c r="G82" s="60"/>
    </row>
    <row r="83" spans="1:7" s="9" customFormat="1" x14ac:dyDescent="0.25">
      <c r="A83" s="8"/>
      <c r="B83" s="101" t="s">
        <v>68</v>
      </c>
      <c r="C83" s="31" t="s">
        <v>244</v>
      </c>
      <c r="D83" s="128">
        <f t="shared" ref="D83:F83" si="24">D84</f>
        <v>817.8</v>
      </c>
      <c r="E83" s="127">
        <f t="shared" si="24"/>
        <v>817.8</v>
      </c>
      <c r="F83" s="127">
        <f t="shared" si="24"/>
        <v>765.5</v>
      </c>
      <c r="G83" s="60"/>
    </row>
    <row r="84" spans="1:7" s="9" customFormat="1" ht="37.5" x14ac:dyDescent="0.25">
      <c r="A84" s="8">
        <v>911</v>
      </c>
      <c r="B84" s="102" t="s">
        <v>69</v>
      </c>
      <c r="C84" s="30" t="s">
        <v>245</v>
      </c>
      <c r="D84" s="127">
        <v>817.8</v>
      </c>
      <c r="E84" s="127">
        <v>817.8</v>
      </c>
      <c r="F84" s="127">
        <v>765.5</v>
      </c>
      <c r="G84" s="60"/>
    </row>
    <row r="85" spans="1:7" s="9" customFormat="1" ht="30" x14ac:dyDescent="0.25">
      <c r="A85" s="8"/>
      <c r="B85" s="102" t="s">
        <v>70</v>
      </c>
      <c r="C85" s="31" t="s">
        <v>246</v>
      </c>
      <c r="D85" s="127">
        <f>D86+D87</f>
        <v>7158.8</v>
      </c>
      <c r="E85" s="127">
        <f>E86+E87</f>
        <v>7158.8</v>
      </c>
      <c r="F85" s="127">
        <f>F86+F87</f>
        <v>7158.8</v>
      </c>
      <c r="G85" s="60"/>
    </row>
    <row r="86" spans="1:7" s="22" customFormat="1" ht="37.5" x14ac:dyDescent="0.25">
      <c r="A86" s="24">
        <v>900</v>
      </c>
      <c r="B86" s="102" t="s">
        <v>71</v>
      </c>
      <c r="C86" s="33" t="s">
        <v>247</v>
      </c>
      <c r="D86" s="127">
        <v>1635</v>
      </c>
      <c r="E86" s="127">
        <v>1635</v>
      </c>
      <c r="F86" s="127">
        <v>1635</v>
      </c>
      <c r="G86" s="61"/>
    </row>
    <row r="87" spans="1:7" s="21" customFormat="1" ht="15" customHeight="1" x14ac:dyDescent="0.25">
      <c r="A87" s="153">
        <v>911</v>
      </c>
      <c r="B87" s="154" t="s">
        <v>72</v>
      </c>
      <c r="C87" s="155" t="s">
        <v>248</v>
      </c>
      <c r="D87" s="157">
        <v>5523.8</v>
      </c>
      <c r="E87" s="157">
        <v>5523.8</v>
      </c>
      <c r="F87" s="157">
        <v>5523.8</v>
      </c>
      <c r="G87" s="64"/>
    </row>
    <row r="88" spans="1:7" s="23" customFormat="1" ht="15" customHeight="1" x14ac:dyDescent="0.25">
      <c r="A88" s="153"/>
      <c r="B88" s="154"/>
      <c r="C88" s="156"/>
      <c r="D88" s="157"/>
      <c r="E88" s="157"/>
      <c r="F88" s="157"/>
      <c r="G88" s="64"/>
    </row>
    <row r="89" spans="1:7" s="9" customFormat="1" ht="25.5" customHeight="1" x14ac:dyDescent="0.25">
      <c r="A89" s="8"/>
      <c r="B89" s="100" t="s">
        <v>73</v>
      </c>
      <c r="C89" s="41" t="s">
        <v>249</v>
      </c>
      <c r="D89" s="126">
        <f>D90+D92+D96</f>
        <v>5000</v>
      </c>
      <c r="E89" s="126">
        <f>E90+E92+E96</f>
        <v>3500</v>
      </c>
      <c r="F89" s="126">
        <f>F90+F92+F96</f>
        <v>3000</v>
      </c>
      <c r="G89" s="60"/>
    </row>
    <row r="90" spans="1:7" s="9" customFormat="1" x14ac:dyDescent="0.25">
      <c r="A90" s="8">
        <v>900</v>
      </c>
      <c r="B90" s="101" t="s">
        <v>74</v>
      </c>
      <c r="C90" s="31" t="s">
        <v>250</v>
      </c>
      <c r="D90" s="128">
        <f>D91</f>
        <v>430</v>
      </c>
      <c r="E90" s="127">
        <f>E91</f>
        <v>430</v>
      </c>
      <c r="F90" s="127">
        <f>F91</f>
        <v>430</v>
      </c>
      <c r="G90" s="60"/>
    </row>
    <row r="91" spans="1:7" s="9" customFormat="1" ht="37.5" x14ac:dyDescent="0.25">
      <c r="A91" s="8">
        <v>900</v>
      </c>
      <c r="B91" s="102" t="s">
        <v>75</v>
      </c>
      <c r="C91" s="30" t="s">
        <v>251</v>
      </c>
      <c r="D91" s="127">
        <v>430</v>
      </c>
      <c r="E91" s="127">
        <v>430</v>
      </c>
      <c r="F91" s="127">
        <v>430</v>
      </c>
      <c r="G91" s="60"/>
    </row>
    <row r="92" spans="1:7" s="9" customFormat="1" ht="72" x14ac:dyDescent="0.25">
      <c r="A92" s="8">
        <v>905</v>
      </c>
      <c r="B92" s="101" t="s">
        <v>76</v>
      </c>
      <c r="C92" s="141" t="s">
        <v>423</v>
      </c>
      <c r="D92" s="128">
        <f t="shared" ref="D92" si="25">D93</f>
        <v>3000</v>
      </c>
      <c r="E92" s="127">
        <f>E93</f>
        <v>1500</v>
      </c>
      <c r="F92" s="127">
        <f>F93</f>
        <v>1000</v>
      </c>
      <c r="G92" s="60"/>
    </row>
    <row r="93" spans="1:7" s="9" customFormat="1" ht="90" x14ac:dyDescent="0.25">
      <c r="A93" s="8">
        <v>905</v>
      </c>
      <c r="B93" s="101" t="s">
        <v>77</v>
      </c>
      <c r="C93" s="141" t="s">
        <v>252</v>
      </c>
      <c r="D93" s="128">
        <f>D94+D95</f>
        <v>3000</v>
      </c>
      <c r="E93" s="127">
        <f>E94+E95</f>
        <v>1500</v>
      </c>
      <c r="F93" s="127">
        <f>F94+F95</f>
        <v>1000</v>
      </c>
      <c r="G93" s="60"/>
    </row>
    <row r="94" spans="1:7" s="9" customFormat="1" ht="83.25" hidden="1" customHeight="1" x14ac:dyDescent="0.25">
      <c r="A94" s="8"/>
      <c r="B94" s="106" t="s">
        <v>378</v>
      </c>
      <c r="C94" s="39" t="s">
        <v>379</v>
      </c>
      <c r="D94" s="134">
        <v>0</v>
      </c>
      <c r="E94" s="134">
        <v>0</v>
      </c>
      <c r="F94" s="134">
        <v>0</v>
      </c>
      <c r="G94" s="60"/>
    </row>
    <row r="95" spans="1:7" s="9" customFormat="1" ht="88.5" customHeight="1" x14ac:dyDescent="0.25">
      <c r="A95" s="8">
        <v>905</v>
      </c>
      <c r="B95" s="102" t="s">
        <v>78</v>
      </c>
      <c r="C95" s="30" t="s">
        <v>253</v>
      </c>
      <c r="D95" s="128">
        <v>3000</v>
      </c>
      <c r="E95" s="127">
        <v>1500</v>
      </c>
      <c r="F95" s="127">
        <v>1000</v>
      </c>
      <c r="G95" s="60"/>
    </row>
    <row r="96" spans="1:7" s="9" customFormat="1" ht="54" x14ac:dyDescent="0.25">
      <c r="A96" s="8">
        <v>905</v>
      </c>
      <c r="B96" s="101" t="s">
        <v>79</v>
      </c>
      <c r="C96" s="141" t="s">
        <v>254</v>
      </c>
      <c r="D96" s="128">
        <f>D97</f>
        <v>1570</v>
      </c>
      <c r="E96" s="127">
        <f t="shared" ref="D96:F97" si="26">E97</f>
        <v>1570</v>
      </c>
      <c r="F96" s="127">
        <f t="shared" si="26"/>
        <v>1570</v>
      </c>
      <c r="G96" s="60"/>
    </row>
    <row r="97" spans="1:7" s="9" customFormat="1" ht="33.75" customHeight="1" x14ac:dyDescent="0.25">
      <c r="A97" s="8">
        <v>905</v>
      </c>
      <c r="B97" s="101" t="s">
        <v>80</v>
      </c>
      <c r="C97" s="31" t="s">
        <v>255</v>
      </c>
      <c r="D97" s="128">
        <f t="shared" si="26"/>
        <v>1570</v>
      </c>
      <c r="E97" s="127">
        <f t="shared" si="26"/>
        <v>1570</v>
      </c>
      <c r="F97" s="127">
        <f t="shared" si="26"/>
        <v>1570</v>
      </c>
      <c r="G97" s="60"/>
    </row>
    <row r="98" spans="1:7" s="9" customFormat="1" ht="51" customHeight="1" x14ac:dyDescent="0.25">
      <c r="A98" s="8">
        <v>905</v>
      </c>
      <c r="B98" s="102" t="s">
        <v>81</v>
      </c>
      <c r="C98" s="30" t="s">
        <v>256</v>
      </c>
      <c r="D98" s="131">
        <v>1570</v>
      </c>
      <c r="E98" s="132">
        <v>1570</v>
      </c>
      <c r="F98" s="132">
        <v>1570</v>
      </c>
      <c r="G98" s="60"/>
    </row>
    <row r="99" spans="1:7" s="9" customFormat="1" ht="28.5" customHeight="1" x14ac:dyDescent="0.25">
      <c r="A99" s="8"/>
      <c r="B99" s="104" t="s">
        <v>82</v>
      </c>
      <c r="C99" s="41" t="s">
        <v>257</v>
      </c>
      <c r="D99" s="126">
        <f>D100+D103+D105+D108+D112+D113+D116+D118+D119+D121</f>
        <v>6915</v>
      </c>
      <c r="E99" s="126">
        <f t="shared" ref="E99:F99" si="27">E100+E103+E105+E108+E112+E113+E116+E118+E119+E121</f>
        <v>7102</v>
      </c>
      <c r="F99" s="126">
        <f t="shared" si="27"/>
        <v>7307</v>
      </c>
      <c r="G99" s="60"/>
    </row>
    <row r="100" spans="1:7" s="9" customFormat="1" ht="36" x14ac:dyDescent="0.25">
      <c r="A100" s="8"/>
      <c r="B100" s="101" t="s">
        <v>83</v>
      </c>
      <c r="C100" s="31" t="s">
        <v>420</v>
      </c>
      <c r="D100" s="128">
        <f t="shared" ref="D100:F100" si="28">D101+D102</f>
        <v>204</v>
      </c>
      <c r="E100" s="127">
        <f t="shared" si="28"/>
        <v>212</v>
      </c>
      <c r="F100" s="127">
        <f t="shared" si="28"/>
        <v>221</v>
      </c>
      <c r="G100" s="60"/>
    </row>
    <row r="101" spans="1:7" s="9" customFormat="1" ht="118.5" x14ac:dyDescent="0.25">
      <c r="A101" s="8">
        <v>182</v>
      </c>
      <c r="B101" s="102" t="s">
        <v>84</v>
      </c>
      <c r="C101" s="32" t="s">
        <v>386</v>
      </c>
      <c r="D101" s="128">
        <v>189</v>
      </c>
      <c r="E101" s="127">
        <v>196</v>
      </c>
      <c r="F101" s="127">
        <v>204</v>
      </c>
      <c r="G101" s="60"/>
    </row>
    <row r="102" spans="1:7" s="9" customFormat="1" ht="56.25" x14ac:dyDescent="0.25">
      <c r="A102" s="8">
        <v>182</v>
      </c>
      <c r="B102" s="102" t="s">
        <v>85</v>
      </c>
      <c r="C102" s="30" t="s">
        <v>429</v>
      </c>
      <c r="D102" s="128">
        <v>15</v>
      </c>
      <c r="E102" s="127">
        <v>16</v>
      </c>
      <c r="F102" s="127">
        <v>17</v>
      </c>
      <c r="G102" s="60"/>
    </row>
    <row r="103" spans="1:7" s="19" customFormat="1" ht="54" hidden="1" x14ac:dyDescent="0.25">
      <c r="A103" s="18"/>
      <c r="B103" s="106" t="s">
        <v>86</v>
      </c>
      <c r="C103" s="143" t="s">
        <v>258</v>
      </c>
      <c r="D103" s="129">
        <f t="shared" ref="D103:F103" si="29">D104</f>
        <v>0</v>
      </c>
      <c r="E103" s="129">
        <f t="shared" si="29"/>
        <v>0</v>
      </c>
      <c r="F103" s="129">
        <f t="shared" si="29"/>
        <v>0</v>
      </c>
      <c r="G103" s="60"/>
    </row>
    <row r="104" spans="1:7" s="19" customFormat="1" ht="75" hidden="1" x14ac:dyDescent="0.25">
      <c r="A104" s="18"/>
      <c r="B104" s="103" t="s">
        <v>87</v>
      </c>
      <c r="C104" s="39" t="s">
        <v>258</v>
      </c>
      <c r="D104" s="129">
        <v>0</v>
      </c>
      <c r="E104" s="129">
        <v>0</v>
      </c>
      <c r="F104" s="129">
        <v>0</v>
      </c>
      <c r="G104" s="60"/>
    </row>
    <row r="105" spans="1:7" s="9" customFormat="1" ht="54" x14ac:dyDescent="0.25">
      <c r="A105" s="8">
        <v>141</v>
      </c>
      <c r="B105" s="101" t="s">
        <v>88</v>
      </c>
      <c r="C105" s="141" t="s">
        <v>428</v>
      </c>
      <c r="D105" s="128">
        <f t="shared" ref="D105:F105" si="30">D106+D107</f>
        <v>266</v>
      </c>
      <c r="E105" s="127">
        <f t="shared" si="30"/>
        <v>276</v>
      </c>
      <c r="F105" s="127">
        <f t="shared" si="30"/>
        <v>287</v>
      </c>
      <c r="G105" s="60"/>
    </row>
    <row r="106" spans="1:7" s="9" customFormat="1" ht="67.5" customHeight="1" x14ac:dyDescent="0.25">
      <c r="A106" s="8">
        <v>141</v>
      </c>
      <c r="B106" s="102" t="s">
        <v>89</v>
      </c>
      <c r="C106" s="32" t="s">
        <v>259</v>
      </c>
      <c r="D106" s="128">
        <v>259</v>
      </c>
      <c r="E106" s="127">
        <v>269</v>
      </c>
      <c r="F106" s="127">
        <v>280</v>
      </c>
      <c r="G106" s="60"/>
    </row>
    <row r="107" spans="1:7" s="9" customFormat="1" ht="56.25" x14ac:dyDescent="0.25">
      <c r="A107" s="8">
        <v>141</v>
      </c>
      <c r="B107" s="102" t="s">
        <v>90</v>
      </c>
      <c r="C107" s="32" t="s">
        <v>260</v>
      </c>
      <c r="D107" s="128">
        <v>7</v>
      </c>
      <c r="E107" s="127">
        <v>7</v>
      </c>
      <c r="F107" s="127">
        <v>7</v>
      </c>
      <c r="G107" s="60"/>
    </row>
    <row r="108" spans="1:7" s="9" customFormat="1" ht="90" x14ac:dyDescent="0.25">
      <c r="A108" s="8">
        <v>141</v>
      </c>
      <c r="B108" s="101" t="s">
        <v>91</v>
      </c>
      <c r="C108" s="141" t="s">
        <v>261</v>
      </c>
      <c r="D108" s="128">
        <f>D109+D110+D111</f>
        <v>392</v>
      </c>
      <c r="E108" s="127">
        <f t="shared" ref="E108:F108" si="31">E109+E110+E111</f>
        <v>407</v>
      </c>
      <c r="F108" s="127">
        <f t="shared" si="31"/>
        <v>423</v>
      </c>
      <c r="G108" s="60"/>
    </row>
    <row r="109" spans="1:7" s="19" customFormat="1" ht="36" x14ac:dyDescent="0.25">
      <c r="A109" s="18"/>
      <c r="B109" s="102" t="s">
        <v>92</v>
      </c>
      <c r="C109" s="34" t="s">
        <v>430</v>
      </c>
      <c r="D109" s="127">
        <v>0</v>
      </c>
      <c r="E109" s="127">
        <v>0</v>
      </c>
      <c r="F109" s="127">
        <v>0</v>
      </c>
      <c r="G109" s="60"/>
    </row>
    <row r="110" spans="1:7" s="9" customFormat="1" ht="37.5" x14ac:dyDescent="0.25">
      <c r="A110" s="17" t="s">
        <v>351</v>
      </c>
      <c r="B110" s="102" t="s">
        <v>93</v>
      </c>
      <c r="C110" s="30" t="s">
        <v>431</v>
      </c>
      <c r="D110" s="128">
        <v>279</v>
      </c>
      <c r="E110" s="127">
        <v>290</v>
      </c>
      <c r="F110" s="127">
        <v>301</v>
      </c>
      <c r="G110" s="60"/>
    </row>
    <row r="111" spans="1:7" s="9" customFormat="1" ht="37.5" x14ac:dyDescent="0.25">
      <c r="A111" s="8">
        <v>321</v>
      </c>
      <c r="B111" s="102" t="s">
        <v>94</v>
      </c>
      <c r="C111" s="30" t="s">
        <v>262</v>
      </c>
      <c r="D111" s="128">
        <v>113</v>
      </c>
      <c r="E111" s="127">
        <v>117</v>
      </c>
      <c r="F111" s="127">
        <v>122</v>
      </c>
      <c r="G111" s="60"/>
    </row>
    <row r="112" spans="1:7" s="9" customFormat="1" ht="54" x14ac:dyDescent="0.25">
      <c r="A112" s="8">
        <v>141</v>
      </c>
      <c r="B112" s="102" t="s">
        <v>95</v>
      </c>
      <c r="C112" s="31" t="s">
        <v>415</v>
      </c>
      <c r="D112" s="128">
        <v>1291</v>
      </c>
      <c r="E112" s="127">
        <v>1340</v>
      </c>
      <c r="F112" s="127">
        <v>1394</v>
      </c>
      <c r="G112" s="60"/>
    </row>
    <row r="113" spans="1:7" s="9" customFormat="1" ht="36" x14ac:dyDescent="0.25">
      <c r="A113" s="8"/>
      <c r="B113" s="101" t="s">
        <v>96</v>
      </c>
      <c r="C113" s="31" t="s">
        <v>432</v>
      </c>
      <c r="D113" s="128">
        <f t="shared" ref="D113:F113" si="32">D114+D115</f>
        <v>43</v>
      </c>
      <c r="E113" s="127">
        <f t="shared" si="32"/>
        <v>45</v>
      </c>
      <c r="F113" s="127">
        <f t="shared" si="32"/>
        <v>47</v>
      </c>
      <c r="G113" s="60"/>
    </row>
    <row r="114" spans="1:7" s="19" customFormat="1" ht="56.25" hidden="1" x14ac:dyDescent="0.25">
      <c r="A114" s="18"/>
      <c r="B114" s="103" t="s">
        <v>97</v>
      </c>
      <c r="C114" s="38" t="s">
        <v>263</v>
      </c>
      <c r="D114" s="129">
        <v>0</v>
      </c>
      <c r="E114" s="129">
        <v>0</v>
      </c>
      <c r="F114" s="129">
        <v>0</v>
      </c>
      <c r="G114" s="60"/>
    </row>
    <row r="115" spans="1:7" s="9" customFormat="1" ht="37.5" x14ac:dyDescent="0.25">
      <c r="A115" s="8">
        <v>188</v>
      </c>
      <c r="B115" s="102" t="s">
        <v>98</v>
      </c>
      <c r="C115" s="30" t="s">
        <v>264</v>
      </c>
      <c r="D115" s="128">
        <v>43</v>
      </c>
      <c r="E115" s="127">
        <v>45</v>
      </c>
      <c r="F115" s="127">
        <v>47</v>
      </c>
      <c r="G115" s="60"/>
    </row>
    <row r="116" spans="1:7" s="9" customFormat="1" ht="54" x14ac:dyDescent="0.25">
      <c r="A116" s="8">
        <v>919</v>
      </c>
      <c r="B116" s="101" t="s">
        <v>99</v>
      </c>
      <c r="C116" s="141" t="s">
        <v>265</v>
      </c>
      <c r="D116" s="128">
        <f t="shared" ref="D116:E116" si="33">D117</f>
        <v>2000</v>
      </c>
      <c r="E116" s="127">
        <f t="shared" si="33"/>
        <v>2000</v>
      </c>
      <c r="F116" s="127">
        <f>F117</f>
        <v>2000</v>
      </c>
      <c r="G116" s="60"/>
    </row>
    <row r="117" spans="1:7" s="9" customFormat="1" ht="83.25" customHeight="1" x14ac:dyDescent="0.25">
      <c r="A117" s="8">
        <v>919</v>
      </c>
      <c r="B117" s="102" t="s">
        <v>100</v>
      </c>
      <c r="C117" s="30" t="s">
        <v>266</v>
      </c>
      <c r="D117" s="128">
        <v>2000</v>
      </c>
      <c r="E117" s="128">
        <v>2000</v>
      </c>
      <c r="F117" s="128">
        <v>2000</v>
      </c>
      <c r="G117" s="60"/>
    </row>
    <row r="118" spans="1:7" s="9" customFormat="1" ht="72" x14ac:dyDescent="0.25">
      <c r="A118" s="8">
        <v>188</v>
      </c>
      <c r="B118" s="102" t="s">
        <v>101</v>
      </c>
      <c r="C118" s="35" t="s">
        <v>267</v>
      </c>
      <c r="D118" s="128">
        <v>159</v>
      </c>
      <c r="E118" s="127">
        <v>165</v>
      </c>
      <c r="F118" s="127">
        <v>172</v>
      </c>
      <c r="G118" s="60"/>
    </row>
    <row r="119" spans="1:7" s="9" customFormat="1" ht="54" x14ac:dyDescent="0.25">
      <c r="A119" s="8">
        <v>900</v>
      </c>
      <c r="B119" s="101" t="s">
        <v>102</v>
      </c>
      <c r="C119" s="141" t="s">
        <v>268</v>
      </c>
      <c r="D119" s="128">
        <f t="shared" ref="D119:F119" si="34">D120</f>
        <v>60</v>
      </c>
      <c r="E119" s="127">
        <f t="shared" si="34"/>
        <v>62</v>
      </c>
      <c r="F119" s="127">
        <f t="shared" si="34"/>
        <v>64</v>
      </c>
      <c r="G119" s="60"/>
    </row>
    <row r="120" spans="1:7" s="9" customFormat="1" ht="56.25" x14ac:dyDescent="0.25">
      <c r="A120" s="8">
        <v>900</v>
      </c>
      <c r="B120" s="101" t="s">
        <v>103</v>
      </c>
      <c r="C120" s="36" t="s">
        <v>268</v>
      </c>
      <c r="D120" s="128">
        <v>60</v>
      </c>
      <c r="E120" s="127">
        <v>62</v>
      </c>
      <c r="F120" s="127">
        <v>64</v>
      </c>
      <c r="G120" s="60"/>
    </row>
    <row r="121" spans="1:7" s="9" customFormat="1" ht="36" x14ac:dyDescent="0.25">
      <c r="A121" s="20" t="s">
        <v>352</v>
      </c>
      <c r="B121" s="102" t="s">
        <v>383</v>
      </c>
      <c r="C121" s="31" t="s">
        <v>269</v>
      </c>
      <c r="D121" s="128">
        <f t="shared" ref="D121:F121" si="35">D122</f>
        <v>2500</v>
      </c>
      <c r="E121" s="127">
        <f t="shared" si="35"/>
        <v>2595</v>
      </c>
      <c r="F121" s="127">
        <f t="shared" si="35"/>
        <v>2699</v>
      </c>
      <c r="G121" s="60"/>
    </row>
    <row r="122" spans="1:7" s="9" customFormat="1" ht="46.5" customHeight="1" x14ac:dyDescent="0.25">
      <c r="A122" s="8"/>
      <c r="B122" s="102" t="s">
        <v>104</v>
      </c>
      <c r="C122" s="30" t="s">
        <v>270</v>
      </c>
      <c r="D122" s="128">
        <v>2500</v>
      </c>
      <c r="E122" s="127">
        <v>2595</v>
      </c>
      <c r="F122" s="127">
        <v>2699</v>
      </c>
      <c r="G122" s="60"/>
    </row>
    <row r="123" spans="1:7" ht="22.5" customHeight="1" x14ac:dyDescent="0.25">
      <c r="A123" s="8"/>
      <c r="B123" s="101"/>
      <c r="C123" s="144" t="s">
        <v>389</v>
      </c>
      <c r="D123" s="126">
        <f>D218+D219</f>
        <v>553759.6</v>
      </c>
      <c r="E123" s="126">
        <f>E218+E219</f>
        <v>565063.6</v>
      </c>
      <c r="F123" s="126">
        <f>F218+F219</f>
        <v>580926.30000000005</v>
      </c>
      <c r="G123" s="66"/>
    </row>
    <row r="124" spans="1:7" ht="27" customHeight="1" x14ac:dyDescent="0.25">
      <c r="A124" s="47"/>
      <c r="B124" s="100" t="s">
        <v>105</v>
      </c>
      <c r="C124" s="42" t="s">
        <v>271</v>
      </c>
      <c r="D124" s="135">
        <f>D125+D210+D212+D214</f>
        <v>2256750.7000000002</v>
      </c>
      <c r="E124" s="135">
        <f>E125+E210+E212+E214</f>
        <v>2075410.2000000002</v>
      </c>
      <c r="F124" s="135">
        <f>F125+F210+F212+F214</f>
        <v>1956043.2000000002</v>
      </c>
      <c r="G124" s="66" t="s">
        <v>400</v>
      </c>
    </row>
    <row r="125" spans="1:7" ht="36.75" customHeight="1" x14ac:dyDescent="0.25">
      <c r="A125" s="47"/>
      <c r="B125" s="100" t="s">
        <v>106</v>
      </c>
      <c r="C125" s="144" t="s">
        <v>272</v>
      </c>
      <c r="D125" s="135">
        <f>D126+D131+D151+D208</f>
        <v>2255669.3000000003</v>
      </c>
      <c r="E125" s="135">
        <f>E126+E131+E151+E208</f>
        <v>2074303.2000000002</v>
      </c>
      <c r="F125" s="135">
        <f>F126+F131+F151+F208</f>
        <v>1955758.2000000002</v>
      </c>
      <c r="G125" s="66"/>
    </row>
    <row r="126" spans="1:7" ht="23.25" customHeight="1" x14ac:dyDescent="0.25">
      <c r="A126" s="47">
        <v>855</v>
      </c>
      <c r="B126" s="100" t="s">
        <v>107</v>
      </c>
      <c r="C126" s="46" t="s">
        <v>340</v>
      </c>
      <c r="D126" s="136">
        <f>D127+D130</f>
        <v>538798</v>
      </c>
      <c r="E126" s="136">
        <f t="shared" ref="E126:F126" si="36">E127+E130</f>
        <v>274749</v>
      </c>
      <c r="F126" s="136">
        <f t="shared" si="36"/>
        <v>221361</v>
      </c>
      <c r="G126" s="66"/>
    </row>
    <row r="127" spans="1:7" ht="36" x14ac:dyDescent="0.25">
      <c r="A127" s="47">
        <v>855</v>
      </c>
      <c r="B127" s="107" t="s">
        <v>108</v>
      </c>
      <c r="C127" s="31" t="s">
        <v>273</v>
      </c>
      <c r="D127" s="136">
        <f>D128+D129</f>
        <v>538798</v>
      </c>
      <c r="E127" s="136">
        <f t="shared" ref="E127:F127" si="37">E128+E129</f>
        <v>274749</v>
      </c>
      <c r="F127" s="136">
        <f t="shared" si="37"/>
        <v>221361</v>
      </c>
      <c r="G127" s="66"/>
    </row>
    <row r="128" spans="1:7" ht="37.5" x14ac:dyDescent="0.3">
      <c r="A128" s="47">
        <v>855</v>
      </c>
      <c r="B128" s="104"/>
      <c r="C128" s="50" t="s">
        <v>350</v>
      </c>
      <c r="D128" s="128">
        <v>535422</v>
      </c>
      <c r="E128" s="127">
        <v>271464</v>
      </c>
      <c r="F128" s="127">
        <v>218125</v>
      </c>
      <c r="G128" s="66">
        <v>12</v>
      </c>
    </row>
    <row r="129" spans="1:7" x14ac:dyDescent="0.3">
      <c r="A129" s="47">
        <v>855</v>
      </c>
      <c r="B129" s="100"/>
      <c r="C129" s="50" t="s">
        <v>274</v>
      </c>
      <c r="D129" s="128">
        <v>3376</v>
      </c>
      <c r="E129" s="127">
        <v>3285</v>
      </c>
      <c r="F129" s="127">
        <v>3236</v>
      </c>
      <c r="G129" s="66">
        <v>11</v>
      </c>
    </row>
    <row r="130" spans="1:7" s="3" customFormat="1" ht="36" hidden="1" x14ac:dyDescent="0.25">
      <c r="A130" s="48">
        <v>855</v>
      </c>
      <c r="B130" s="103" t="s">
        <v>349</v>
      </c>
      <c r="C130" s="40" t="s">
        <v>275</v>
      </c>
      <c r="D130" s="137"/>
      <c r="E130" s="137"/>
      <c r="F130" s="137"/>
      <c r="G130" s="66"/>
    </row>
    <row r="131" spans="1:7" ht="54" hidden="1" x14ac:dyDescent="0.25">
      <c r="A131" s="54"/>
      <c r="B131" s="108" t="s">
        <v>109</v>
      </c>
      <c r="C131" s="73" t="s">
        <v>395</v>
      </c>
      <c r="D131" s="137">
        <f>SUM(D132:D141)-D134</f>
        <v>0</v>
      </c>
      <c r="E131" s="137">
        <f>SUM(E132:E141)-E134</f>
        <v>0</v>
      </c>
      <c r="F131" s="137">
        <f>SUM(F132:F141)-F134</f>
        <v>0</v>
      </c>
      <c r="G131" s="66"/>
    </row>
    <row r="132" spans="1:7" ht="72" hidden="1" x14ac:dyDescent="0.25">
      <c r="A132" s="54"/>
      <c r="B132" s="106" t="s">
        <v>110</v>
      </c>
      <c r="C132" s="70" t="s">
        <v>276</v>
      </c>
      <c r="D132" s="137"/>
      <c r="E132" s="137"/>
      <c r="F132" s="137"/>
      <c r="G132" s="66"/>
    </row>
    <row r="133" spans="1:7" ht="54" hidden="1" x14ac:dyDescent="0.25">
      <c r="A133" s="54"/>
      <c r="B133" s="103" t="s">
        <v>116</v>
      </c>
      <c r="C133" s="70" t="s">
        <v>282</v>
      </c>
      <c r="D133" s="28">
        <f>D134</f>
        <v>0</v>
      </c>
      <c r="E133" s="28">
        <f t="shared" ref="E133:F133" si="38">E134</f>
        <v>0</v>
      </c>
      <c r="F133" s="28">
        <f t="shared" si="38"/>
        <v>0</v>
      </c>
      <c r="G133" s="66"/>
    </row>
    <row r="134" spans="1:7" ht="105" hidden="1" customHeight="1" x14ac:dyDescent="0.3">
      <c r="A134" s="54">
        <v>919</v>
      </c>
      <c r="B134" s="109" t="s">
        <v>117</v>
      </c>
      <c r="C134" s="71" t="s">
        <v>416</v>
      </c>
      <c r="D134" s="137"/>
      <c r="E134" s="137"/>
      <c r="F134" s="137"/>
      <c r="G134" s="66"/>
    </row>
    <row r="135" spans="1:7" ht="36" hidden="1" x14ac:dyDescent="0.25">
      <c r="A135" s="54"/>
      <c r="B135" s="103" t="s">
        <v>111</v>
      </c>
      <c r="C135" s="40" t="s">
        <v>277</v>
      </c>
      <c r="D135" s="137"/>
      <c r="E135" s="137"/>
      <c r="F135" s="137"/>
      <c r="G135" s="66"/>
    </row>
    <row r="136" spans="1:7" ht="36" hidden="1" x14ac:dyDescent="0.25">
      <c r="A136" s="54">
        <v>900</v>
      </c>
      <c r="B136" s="103" t="s">
        <v>371</v>
      </c>
      <c r="C136" s="40" t="s">
        <v>372</v>
      </c>
      <c r="D136" s="137"/>
      <c r="E136" s="137"/>
      <c r="F136" s="137"/>
      <c r="G136" s="66"/>
    </row>
    <row r="137" spans="1:7" ht="54" hidden="1" x14ac:dyDescent="0.25">
      <c r="A137" s="54"/>
      <c r="B137" s="103" t="s">
        <v>112</v>
      </c>
      <c r="C137" s="40" t="s">
        <v>278</v>
      </c>
      <c r="D137" s="137"/>
      <c r="E137" s="137"/>
      <c r="F137" s="137"/>
      <c r="G137" s="66"/>
    </row>
    <row r="138" spans="1:7" ht="54" hidden="1" x14ac:dyDescent="0.25">
      <c r="A138" s="54"/>
      <c r="B138" s="103" t="s">
        <v>113</v>
      </c>
      <c r="C138" s="40" t="s">
        <v>279</v>
      </c>
      <c r="D138" s="137"/>
      <c r="E138" s="137"/>
      <c r="F138" s="137"/>
      <c r="G138" s="66"/>
    </row>
    <row r="139" spans="1:7" ht="72" hidden="1" x14ac:dyDescent="0.25">
      <c r="A139" s="54"/>
      <c r="B139" s="103" t="s">
        <v>114</v>
      </c>
      <c r="C139" s="40" t="s">
        <v>280</v>
      </c>
      <c r="D139" s="137"/>
      <c r="E139" s="137"/>
      <c r="F139" s="137"/>
      <c r="G139" s="66"/>
    </row>
    <row r="140" spans="1:7" ht="54" hidden="1" x14ac:dyDescent="0.25">
      <c r="A140" s="55">
        <v>919</v>
      </c>
      <c r="B140" s="103" t="s">
        <v>115</v>
      </c>
      <c r="C140" s="70" t="s">
        <v>281</v>
      </c>
      <c r="D140" s="137"/>
      <c r="E140" s="137"/>
      <c r="F140" s="137"/>
      <c r="G140" s="66"/>
    </row>
    <row r="141" spans="1:7" s="2" customFormat="1" ht="30" hidden="1" x14ac:dyDescent="0.25">
      <c r="A141" s="54"/>
      <c r="B141" s="103" t="s">
        <v>118</v>
      </c>
      <c r="C141" s="40" t="s">
        <v>283</v>
      </c>
      <c r="D141" s="138">
        <f t="shared" ref="D141:F141" si="39">SUM(D142:D150)</f>
        <v>0</v>
      </c>
      <c r="E141" s="138">
        <f t="shared" si="39"/>
        <v>0</v>
      </c>
      <c r="F141" s="138">
        <f t="shared" si="39"/>
        <v>0</v>
      </c>
      <c r="G141" s="67"/>
    </row>
    <row r="142" spans="1:7" ht="37.5" hidden="1" x14ac:dyDescent="0.25">
      <c r="A142" s="54">
        <v>900</v>
      </c>
      <c r="B142" s="109" t="s">
        <v>119</v>
      </c>
      <c r="C142" s="38" t="s">
        <v>284</v>
      </c>
      <c r="D142" s="137"/>
      <c r="E142" s="137"/>
      <c r="F142" s="137"/>
      <c r="G142" s="66"/>
    </row>
    <row r="143" spans="1:7" ht="37.5" hidden="1" x14ac:dyDescent="0.25">
      <c r="A143" s="54">
        <v>900</v>
      </c>
      <c r="B143" s="109" t="s">
        <v>125</v>
      </c>
      <c r="C143" s="38" t="s">
        <v>417</v>
      </c>
      <c r="D143" s="137"/>
      <c r="E143" s="137"/>
      <c r="F143" s="137"/>
      <c r="G143" s="66"/>
    </row>
    <row r="144" spans="1:7" ht="37.5" hidden="1" x14ac:dyDescent="0.25">
      <c r="A144" s="54">
        <v>911</v>
      </c>
      <c r="B144" s="109" t="s">
        <v>120</v>
      </c>
      <c r="C144" s="38" t="s">
        <v>285</v>
      </c>
      <c r="D144" s="137"/>
      <c r="E144" s="137"/>
      <c r="F144" s="137"/>
      <c r="G144" s="66"/>
    </row>
    <row r="145" spans="1:7" ht="37.5" hidden="1" x14ac:dyDescent="0.25">
      <c r="A145" s="54">
        <v>911</v>
      </c>
      <c r="B145" s="109" t="s">
        <v>121</v>
      </c>
      <c r="C145" s="38" t="s">
        <v>286</v>
      </c>
      <c r="D145" s="137"/>
      <c r="E145" s="137"/>
      <c r="F145" s="137"/>
      <c r="G145" s="66"/>
    </row>
    <row r="146" spans="1:7" ht="31.5" hidden="1" customHeight="1" x14ac:dyDescent="0.25">
      <c r="A146" s="54">
        <v>911</v>
      </c>
      <c r="B146" s="109" t="s">
        <v>122</v>
      </c>
      <c r="C146" s="72" t="s">
        <v>287</v>
      </c>
      <c r="D146" s="137"/>
      <c r="E146" s="137"/>
      <c r="F146" s="137"/>
      <c r="G146" s="66"/>
    </row>
    <row r="147" spans="1:7" ht="37.5" hidden="1" x14ac:dyDescent="0.25">
      <c r="A147" s="54">
        <v>911</v>
      </c>
      <c r="B147" s="109" t="s">
        <v>123</v>
      </c>
      <c r="C147" s="38" t="s">
        <v>288</v>
      </c>
      <c r="D147" s="137"/>
      <c r="E147" s="137"/>
      <c r="F147" s="137"/>
      <c r="G147" s="66"/>
    </row>
    <row r="148" spans="1:7" ht="56.25" hidden="1" x14ac:dyDescent="0.25">
      <c r="A148" s="54">
        <v>913</v>
      </c>
      <c r="B148" s="109" t="s">
        <v>124</v>
      </c>
      <c r="C148" s="38" t="s">
        <v>289</v>
      </c>
      <c r="D148" s="137"/>
      <c r="E148" s="137"/>
      <c r="F148" s="137"/>
      <c r="G148" s="66"/>
    </row>
    <row r="149" spans="1:7" ht="37.5" hidden="1" x14ac:dyDescent="0.25">
      <c r="A149" s="54">
        <v>913</v>
      </c>
      <c r="B149" s="109" t="s">
        <v>365</v>
      </c>
      <c r="C149" s="38" t="s">
        <v>418</v>
      </c>
      <c r="D149" s="137"/>
      <c r="E149" s="137"/>
      <c r="F149" s="137"/>
      <c r="G149" s="66"/>
    </row>
    <row r="150" spans="1:7" ht="37.5" hidden="1" x14ac:dyDescent="0.25">
      <c r="A150" s="54">
        <v>919</v>
      </c>
      <c r="B150" s="109" t="s">
        <v>380</v>
      </c>
      <c r="C150" s="38" t="s">
        <v>381</v>
      </c>
      <c r="D150" s="137"/>
      <c r="E150" s="137"/>
      <c r="F150" s="137"/>
      <c r="G150" s="66"/>
    </row>
    <row r="151" spans="1:7" ht="25.5" customHeight="1" x14ac:dyDescent="0.25">
      <c r="A151" s="54"/>
      <c r="B151" s="110" t="s">
        <v>126</v>
      </c>
      <c r="C151" s="41" t="s">
        <v>290</v>
      </c>
      <c r="D151" s="126">
        <f>SUM(D152:D169)</f>
        <v>1453913.0000000002</v>
      </c>
      <c r="E151" s="126">
        <f>SUM(E152:E169)</f>
        <v>1458882.8</v>
      </c>
      <c r="F151" s="126">
        <f>SUM(F152:F169)</f>
        <v>1461488.7000000002</v>
      </c>
      <c r="G151" s="66"/>
    </row>
    <row r="152" spans="1:7" ht="54" x14ac:dyDescent="0.25">
      <c r="A152" s="54">
        <v>855</v>
      </c>
      <c r="B152" s="107" t="s">
        <v>127</v>
      </c>
      <c r="C152" s="31" t="s">
        <v>291</v>
      </c>
      <c r="D152" s="128">
        <v>8604</v>
      </c>
      <c r="E152" s="128">
        <v>8604</v>
      </c>
      <c r="F152" s="128">
        <v>8604</v>
      </c>
      <c r="G152" s="66">
        <v>19</v>
      </c>
    </row>
    <row r="153" spans="1:7" ht="36" x14ac:dyDescent="0.25">
      <c r="A153" s="54">
        <v>855</v>
      </c>
      <c r="B153" s="107" t="s">
        <v>128</v>
      </c>
      <c r="C153" s="49" t="s">
        <v>292</v>
      </c>
      <c r="D153" s="128">
        <v>94204</v>
      </c>
      <c r="E153" s="128">
        <v>94204</v>
      </c>
      <c r="F153" s="128">
        <v>94204</v>
      </c>
      <c r="G153" s="66">
        <v>22</v>
      </c>
    </row>
    <row r="154" spans="1:7" ht="72" x14ac:dyDescent="0.25">
      <c r="A154" s="54">
        <v>911</v>
      </c>
      <c r="B154" s="107" t="s">
        <v>129</v>
      </c>
      <c r="C154" s="49" t="s">
        <v>293</v>
      </c>
      <c r="D154" s="128">
        <v>3754</v>
      </c>
      <c r="E154" s="128">
        <v>3754</v>
      </c>
      <c r="F154" s="128">
        <v>3754</v>
      </c>
      <c r="G154" s="66">
        <v>39</v>
      </c>
    </row>
    <row r="155" spans="1:7" ht="72" x14ac:dyDescent="0.25">
      <c r="A155" s="54">
        <v>905</v>
      </c>
      <c r="B155" s="107" t="s">
        <v>130</v>
      </c>
      <c r="C155" s="49" t="s">
        <v>401</v>
      </c>
      <c r="D155" s="128">
        <v>32117.200000000001</v>
      </c>
      <c r="E155" s="127">
        <v>31948</v>
      </c>
      <c r="F155" s="127">
        <v>31948</v>
      </c>
      <c r="G155" s="66">
        <v>44</v>
      </c>
    </row>
    <row r="156" spans="1:7" ht="54" x14ac:dyDescent="0.25">
      <c r="A156" s="54">
        <v>915</v>
      </c>
      <c r="B156" s="107" t="s">
        <v>131</v>
      </c>
      <c r="C156" s="31" t="s">
        <v>294</v>
      </c>
      <c r="D156" s="128">
        <v>6958</v>
      </c>
      <c r="E156" s="128">
        <v>7239</v>
      </c>
      <c r="F156" s="128">
        <v>7528</v>
      </c>
      <c r="G156" s="66">
        <v>25</v>
      </c>
    </row>
    <row r="157" spans="1:7" ht="72" hidden="1" x14ac:dyDescent="0.25">
      <c r="A157" s="54">
        <v>900</v>
      </c>
      <c r="B157" s="103" t="s">
        <v>353</v>
      </c>
      <c r="C157" s="70" t="s">
        <v>354</v>
      </c>
      <c r="D157" s="129"/>
      <c r="E157" s="129"/>
      <c r="F157" s="129"/>
      <c r="G157" s="66"/>
    </row>
    <row r="158" spans="1:7" ht="108" x14ac:dyDescent="0.25">
      <c r="A158" s="54">
        <v>900</v>
      </c>
      <c r="B158" s="107" t="s">
        <v>132</v>
      </c>
      <c r="C158" s="51" t="s">
        <v>424</v>
      </c>
      <c r="D158" s="128">
        <v>1454.4</v>
      </c>
      <c r="E158" s="127">
        <v>0</v>
      </c>
      <c r="F158" s="127">
        <v>0</v>
      </c>
      <c r="G158" s="66">
        <v>36</v>
      </c>
    </row>
    <row r="159" spans="1:7" ht="54" x14ac:dyDescent="0.25">
      <c r="A159" s="54">
        <v>900</v>
      </c>
      <c r="B159" s="107" t="s">
        <v>133</v>
      </c>
      <c r="C159" s="49" t="s">
        <v>361</v>
      </c>
      <c r="D159" s="128">
        <v>4085.5</v>
      </c>
      <c r="E159" s="127">
        <v>2875.7</v>
      </c>
      <c r="F159" s="127">
        <v>1551.7</v>
      </c>
      <c r="G159" s="66">
        <v>37</v>
      </c>
    </row>
    <row r="160" spans="1:7" ht="54" x14ac:dyDescent="0.25">
      <c r="A160" s="54">
        <v>915</v>
      </c>
      <c r="B160" s="107" t="s">
        <v>134</v>
      </c>
      <c r="C160" s="51" t="s">
        <v>295</v>
      </c>
      <c r="D160" s="128">
        <v>494.4</v>
      </c>
      <c r="E160" s="127">
        <v>548.9</v>
      </c>
      <c r="F160" s="127">
        <v>582.70000000000005</v>
      </c>
      <c r="G160" s="66">
        <v>13</v>
      </c>
    </row>
    <row r="161" spans="1:7" ht="72" x14ac:dyDescent="0.25">
      <c r="A161" s="54">
        <v>900</v>
      </c>
      <c r="B161" s="107" t="s">
        <v>359</v>
      </c>
      <c r="C161" s="34" t="s">
        <v>360</v>
      </c>
      <c r="D161" s="128">
        <v>1495.3</v>
      </c>
      <c r="E161" s="127">
        <v>1508.9</v>
      </c>
      <c r="F161" s="127">
        <v>897</v>
      </c>
      <c r="G161" s="66">
        <v>38</v>
      </c>
    </row>
    <row r="162" spans="1:7" ht="66" customHeight="1" x14ac:dyDescent="0.25">
      <c r="A162" s="54">
        <v>915</v>
      </c>
      <c r="B162" s="107" t="s">
        <v>135</v>
      </c>
      <c r="C162" s="31" t="s">
        <v>396</v>
      </c>
      <c r="D162" s="128">
        <v>8296</v>
      </c>
      <c r="E162" s="127">
        <v>9084</v>
      </c>
      <c r="F162" s="127">
        <v>9447</v>
      </c>
      <c r="G162" s="66">
        <v>13</v>
      </c>
    </row>
    <row r="163" spans="1:7" ht="36" x14ac:dyDescent="0.25">
      <c r="A163" s="54">
        <v>915</v>
      </c>
      <c r="B163" s="107" t="s">
        <v>136</v>
      </c>
      <c r="C163" s="31" t="s">
        <v>296</v>
      </c>
      <c r="D163" s="128">
        <v>53744</v>
      </c>
      <c r="E163" s="128">
        <v>53744</v>
      </c>
      <c r="F163" s="128">
        <v>53744</v>
      </c>
      <c r="G163" s="66">
        <v>14</v>
      </c>
    </row>
    <row r="164" spans="1:7" ht="54" x14ac:dyDescent="0.25">
      <c r="A164" s="54">
        <v>911</v>
      </c>
      <c r="B164" s="107" t="s">
        <v>137</v>
      </c>
      <c r="C164" s="31" t="s">
        <v>297</v>
      </c>
      <c r="D164" s="128">
        <v>38517</v>
      </c>
      <c r="E164" s="128">
        <v>38517</v>
      </c>
      <c r="F164" s="128">
        <v>38517</v>
      </c>
      <c r="G164" s="66">
        <v>47</v>
      </c>
    </row>
    <row r="165" spans="1:7" ht="72" x14ac:dyDescent="0.25">
      <c r="A165" s="54">
        <v>915</v>
      </c>
      <c r="B165" s="107" t="s">
        <v>138</v>
      </c>
      <c r="C165" s="31" t="s">
        <v>298</v>
      </c>
      <c r="D165" s="128">
        <v>299</v>
      </c>
      <c r="E165" s="127">
        <v>309</v>
      </c>
      <c r="F165" s="127">
        <v>321</v>
      </c>
      <c r="G165" s="66">
        <v>15</v>
      </c>
    </row>
    <row r="166" spans="1:7" ht="64.5" customHeight="1" x14ac:dyDescent="0.25">
      <c r="A166" s="54">
        <v>915</v>
      </c>
      <c r="B166" s="107" t="s">
        <v>139</v>
      </c>
      <c r="C166" s="31" t="s">
        <v>299</v>
      </c>
      <c r="D166" s="128">
        <v>6</v>
      </c>
      <c r="E166" s="128">
        <v>6</v>
      </c>
      <c r="F166" s="128">
        <v>6</v>
      </c>
      <c r="G166" s="66">
        <v>16</v>
      </c>
    </row>
    <row r="167" spans="1:7" ht="90" x14ac:dyDescent="0.25">
      <c r="A167" s="54">
        <v>915</v>
      </c>
      <c r="B167" s="107" t="s">
        <v>140</v>
      </c>
      <c r="C167" s="34" t="s">
        <v>300</v>
      </c>
      <c r="D167" s="128">
        <v>55748</v>
      </c>
      <c r="E167" s="127">
        <v>58103</v>
      </c>
      <c r="F167" s="127">
        <v>60334</v>
      </c>
      <c r="G167" s="66">
        <v>17</v>
      </c>
    </row>
    <row r="168" spans="1:7" ht="54" x14ac:dyDescent="0.25">
      <c r="A168" s="54">
        <v>915</v>
      </c>
      <c r="B168" s="107" t="s">
        <v>362</v>
      </c>
      <c r="C168" s="51" t="s">
        <v>363</v>
      </c>
      <c r="D168" s="128">
        <v>30130</v>
      </c>
      <c r="E168" s="127">
        <v>33866</v>
      </c>
      <c r="F168" s="127">
        <v>35170</v>
      </c>
      <c r="G168" s="66">
        <v>15</v>
      </c>
    </row>
    <row r="169" spans="1:7" s="4" customFormat="1" ht="36" customHeight="1" x14ac:dyDescent="0.25">
      <c r="A169" s="56"/>
      <c r="B169" s="111" t="s">
        <v>141</v>
      </c>
      <c r="C169" s="46" t="s">
        <v>301</v>
      </c>
      <c r="D169" s="125">
        <f>SUM(D170:D207)</f>
        <v>1114006.2000000002</v>
      </c>
      <c r="E169" s="125">
        <f>SUM(E170:E207)</f>
        <v>1114571.3</v>
      </c>
      <c r="F169" s="125">
        <f t="shared" ref="F169" si="40">SUM(F170:F207)</f>
        <v>1114880.3</v>
      </c>
      <c r="G169" s="68"/>
    </row>
    <row r="170" spans="1:7" ht="36" x14ac:dyDescent="0.25">
      <c r="A170" s="47">
        <v>855</v>
      </c>
      <c r="B170" s="112" t="s">
        <v>142</v>
      </c>
      <c r="C170" s="49" t="s">
        <v>302</v>
      </c>
      <c r="D170" s="128">
        <v>394.9</v>
      </c>
      <c r="E170" s="128">
        <v>394.9</v>
      </c>
      <c r="F170" s="128">
        <v>394.9</v>
      </c>
      <c r="G170" s="66">
        <v>42</v>
      </c>
    </row>
    <row r="171" spans="1:7" ht="36" x14ac:dyDescent="0.25">
      <c r="A171" s="47">
        <v>855</v>
      </c>
      <c r="B171" s="112" t="s">
        <v>143</v>
      </c>
      <c r="C171" s="49" t="s">
        <v>303</v>
      </c>
      <c r="D171" s="128">
        <v>1000</v>
      </c>
      <c r="E171" s="128">
        <v>1000</v>
      </c>
      <c r="F171" s="128">
        <v>1000</v>
      </c>
      <c r="G171" s="66">
        <v>42</v>
      </c>
    </row>
    <row r="172" spans="1:7" ht="36" x14ac:dyDescent="0.25">
      <c r="A172" s="47">
        <v>855</v>
      </c>
      <c r="B172" s="112" t="s">
        <v>144</v>
      </c>
      <c r="C172" s="58" t="s">
        <v>355</v>
      </c>
      <c r="D172" s="128">
        <v>1600</v>
      </c>
      <c r="E172" s="128">
        <v>1600</v>
      </c>
      <c r="F172" s="128">
        <v>1600</v>
      </c>
      <c r="G172" s="66">
        <v>45</v>
      </c>
    </row>
    <row r="173" spans="1:7" ht="36" x14ac:dyDescent="0.25">
      <c r="A173" s="47">
        <v>855</v>
      </c>
      <c r="B173" s="112" t="s">
        <v>145</v>
      </c>
      <c r="C173" s="31" t="s">
        <v>304</v>
      </c>
      <c r="D173" s="128">
        <v>2654.6</v>
      </c>
      <c r="E173" s="128">
        <v>2654.6</v>
      </c>
      <c r="F173" s="128">
        <v>2654.6</v>
      </c>
      <c r="G173" s="66">
        <v>46</v>
      </c>
    </row>
    <row r="174" spans="1:7" ht="63.75" customHeight="1" x14ac:dyDescent="0.25">
      <c r="A174" s="47">
        <v>855</v>
      </c>
      <c r="B174" s="112" t="s">
        <v>146</v>
      </c>
      <c r="C174" s="31" t="s">
        <v>398</v>
      </c>
      <c r="D174" s="128">
        <v>235137.5</v>
      </c>
      <c r="E174" s="128">
        <v>235137.5</v>
      </c>
      <c r="F174" s="128">
        <v>235137.5</v>
      </c>
      <c r="G174" s="66">
        <v>39</v>
      </c>
    </row>
    <row r="175" spans="1:7" ht="90" customHeight="1" x14ac:dyDescent="0.25">
      <c r="A175" s="47">
        <v>855</v>
      </c>
      <c r="B175" s="112" t="s">
        <v>147</v>
      </c>
      <c r="C175" s="31" t="s">
        <v>399</v>
      </c>
      <c r="D175" s="128">
        <v>381589.3</v>
      </c>
      <c r="E175" s="128">
        <v>381589.3</v>
      </c>
      <c r="F175" s="128">
        <v>381589.3</v>
      </c>
      <c r="G175" s="66">
        <v>40</v>
      </c>
    </row>
    <row r="176" spans="1:7" ht="21.75" customHeight="1" x14ac:dyDescent="0.25">
      <c r="A176" s="47">
        <v>855</v>
      </c>
      <c r="B176" s="112" t="s">
        <v>148</v>
      </c>
      <c r="C176" s="49" t="s">
        <v>305</v>
      </c>
      <c r="D176" s="128">
        <v>26410</v>
      </c>
      <c r="E176" s="128">
        <v>26410</v>
      </c>
      <c r="F176" s="128">
        <v>26410</v>
      </c>
      <c r="G176" s="66">
        <v>14</v>
      </c>
    </row>
    <row r="177" spans="1:7" ht="90" x14ac:dyDescent="0.25">
      <c r="A177" s="47">
        <v>855</v>
      </c>
      <c r="B177" s="112" t="s">
        <v>149</v>
      </c>
      <c r="C177" s="31" t="s">
        <v>306</v>
      </c>
      <c r="D177" s="128">
        <v>1523</v>
      </c>
      <c r="E177" s="128">
        <v>1523</v>
      </c>
      <c r="F177" s="128">
        <v>1523</v>
      </c>
      <c r="G177" s="66">
        <v>18</v>
      </c>
    </row>
    <row r="178" spans="1:7" ht="23.25" customHeight="1" x14ac:dyDescent="0.25">
      <c r="A178" s="47">
        <v>855</v>
      </c>
      <c r="B178" s="112" t="s">
        <v>150</v>
      </c>
      <c r="C178" s="31" t="s">
        <v>307</v>
      </c>
      <c r="D178" s="128">
        <v>409.9</v>
      </c>
      <c r="E178" s="128">
        <v>409.9</v>
      </c>
      <c r="F178" s="128">
        <v>409.9</v>
      </c>
      <c r="G178" s="66">
        <v>21</v>
      </c>
    </row>
    <row r="179" spans="1:7" ht="36" x14ac:dyDescent="0.25">
      <c r="A179" s="47">
        <v>855</v>
      </c>
      <c r="B179" s="112" t="s">
        <v>151</v>
      </c>
      <c r="C179" s="31" t="s">
        <v>308</v>
      </c>
      <c r="D179" s="128">
        <v>29684</v>
      </c>
      <c r="E179" s="128">
        <v>29684</v>
      </c>
      <c r="F179" s="128">
        <v>29684</v>
      </c>
      <c r="G179" s="66">
        <v>27</v>
      </c>
    </row>
    <row r="180" spans="1:7" ht="54" x14ac:dyDescent="0.25">
      <c r="A180" s="47">
        <v>855</v>
      </c>
      <c r="B180" s="112" t="s">
        <v>152</v>
      </c>
      <c r="C180" s="49" t="s">
        <v>309</v>
      </c>
      <c r="D180" s="128">
        <v>116101.9</v>
      </c>
      <c r="E180" s="128">
        <v>116101.9</v>
      </c>
      <c r="F180" s="128">
        <v>116101.9</v>
      </c>
      <c r="G180" s="66">
        <v>32</v>
      </c>
    </row>
    <row r="181" spans="1:7" ht="72" x14ac:dyDescent="0.25">
      <c r="A181" s="47">
        <v>855</v>
      </c>
      <c r="B181" s="112" t="s">
        <v>153</v>
      </c>
      <c r="C181" s="49" t="s">
        <v>310</v>
      </c>
      <c r="D181" s="128">
        <v>46398.3</v>
      </c>
      <c r="E181" s="128">
        <v>46398.3</v>
      </c>
      <c r="F181" s="128">
        <v>46398.3</v>
      </c>
      <c r="G181" s="66">
        <v>32</v>
      </c>
    </row>
    <row r="182" spans="1:7" ht="21" customHeight="1" x14ac:dyDescent="0.25">
      <c r="A182" s="47">
        <v>855</v>
      </c>
      <c r="B182" s="112" t="s">
        <v>154</v>
      </c>
      <c r="C182" s="49" t="s">
        <v>311</v>
      </c>
      <c r="D182" s="128">
        <v>86</v>
      </c>
      <c r="E182" s="128">
        <v>86</v>
      </c>
      <c r="F182" s="128">
        <v>86</v>
      </c>
      <c r="G182" s="66">
        <v>27</v>
      </c>
    </row>
    <row r="183" spans="1:7" ht="36" x14ac:dyDescent="0.25">
      <c r="A183" s="47">
        <v>855</v>
      </c>
      <c r="B183" s="112" t="s">
        <v>155</v>
      </c>
      <c r="C183" s="49" t="s">
        <v>312</v>
      </c>
      <c r="D183" s="128">
        <v>1153</v>
      </c>
      <c r="E183" s="128">
        <v>1153</v>
      </c>
      <c r="F183" s="128">
        <v>1153</v>
      </c>
      <c r="G183" s="66">
        <v>28</v>
      </c>
    </row>
    <row r="184" spans="1:7" x14ac:dyDescent="0.25">
      <c r="A184" s="47">
        <v>855</v>
      </c>
      <c r="B184" s="112" t="s">
        <v>156</v>
      </c>
      <c r="C184" s="49" t="s">
        <v>313</v>
      </c>
      <c r="D184" s="128">
        <v>392</v>
      </c>
      <c r="E184" s="128">
        <v>392</v>
      </c>
      <c r="F184" s="128">
        <v>392</v>
      </c>
      <c r="G184" s="66">
        <v>29</v>
      </c>
    </row>
    <row r="185" spans="1:7" ht="36" x14ac:dyDescent="0.25">
      <c r="A185" s="47">
        <v>855</v>
      </c>
      <c r="B185" s="112" t="s">
        <v>157</v>
      </c>
      <c r="C185" s="49" t="s">
        <v>314</v>
      </c>
      <c r="D185" s="128">
        <v>44978.9</v>
      </c>
      <c r="E185" s="128">
        <v>44978.9</v>
      </c>
      <c r="F185" s="128">
        <v>44978.9</v>
      </c>
      <c r="G185" s="66">
        <v>40</v>
      </c>
    </row>
    <row r="186" spans="1:7" ht="38.25" customHeight="1" x14ac:dyDescent="0.25">
      <c r="A186" s="47">
        <v>855</v>
      </c>
      <c r="B186" s="112" t="s">
        <v>158</v>
      </c>
      <c r="C186" s="52" t="s">
        <v>315</v>
      </c>
      <c r="D186" s="128">
        <v>3738</v>
      </c>
      <c r="E186" s="128">
        <v>3738</v>
      </c>
      <c r="F186" s="128">
        <v>3738</v>
      </c>
      <c r="G186" s="66">
        <v>41</v>
      </c>
    </row>
    <row r="187" spans="1:7" ht="54" x14ac:dyDescent="0.25">
      <c r="A187" s="47">
        <v>855</v>
      </c>
      <c r="B187" s="112" t="s">
        <v>159</v>
      </c>
      <c r="C187" s="49" t="s">
        <v>316</v>
      </c>
      <c r="D187" s="128">
        <v>207</v>
      </c>
      <c r="E187" s="128">
        <v>207</v>
      </c>
      <c r="F187" s="128">
        <v>207</v>
      </c>
      <c r="G187" s="66">
        <v>43</v>
      </c>
    </row>
    <row r="188" spans="1:7" ht="72" hidden="1" x14ac:dyDescent="0.25">
      <c r="A188" s="47">
        <v>855</v>
      </c>
      <c r="B188" s="112" t="s">
        <v>160</v>
      </c>
      <c r="C188" s="40" t="s">
        <v>317</v>
      </c>
      <c r="D188" s="129"/>
      <c r="E188" s="129"/>
      <c r="F188" s="129"/>
      <c r="G188" s="69"/>
    </row>
    <row r="189" spans="1:7" ht="54" x14ac:dyDescent="0.25">
      <c r="A189" s="47">
        <v>855</v>
      </c>
      <c r="B189" s="112" t="s">
        <v>161</v>
      </c>
      <c r="C189" s="31" t="s">
        <v>318</v>
      </c>
      <c r="D189" s="128">
        <v>570</v>
      </c>
      <c r="E189" s="128">
        <v>570</v>
      </c>
      <c r="F189" s="128">
        <v>570</v>
      </c>
      <c r="G189" s="66">
        <v>45</v>
      </c>
    </row>
    <row r="190" spans="1:7" ht="38.25" customHeight="1" x14ac:dyDescent="0.25">
      <c r="A190" s="47">
        <v>855</v>
      </c>
      <c r="B190" s="112" t="s">
        <v>162</v>
      </c>
      <c r="C190" s="49" t="s">
        <v>319</v>
      </c>
      <c r="D190" s="128">
        <v>120</v>
      </c>
      <c r="E190" s="128">
        <v>120</v>
      </c>
      <c r="F190" s="128">
        <v>120</v>
      </c>
      <c r="G190" s="66">
        <v>48</v>
      </c>
    </row>
    <row r="191" spans="1:7" x14ac:dyDescent="0.25">
      <c r="A191" s="47">
        <v>855</v>
      </c>
      <c r="B191" s="112" t="s">
        <v>163</v>
      </c>
      <c r="C191" s="49" t="s">
        <v>320</v>
      </c>
      <c r="D191" s="128">
        <v>20432</v>
      </c>
      <c r="E191" s="128">
        <v>20432</v>
      </c>
      <c r="F191" s="128">
        <v>20432</v>
      </c>
      <c r="G191" s="66">
        <v>20</v>
      </c>
    </row>
    <row r="192" spans="1:7" ht="36" x14ac:dyDescent="0.25">
      <c r="A192" s="47">
        <v>855</v>
      </c>
      <c r="B192" s="112" t="s">
        <v>164</v>
      </c>
      <c r="C192" s="31" t="s">
        <v>321</v>
      </c>
      <c r="D192" s="128">
        <v>502.6</v>
      </c>
      <c r="E192" s="128">
        <v>502.6</v>
      </c>
      <c r="F192" s="128">
        <v>502.6</v>
      </c>
      <c r="G192" s="66">
        <v>21</v>
      </c>
    </row>
    <row r="193" spans="1:7" ht="54" x14ac:dyDescent="0.25">
      <c r="A193" s="47">
        <v>855</v>
      </c>
      <c r="B193" s="112" t="s">
        <v>165</v>
      </c>
      <c r="C193" s="49" t="s">
        <v>322</v>
      </c>
      <c r="D193" s="128">
        <v>99211</v>
      </c>
      <c r="E193" s="128">
        <v>99211</v>
      </c>
      <c r="F193" s="128">
        <v>99211</v>
      </c>
      <c r="G193" s="66">
        <v>30</v>
      </c>
    </row>
    <row r="194" spans="1:7" ht="36" x14ac:dyDescent="0.25">
      <c r="A194" s="47"/>
      <c r="B194" s="112" t="s">
        <v>166</v>
      </c>
      <c r="C194" s="49" t="s">
        <v>323</v>
      </c>
      <c r="D194" s="128">
        <v>32</v>
      </c>
      <c r="E194" s="128">
        <v>32</v>
      </c>
      <c r="F194" s="128">
        <v>32</v>
      </c>
      <c r="G194" s="66">
        <v>33</v>
      </c>
    </row>
    <row r="195" spans="1:7" ht="24.75" customHeight="1" x14ac:dyDescent="0.25">
      <c r="A195" s="47">
        <v>900</v>
      </c>
      <c r="B195" s="112" t="s">
        <v>167</v>
      </c>
      <c r="C195" s="49" t="s">
        <v>324</v>
      </c>
      <c r="D195" s="128">
        <v>115</v>
      </c>
      <c r="E195" s="128">
        <v>115</v>
      </c>
      <c r="F195" s="128">
        <v>115</v>
      </c>
      <c r="G195" s="66">
        <v>35</v>
      </c>
    </row>
    <row r="196" spans="1:7" ht="36" x14ac:dyDescent="0.25">
      <c r="A196" s="47">
        <v>900</v>
      </c>
      <c r="B196" s="112" t="s">
        <v>377</v>
      </c>
      <c r="C196" s="52" t="s">
        <v>356</v>
      </c>
      <c r="D196" s="128">
        <v>21142.799999999999</v>
      </c>
      <c r="E196" s="128">
        <v>21142.799999999999</v>
      </c>
      <c r="F196" s="128">
        <v>21142.799999999999</v>
      </c>
      <c r="G196" s="66">
        <v>38</v>
      </c>
    </row>
    <row r="197" spans="1:7" ht="54" x14ac:dyDescent="0.25">
      <c r="A197" s="47">
        <v>905</v>
      </c>
      <c r="B197" s="112" t="s">
        <v>168</v>
      </c>
      <c r="C197" s="49" t="s">
        <v>325</v>
      </c>
      <c r="D197" s="128">
        <v>24881.1</v>
      </c>
      <c r="E197" s="127">
        <v>25876.2</v>
      </c>
      <c r="F197" s="127">
        <v>25876.2</v>
      </c>
      <c r="G197" s="66">
        <v>46</v>
      </c>
    </row>
    <row r="198" spans="1:7" ht="36" x14ac:dyDescent="0.25">
      <c r="A198" s="47">
        <v>911</v>
      </c>
      <c r="B198" s="112" t="s">
        <v>169</v>
      </c>
      <c r="C198" s="49" t="s">
        <v>425</v>
      </c>
      <c r="D198" s="128">
        <v>1288</v>
      </c>
      <c r="E198" s="127">
        <v>1000</v>
      </c>
      <c r="F198" s="127">
        <v>1300</v>
      </c>
      <c r="G198" s="66">
        <v>43</v>
      </c>
    </row>
    <row r="199" spans="1:7" ht="36" x14ac:dyDescent="0.25">
      <c r="A199" s="47">
        <v>911</v>
      </c>
      <c r="B199" s="112" t="s">
        <v>170</v>
      </c>
      <c r="C199" s="31" t="s">
        <v>326</v>
      </c>
      <c r="D199" s="128">
        <v>636</v>
      </c>
      <c r="E199" s="128">
        <v>636</v>
      </c>
      <c r="F199" s="128">
        <v>636</v>
      </c>
      <c r="G199" s="66">
        <v>47</v>
      </c>
    </row>
    <row r="200" spans="1:7" ht="72" x14ac:dyDescent="0.25">
      <c r="A200" s="47">
        <v>915</v>
      </c>
      <c r="B200" s="112" t="s">
        <v>171</v>
      </c>
      <c r="C200" s="49" t="s">
        <v>433</v>
      </c>
      <c r="D200" s="128">
        <v>19730</v>
      </c>
      <c r="E200" s="128">
        <v>19730</v>
      </c>
      <c r="F200" s="128">
        <v>19730</v>
      </c>
      <c r="G200" s="66">
        <v>26</v>
      </c>
    </row>
    <row r="201" spans="1:7" ht="36" x14ac:dyDescent="0.25">
      <c r="A201" s="47">
        <v>915</v>
      </c>
      <c r="B201" s="112" t="s">
        <v>172</v>
      </c>
      <c r="C201" s="49" t="s">
        <v>327</v>
      </c>
      <c r="D201" s="128">
        <v>1656</v>
      </c>
      <c r="E201" s="128">
        <v>1656</v>
      </c>
      <c r="F201" s="128">
        <v>1656</v>
      </c>
      <c r="G201" s="66">
        <v>31</v>
      </c>
    </row>
    <row r="202" spans="1:7" ht="36" x14ac:dyDescent="0.25">
      <c r="A202" s="47">
        <v>915</v>
      </c>
      <c r="B202" s="112" t="s">
        <v>173</v>
      </c>
      <c r="C202" s="49" t="s">
        <v>328</v>
      </c>
      <c r="D202" s="128">
        <v>22721.3</v>
      </c>
      <c r="E202" s="128">
        <v>22721.3</v>
      </c>
      <c r="F202" s="128">
        <v>22721.3</v>
      </c>
      <c r="G202" s="66">
        <v>34</v>
      </c>
    </row>
    <row r="203" spans="1:7" ht="36" x14ac:dyDescent="0.25">
      <c r="A203" s="47">
        <v>915</v>
      </c>
      <c r="B203" s="112" t="s">
        <v>174</v>
      </c>
      <c r="C203" s="57" t="s">
        <v>329</v>
      </c>
      <c r="D203" s="128">
        <v>9.9</v>
      </c>
      <c r="E203" s="128">
        <v>9.9</v>
      </c>
      <c r="F203" s="128">
        <v>9.9</v>
      </c>
      <c r="G203" s="66">
        <v>22</v>
      </c>
    </row>
    <row r="204" spans="1:7" ht="35.25" customHeight="1" x14ac:dyDescent="0.25">
      <c r="A204" s="47">
        <v>915</v>
      </c>
      <c r="B204" s="112" t="s">
        <v>175</v>
      </c>
      <c r="C204" s="51" t="s">
        <v>330</v>
      </c>
      <c r="D204" s="128">
        <v>7144</v>
      </c>
      <c r="E204" s="128">
        <v>7144</v>
      </c>
      <c r="F204" s="128">
        <v>7144</v>
      </c>
      <c r="G204" s="66">
        <v>26</v>
      </c>
    </row>
    <row r="205" spans="1:7" ht="54" x14ac:dyDescent="0.25">
      <c r="A205" s="47">
        <v>915</v>
      </c>
      <c r="B205" s="112" t="s">
        <v>376</v>
      </c>
      <c r="C205" s="31" t="s">
        <v>331</v>
      </c>
      <c r="D205" s="128">
        <v>205</v>
      </c>
      <c r="E205" s="127">
        <v>213</v>
      </c>
      <c r="F205" s="127">
        <v>222</v>
      </c>
      <c r="G205" s="66">
        <v>25</v>
      </c>
    </row>
    <row r="206" spans="1:7" ht="72" x14ac:dyDescent="0.25">
      <c r="A206" s="47">
        <v>915</v>
      </c>
      <c r="B206" s="112"/>
      <c r="C206" s="31" t="s">
        <v>332</v>
      </c>
      <c r="D206" s="128">
        <v>1.2</v>
      </c>
      <c r="E206" s="128">
        <v>1.2</v>
      </c>
      <c r="F206" s="128">
        <v>1.2</v>
      </c>
      <c r="G206" s="66">
        <v>23</v>
      </c>
    </row>
    <row r="207" spans="1:7" ht="36" x14ac:dyDescent="0.25">
      <c r="A207" s="47">
        <v>919</v>
      </c>
      <c r="B207" s="112"/>
      <c r="C207" s="31" t="s">
        <v>402</v>
      </c>
      <c r="D207" s="128">
        <v>150</v>
      </c>
      <c r="E207" s="128">
        <v>0</v>
      </c>
      <c r="F207" s="128">
        <v>0</v>
      </c>
      <c r="G207" s="66">
        <v>35</v>
      </c>
    </row>
    <row r="208" spans="1:7" ht="20.25" customHeight="1" x14ac:dyDescent="0.25">
      <c r="A208" s="47"/>
      <c r="B208" s="100" t="s">
        <v>176</v>
      </c>
      <c r="C208" s="46" t="s">
        <v>333</v>
      </c>
      <c r="D208" s="125">
        <f>D209</f>
        <v>262958.3</v>
      </c>
      <c r="E208" s="125">
        <f t="shared" ref="E208:F208" si="41">E209</f>
        <v>340671.4</v>
      </c>
      <c r="F208" s="125">
        <f t="shared" si="41"/>
        <v>272908.5</v>
      </c>
      <c r="G208" s="66"/>
    </row>
    <row r="209" spans="1:7" ht="54" x14ac:dyDescent="0.25">
      <c r="A209" s="47">
        <v>855</v>
      </c>
      <c r="B209" s="107" t="s">
        <v>177</v>
      </c>
      <c r="C209" s="31" t="s">
        <v>334</v>
      </c>
      <c r="D209" s="128">
        <v>262958.3</v>
      </c>
      <c r="E209" s="127">
        <v>340671.4</v>
      </c>
      <c r="F209" s="127">
        <v>272908.5</v>
      </c>
      <c r="G209" s="66">
        <v>52</v>
      </c>
    </row>
    <row r="210" spans="1:7" ht="36" hidden="1" x14ac:dyDescent="0.25">
      <c r="A210" s="47"/>
      <c r="B210" s="113" t="s">
        <v>178</v>
      </c>
      <c r="C210" s="73" t="s">
        <v>397</v>
      </c>
      <c r="D210" s="139"/>
      <c r="E210" s="139"/>
      <c r="F210" s="139"/>
      <c r="G210" s="66"/>
    </row>
    <row r="211" spans="1:7" ht="33.75" hidden="1" customHeight="1" x14ac:dyDescent="0.25">
      <c r="A211" s="47"/>
      <c r="B211" s="106" t="s">
        <v>179</v>
      </c>
      <c r="C211" s="145" t="s">
        <v>335</v>
      </c>
      <c r="D211" s="139"/>
      <c r="E211" s="139"/>
      <c r="F211" s="139"/>
      <c r="G211" s="66"/>
    </row>
    <row r="212" spans="1:7" ht="25.5" customHeight="1" x14ac:dyDescent="0.25">
      <c r="A212" s="47"/>
      <c r="B212" s="104" t="s">
        <v>180</v>
      </c>
      <c r="C212" s="46" t="s">
        <v>336</v>
      </c>
      <c r="D212" s="125">
        <f>D213</f>
        <v>1081.4000000000001</v>
      </c>
      <c r="E212" s="125">
        <f t="shared" ref="E212:F212" si="42">E213</f>
        <v>1107</v>
      </c>
      <c r="F212" s="125">
        <f t="shared" si="42"/>
        <v>285</v>
      </c>
      <c r="G212" s="66"/>
    </row>
    <row r="213" spans="1:7" ht="29.25" customHeight="1" x14ac:dyDescent="0.25">
      <c r="A213" s="47"/>
      <c r="B213" s="102" t="s">
        <v>181</v>
      </c>
      <c r="C213" s="53" t="s">
        <v>337</v>
      </c>
      <c r="D213" s="128">
        <f>285+796.4</f>
        <v>1081.4000000000001</v>
      </c>
      <c r="E213" s="128">
        <f>285+822</f>
        <v>1107</v>
      </c>
      <c r="F213" s="128">
        <f>285</f>
        <v>285</v>
      </c>
      <c r="G213" s="66"/>
    </row>
    <row r="214" spans="1:7" ht="31.5" hidden="1" x14ac:dyDescent="0.25">
      <c r="A214" s="47"/>
      <c r="B214" s="114" t="s">
        <v>375</v>
      </c>
      <c r="C214" s="74"/>
      <c r="D214" s="139"/>
      <c r="E214" s="139"/>
      <c r="F214" s="139"/>
      <c r="G214" s="66"/>
    </row>
    <row r="215" spans="1:7" hidden="1" x14ac:dyDescent="0.25">
      <c r="A215" s="47"/>
      <c r="B215" s="113" t="s">
        <v>182</v>
      </c>
      <c r="C215" s="73" t="s">
        <v>338</v>
      </c>
      <c r="D215" s="139"/>
      <c r="E215" s="139"/>
      <c r="F215" s="139"/>
      <c r="G215" s="66"/>
    </row>
    <row r="216" spans="1:7" ht="25.5" customHeight="1" x14ac:dyDescent="0.25">
      <c r="A216" s="47"/>
      <c r="B216" s="100"/>
      <c r="C216" s="146" t="s">
        <v>339</v>
      </c>
      <c r="D216" s="126">
        <f>D123+D124</f>
        <v>2810510.3000000003</v>
      </c>
      <c r="E216" s="126">
        <f t="shared" ref="E216:F216" si="43">E123+E124</f>
        <v>2640473.8000000003</v>
      </c>
      <c r="F216" s="126">
        <f t="shared" si="43"/>
        <v>2536969.5</v>
      </c>
      <c r="G216" s="66"/>
    </row>
    <row r="217" spans="1:7" ht="21.75" customHeight="1" x14ac:dyDescent="0.25">
      <c r="A217" s="8"/>
      <c r="B217" s="115" t="s">
        <v>183</v>
      </c>
      <c r="C217" s="59" t="s">
        <v>348</v>
      </c>
      <c r="D217" s="140">
        <f>D123+D212</f>
        <v>554841</v>
      </c>
      <c r="E217" s="140">
        <f t="shared" ref="E217:F217" si="44">E123+E212</f>
        <v>566170.6</v>
      </c>
      <c r="F217" s="140">
        <f t="shared" si="44"/>
        <v>581211.30000000005</v>
      </c>
      <c r="G217" s="66"/>
    </row>
    <row r="218" spans="1:7" ht="21.75" hidden="1" customHeight="1" x14ac:dyDescent="0.25">
      <c r="A218" s="8"/>
      <c r="B218" s="116"/>
      <c r="C218" s="76" t="s">
        <v>184</v>
      </c>
      <c r="D218" s="77">
        <f>D10+D16+D22+D34+D45</f>
        <v>491626</v>
      </c>
      <c r="E218" s="77">
        <f>E10+E16+E22+E34+E45</f>
        <v>504117</v>
      </c>
      <c r="F218" s="77">
        <f>F10+F16+F22+F34+F45</f>
        <v>520180</v>
      </c>
    </row>
    <row r="219" spans="1:7" ht="21.75" hidden="1" customHeight="1" x14ac:dyDescent="0.25">
      <c r="A219" s="8"/>
      <c r="B219" s="117"/>
      <c r="C219" s="76" t="s">
        <v>220</v>
      </c>
      <c r="D219" s="77">
        <f>D57+D74+D82+D89+D99</f>
        <v>62133.599999999999</v>
      </c>
      <c r="E219" s="77">
        <f>E57+E74+E82+E89+E99</f>
        <v>60946.6</v>
      </c>
      <c r="F219" s="77">
        <f>F57+F74+F82+F89+F99</f>
        <v>60746.3</v>
      </c>
    </row>
    <row r="220" spans="1:7" ht="21.75" hidden="1" customHeight="1" x14ac:dyDescent="0.25">
      <c r="A220" s="8"/>
      <c r="B220" s="118"/>
      <c r="C220" s="76" t="s">
        <v>364</v>
      </c>
      <c r="D220" s="77">
        <f>D11+D16+D22+D34+D45++D57+D74+D82+D89+D99</f>
        <v>553759.6</v>
      </c>
      <c r="E220" s="77">
        <f>E11+E16+E22+E34+E45++E57+E74+E82+E89+E99</f>
        <v>565063.6</v>
      </c>
      <c r="F220" s="77">
        <f>F11+F16+F22+F34+F45++F57+F74+F82+F89+F99</f>
        <v>580926.30000000005</v>
      </c>
    </row>
    <row r="221" spans="1:7" ht="24" hidden="1" customHeight="1" x14ac:dyDescent="0.3">
      <c r="A221" s="45"/>
      <c r="B221" s="119"/>
      <c r="C221" s="78" t="s">
        <v>347</v>
      </c>
      <c r="D221" s="88">
        <f>(D11-D15)/41.87*26.87+D15</f>
        <v>225754.8476235969</v>
      </c>
      <c r="E221" s="88">
        <f>(E11-E15)/41.43*26.43+E15</f>
        <v>230496.01086169441</v>
      </c>
      <c r="F221" s="88">
        <f>(F11-F15)/41.25*26.25+F15</f>
        <v>238083.36363636365</v>
      </c>
    </row>
    <row r="222" spans="1:7" ht="26.45" hidden="1" customHeight="1" thickBot="1" x14ac:dyDescent="0.3">
      <c r="A222" s="8"/>
      <c r="B222" s="120"/>
      <c r="C222" s="79" t="s">
        <v>357</v>
      </c>
      <c r="D222" s="80">
        <f>D123-D221</f>
        <v>328004.75237640308</v>
      </c>
      <c r="E222" s="80">
        <f>E123-E221</f>
        <v>334567.58913830557</v>
      </c>
      <c r="F222" s="80">
        <f>F123-F221</f>
        <v>342842.9363636364</v>
      </c>
    </row>
    <row r="223" spans="1:7" ht="23.25" hidden="1" customHeight="1" x14ac:dyDescent="0.25">
      <c r="A223" s="75"/>
      <c r="B223" s="121"/>
      <c r="C223" s="81"/>
      <c r="D223" s="89">
        <v>10</v>
      </c>
      <c r="E223" s="89">
        <v>9.9</v>
      </c>
      <c r="F223" s="86">
        <v>9.8000000000000007</v>
      </c>
    </row>
    <row r="224" spans="1:7" ht="29.25" hidden="1" customHeight="1" thickBot="1" x14ac:dyDescent="0.3">
      <c r="A224" s="75"/>
      <c r="B224" s="122"/>
      <c r="C224" s="82" t="s">
        <v>392</v>
      </c>
      <c r="D224" s="90">
        <f>D225</f>
        <v>32800.475237640312</v>
      </c>
      <c r="E224" s="90">
        <f>E225*9.9/10</f>
        <v>33122.191324692249</v>
      </c>
      <c r="F224" s="90">
        <f>F225*9.8/10</f>
        <v>33598.60776363637</v>
      </c>
    </row>
    <row r="225" spans="1:6" ht="24" hidden="1" customHeight="1" x14ac:dyDescent="0.25">
      <c r="A225" s="8"/>
      <c r="B225" s="123"/>
      <c r="C225" s="87" t="s">
        <v>358</v>
      </c>
      <c r="D225" s="91">
        <f t="shared" ref="D225:F225" si="45">D222*0.1</f>
        <v>32800.475237640312</v>
      </c>
      <c r="E225" s="91">
        <f>E222*0.1</f>
        <v>33456.758913830556</v>
      </c>
      <c r="F225" s="91">
        <f t="shared" si="45"/>
        <v>34284.29363636364</v>
      </c>
    </row>
    <row r="226" spans="1:6" ht="19.5" hidden="1" customHeight="1" x14ac:dyDescent="0.25">
      <c r="B226" s="124"/>
      <c r="C226" s="83" t="s">
        <v>419</v>
      </c>
      <c r="D226" s="92">
        <v>5358.8</v>
      </c>
      <c r="E226" s="92">
        <v>5358.8</v>
      </c>
      <c r="F226" s="92">
        <v>5358.8</v>
      </c>
    </row>
    <row r="227" spans="1:6" ht="19.5" hidden="1" customHeight="1" x14ac:dyDescent="0.25">
      <c r="B227" s="124"/>
      <c r="C227" s="84" t="s">
        <v>393</v>
      </c>
      <c r="D227" s="92">
        <f>D17</f>
        <v>16641</v>
      </c>
      <c r="E227" s="92">
        <f>E17</f>
        <v>17273</v>
      </c>
      <c r="F227" s="92">
        <f>F17</f>
        <v>17964</v>
      </c>
    </row>
    <row r="228" spans="1:6" hidden="1" x14ac:dyDescent="0.25">
      <c r="B228" s="124"/>
      <c r="C228" s="84" t="s">
        <v>404</v>
      </c>
      <c r="D228" s="92">
        <f>D83+D212</f>
        <v>1899.2</v>
      </c>
      <c r="E228" s="92">
        <f>E83+E212</f>
        <v>1924.8</v>
      </c>
      <c r="F228" s="92">
        <f>F83+F212</f>
        <v>1050.5</v>
      </c>
    </row>
    <row r="229" spans="1:6" hidden="1" x14ac:dyDescent="0.25">
      <c r="B229" s="124"/>
      <c r="C229" s="84" t="s">
        <v>406</v>
      </c>
      <c r="D229" s="92">
        <v>7310</v>
      </c>
      <c r="E229" s="92">
        <v>7310</v>
      </c>
      <c r="F229" s="92">
        <v>7310</v>
      </c>
    </row>
    <row r="230" spans="1:6" hidden="1" x14ac:dyDescent="0.25">
      <c r="B230" s="124"/>
      <c r="C230" s="84" t="s">
        <v>394</v>
      </c>
      <c r="D230" s="92">
        <f>D89</f>
        <v>5000</v>
      </c>
      <c r="E230" s="92">
        <f>E89</f>
        <v>3500</v>
      </c>
      <c r="F230" s="92">
        <f>F89</f>
        <v>3000</v>
      </c>
    </row>
    <row r="231" spans="1:6" hidden="1" x14ac:dyDescent="0.25">
      <c r="B231" s="124"/>
      <c r="C231" s="84" t="s">
        <v>405</v>
      </c>
      <c r="D231" s="92">
        <f>D123+D126</f>
        <v>1092557.6000000001</v>
      </c>
      <c r="E231" s="92">
        <f t="shared" ref="E231:F231" si="46">E123+E126</f>
        <v>839812.6</v>
      </c>
      <c r="F231" s="92">
        <f t="shared" si="46"/>
        <v>802287.3</v>
      </c>
    </row>
    <row r="232" spans="1:6" ht="59.25" hidden="1" customHeight="1" x14ac:dyDescent="0.25">
      <c r="B232" s="124"/>
      <c r="C232" s="85" t="s">
        <v>407</v>
      </c>
      <c r="D232" s="92">
        <f>D217-D228-D226-D227-D229-D230</f>
        <v>518632</v>
      </c>
      <c r="E232" s="92">
        <f t="shared" ref="E232:F232" si="47">E217-E228-E226-E227-E229-E230</f>
        <v>530803.99999999988</v>
      </c>
      <c r="F232" s="92">
        <f t="shared" si="47"/>
        <v>546528</v>
      </c>
    </row>
    <row r="233" spans="1:6" ht="11.25" customHeight="1" x14ac:dyDescent="0.25"/>
    <row r="234" spans="1:6" x14ac:dyDescent="0.25">
      <c r="B234" s="147" t="s">
        <v>414</v>
      </c>
      <c r="C234" s="148"/>
      <c r="D234" s="149"/>
      <c r="E234" s="150" t="s">
        <v>413</v>
      </c>
    </row>
  </sheetData>
  <mergeCells count="10">
    <mergeCell ref="B1:F1"/>
    <mergeCell ref="B2:F2"/>
    <mergeCell ref="B3:F3"/>
    <mergeCell ref="B5:F5"/>
    <mergeCell ref="A87:A88"/>
    <mergeCell ref="B87:B88"/>
    <mergeCell ref="C87:C88"/>
    <mergeCell ref="D87:D88"/>
    <mergeCell ref="E87:E88"/>
    <mergeCell ref="F87:F88"/>
  </mergeCells>
  <pageMargins left="0.78740157480314965" right="0.39370078740157483" top="0.59055118110236227" bottom="0.74803149606299213" header="0.31496062992125984" footer="0.11811023622047245"/>
  <pageSetup paperSize="9" scale="52" fitToHeight="27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2019-2021г</vt:lpstr>
      <vt:lpstr>Лист1</vt:lpstr>
      <vt:lpstr>'2019-2021г'!Заголовки_для_печати</vt:lpstr>
      <vt:lpstr>'2019-2021г'!Область_печати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2018-11-14T04:28:51Z</dcterms:modified>
</cp:coreProperties>
</file>