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602" activeTab="1"/>
  </bookViews>
  <sheets>
    <sheet name="март 2020год" sheetId="25" r:id="rId1"/>
    <sheet name="март 2020год уточн." sheetId="26" r:id="rId2"/>
  </sheets>
  <definedNames>
    <definedName name="_xlnm.Print_Area" localSheetId="0">'март 2020год'!$A$1:$T$259</definedName>
    <definedName name="_xlnm.Print_Area" localSheetId="1">'март 2020год уточн.'!$A$1:$T$257</definedName>
  </definedNames>
  <calcPr calcId="152511"/>
</workbook>
</file>

<file path=xl/calcChain.xml><?xml version="1.0" encoding="utf-8"?>
<calcChain xmlns="http://schemas.openxmlformats.org/spreadsheetml/2006/main">
  <c r="N239" i="26" l="1"/>
  <c r="M239" i="26"/>
  <c r="L239" i="26"/>
  <c r="F239" i="26"/>
  <c r="T235" i="26"/>
  <c r="S235" i="26"/>
  <c r="R235" i="26"/>
  <c r="K235" i="26"/>
  <c r="J235" i="26"/>
  <c r="I235" i="26"/>
  <c r="T234" i="26"/>
  <c r="Q234" i="26"/>
  <c r="P234" i="26"/>
  <c r="O234" i="26"/>
  <c r="N234" i="26"/>
  <c r="M234" i="26"/>
  <c r="L234" i="26"/>
  <c r="R234" i="26" s="1"/>
  <c r="K234" i="26"/>
  <c r="J234" i="26"/>
  <c r="I234" i="26"/>
  <c r="H234" i="26"/>
  <c r="G234" i="26"/>
  <c r="F234" i="26"/>
  <c r="S233" i="26"/>
  <c r="S232" i="26" s="1"/>
  <c r="O233" i="26"/>
  <c r="O232" i="26" s="1"/>
  <c r="N233" i="26"/>
  <c r="T233" i="26" s="1"/>
  <c r="T232" i="26" s="1"/>
  <c r="M233" i="26"/>
  <c r="L233" i="26"/>
  <c r="R233" i="26" s="1"/>
  <c r="K233" i="26"/>
  <c r="K232" i="26" s="1"/>
  <c r="I233" i="26"/>
  <c r="I232" i="26" s="1"/>
  <c r="F233" i="26"/>
  <c r="R232" i="26"/>
  <c r="Q232" i="26"/>
  <c r="P232" i="26"/>
  <c r="N232" i="26"/>
  <c r="L232" i="26"/>
  <c r="H232" i="26"/>
  <c r="G232" i="26"/>
  <c r="F232" i="26"/>
  <c r="T231" i="26"/>
  <c r="S231" i="26"/>
  <c r="R231" i="26"/>
  <c r="K231" i="26"/>
  <c r="J231" i="26"/>
  <c r="I231" i="26"/>
  <c r="T230" i="26"/>
  <c r="S230" i="26"/>
  <c r="R230" i="26"/>
  <c r="Q230" i="26"/>
  <c r="P230" i="26"/>
  <c r="O230" i="26"/>
  <c r="N230" i="26"/>
  <c r="M230" i="26"/>
  <c r="L230" i="26"/>
  <c r="K230" i="26"/>
  <c r="I230" i="26"/>
  <c r="H230" i="26"/>
  <c r="G230" i="26"/>
  <c r="F230" i="26"/>
  <c r="T229" i="26"/>
  <c r="S229" i="26"/>
  <c r="R229" i="26"/>
  <c r="K229" i="26"/>
  <c r="J229" i="26"/>
  <c r="I229" i="26"/>
  <c r="T228" i="26"/>
  <c r="S228" i="26"/>
  <c r="R228" i="26"/>
  <c r="K228" i="26"/>
  <c r="J228" i="26"/>
  <c r="I228" i="26"/>
  <c r="T227" i="26"/>
  <c r="S227" i="26"/>
  <c r="R227" i="26"/>
  <c r="R226" i="26" s="1"/>
  <c r="K227" i="26"/>
  <c r="J227" i="26"/>
  <c r="I227" i="26"/>
  <c r="T226" i="26"/>
  <c r="S226" i="26"/>
  <c r="Q226" i="26"/>
  <c r="P226" i="26"/>
  <c r="O226" i="26"/>
  <c r="N226" i="26"/>
  <c r="K226" i="26" s="1"/>
  <c r="M226" i="26"/>
  <c r="L226" i="26"/>
  <c r="I226" i="26" s="1"/>
  <c r="J226" i="26"/>
  <c r="T225" i="26"/>
  <c r="S225" i="26"/>
  <c r="R225" i="26"/>
  <c r="K225" i="26"/>
  <c r="J225" i="26"/>
  <c r="I225" i="26"/>
  <c r="T224" i="26"/>
  <c r="S224" i="26"/>
  <c r="R224" i="26"/>
  <c r="K224" i="26"/>
  <c r="J224" i="26"/>
  <c r="I224" i="26"/>
  <c r="T223" i="26"/>
  <c r="S223" i="26"/>
  <c r="R223" i="26"/>
  <c r="K223" i="26"/>
  <c r="J223" i="26"/>
  <c r="I223" i="26"/>
  <c r="T222" i="26"/>
  <c r="S222" i="26"/>
  <c r="R222" i="26"/>
  <c r="K222" i="26"/>
  <c r="J222" i="26"/>
  <c r="I222" i="26"/>
  <c r="T221" i="26"/>
  <c r="S221" i="26"/>
  <c r="R221" i="26"/>
  <c r="K221" i="26"/>
  <c r="J221" i="26"/>
  <c r="I221" i="26"/>
  <c r="T220" i="26"/>
  <c r="S220" i="26"/>
  <c r="R220" i="26"/>
  <c r="K220" i="26"/>
  <c r="J220" i="26"/>
  <c r="I220" i="26"/>
  <c r="T219" i="26"/>
  <c r="T185" i="26" s="1"/>
  <c r="S219" i="26"/>
  <c r="R219" i="26"/>
  <c r="K219" i="26"/>
  <c r="J219" i="26"/>
  <c r="J185" i="26" s="1"/>
  <c r="I219" i="26"/>
  <c r="T218" i="26"/>
  <c r="S218" i="26"/>
  <c r="R218" i="26"/>
  <c r="R185" i="26" s="1"/>
  <c r="T217" i="26"/>
  <c r="S217" i="26"/>
  <c r="R217" i="26"/>
  <c r="K217" i="26"/>
  <c r="J217" i="26"/>
  <c r="I217" i="26"/>
  <c r="T216" i="26"/>
  <c r="S216" i="26"/>
  <c r="R216" i="26"/>
  <c r="K216" i="26"/>
  <c r="J216" i="26"/>
  <c r="I216" i="26"/>
  <c r="T215" i="26"/>
  <c r="S215" i="26"/>
  <c r="R215" i="26"/>
  <c r="K215" i="26"/>
  <c r="J215" i="26"/>
  <c r="I215" i="26"/>
  <c r="T214" i="26"/>
  <c r="S214" i="26"/>
  <c r="R214" i="26"/>
  <c r="K214" i="26"/>
  <c r="J214" i="26"/>
  <c r="I214" i="26"/>
  <c r="T213" i="26"/>
  <c r="S213" i="26"/>
  <c r="R213" i="26"/>
  <c r="K213" i="26"/>
  <c r="J213" i="26"/>
  <c r="I213" i="26"/>
  <c r="T212" i="26"/>
  <c r="S212" i="26"/>
  <c r="R212" i="26"/>
  <c r="K212" i="26"/>
  <c r="J212" i="26"/>
  <c r="I212" i="26"/>
  <c r="T211" i="26"/>
  <c r="S211" i="26"/>
  <c r="R211" i="26"/>
  <c r="K211" i="26"/>
  <c r="J211" i="26"/>
  <c r="I211" i="26"/>
  <c r="T210" i="26"/>
  <c r="S210" i="26"/>
  <c r="R210" i="26"/>
  <c r="K210" i="26"/>
  <c r="J210" i="26"/>
  <c r="I210" i="26"/>
  <c r="T209" i="26"/>
  <c r="S209" i="26"/>
  <c r="R209" i="26"/>
  <c r="K209" i="26"/>
  <c r="J209" i="26"/>
  <c r="I209" i="26"/>
  <c r="T208" i="26"/>
  <c r="S208" i="26"/>
  <c r="R208" i="26"/>
  <c r="K208" i="26"/>
  <c r="J208" i="26"/>
  <c r="I208" i="26"/>
  <c r="T207" i="26"/>
  <c r="S207" i="26"/>
  <c r="R207" i="26"/>
  <c r="K207" i="26"/>
  <c r="J207" i="26"/>
  <c r="I207" i="26"/>
  <c r="T206" i="26"/>
  <c r="S206" i="26"/>
  <c r="R206" i="26"/>
  <c r="K206" i="26"/>
  <c r="J206" i="26"/>
  <c r="I206" i="26"/>
  <c r="T205" i="26"/>
  <c r="S205" i="26"/>
  <c r="R205" i="26"/>
  <c r="K205" i="26"/>
  <c r="J205" i="26"/>
  <c r="I205" i="26"/>
  <c r="T204" i="26"/>
  <c r="S204" i="26"/>
  <c r="R204" i="26"/>
  <c r="K204" i="26"/>
  <c r="J204" i="26"/>
  <c r="I204" i="26"/>
  <c r="T203" i="26"/>
  <c r="S203" i="26"/>
  <c r="R203" i="26"/>
  <c r="K203" i="26"/>
  <c r="J203" i="26"/>
  <c r="I203" i="26"/>
  <c r="T202" i="26"/>
  <c r="S202" i="26"/>
  <c r="R202" i="26"/>
  <c r="K202" i="26"/>
  <c r="J202" i="26"/>
  <c r="I202" i="26"/>
  <c r="T201" i="26"/>
  <c r="S201" i="26"/>
  <c r="R201" i="26"/>
  <c r="K201" i="26"/>
  <c r="J201" i="26"/>
  <c r="I201" i="26"/>
  <c r="T200" i="26"/>
  <c r="S200" i="26"/>
  <c r="R200" i="26"/>
  <c r="K200" i="26"/>
  <c r="J200" i="26"/>
  <c r="I200" i="26"/>
  <c r="T199" i="26"/>
  <c r="S199" i="26"/>
  <c r="R199" i="26"/>
  <c r="K199" i="26"/>
  <c r="J199" i="26"/>
  <c r="I199" i="26"/>
  <c r="T198" i="26"/>
  <c r="S198" i="26"/>
  <c r="R198" i="26"/>
  <c r="K198" i="26"/>
  <c r="J198" i="26"/>
  <c r="I198" i="26"/>
  <c r="T197" i="26"/>
  <c r="S197" i="26"/>
  <c r="R197" i="26"/>
  <c r="K197" i="26"/>
  <c r="J197" i="26"/>
  <c r="I197" i="26"/>
  <c r="T196" i="26"/>
  <c r="S196" i="26"/>
  <c r="R196" i="26"/>
  <c r="K196" i="26"/>
  <c r="J196" i="26"/>
  <c r="I196" i="26"/>
  <c r="T195" i="26"/>
  <c r="S195" i="26"/>
  <c r="R195" i="26"/>
  <c r="K195" i="26"/>
  <c r="J195" i="26"/>
  <c r="I195" i="26"/>
  <c r="T194" i="26"/>
  <c r="S194" i="26"/>
  <c r="R194" i="26"/>
  <c r="K194" i="26"/>
  <c r="J194" i="26"/>
  <c r="I194" i="26"/>
  <c r="T193" i="26"/>
  <c r="S193" i="26"/>
  <c r="R193" i="26"/>
  <c r="K193" i="26"/>
  <c r="J193" i="26"/>
  <c r="I193" i="26"/>
  <c r="T192" i="26"/>
  <c r="S192" i="26"/>
  <c r="R192" i="26"/>
  <c r="K192" i="26"/>
  <c r="J192" i="26"/>
  <c r="I192" i="26"/>
  <c r="T191" i="26"/>
  <c r="S191" i="26"/>
  <c r="R191" i="26"/>
  <c r="K191" i="26"/>
  <c r="J191" i="26"/>
  <c r="I191" i="26"/>
  <c r="T190" i="26"/>
  <c r="S190" i="26"/>
  <c r="R190" i="26"/>
  <c r="K190" i="26"/>
  <c r="J190" i="26"/>
  <c r="I190" i="26"/>
  <c r="T189" i="26"/>
  <c r="S189" i="26"/>
  <c r="R189" i="26"/>
  <c r="K189" i="26"/>
  <c r="J189" i="26"/>
  <c r="I189" i="26"/>
  <c r="T188" i="26"/>
  <c r="S188" i="26"/>
  <c r="R188" i="26"/>
  <c r="K188" i="26"/>
  <c r="J188" i="26"/>
  <c r="I188" i="26"/>
  <c r="T187" i="26"/>
  <c r="S187" i="26"/>
  <c r="R187" i="26"/>
  <c r="K187" i="26"/>
  <c r="J187" i="26"/>
  <c r="I187" i="26"/>
  <c r="T186" i="26"/>
  <c r="S186" i="26"/>
  <c r="R186" i="26"/>
  <c r="K186" i="26"/>
  <c r="J186" i="26"/>
  <c r="I186" i="26"/>
  <c r="S185" i="26"/>
  <c r="S165" i="26" s="1"/>
  <c r="Q185" i="26"/>
  <c r="Q165" i="26" s="1"/>
  <c r="P185" i="26"/>
  <c r="O185" i="26"/>
  <c r="O165" i="26" s="1"/>
  <c r="N185" i="26"/>
  <c r="M185" i="26"/>
  <c r="M165" i="26" s="1"/>
  <c r="L185" i="26"/>
  <c r="K185" i="26"/>
  <c r="K165" i="26" s="1"/>
  <c r="I185" i="26"/>
  <c r="I165" i="26" s="1"/>
  <c r="H185" i="26"/>
  <c r="G185" i="26"/>
  <c r="G165" i="26" s="1"/>
  <c r="F185" i="26"/>
  <c r="T184" i="26"/>
  <c r="S184" i="26"/>
  <c r="R184" i="26"/>
  <c r="K184" i="26"/>
  <c r="J184" i="26"/>
  <c r="I184" i="26"/>
  <c r="T183" i="26"/>
  <c r="S183" i="26"/>
  <c r="R183" i="26"/>
  <c r="K183" i="26"/>
  <c r="J183" i="26"/>
  <c r="I183" i="26"/>
  <c r="T182" i="26"/>
  <c r="S182" i="26"/>
  <c r="R182" i="26"/>
  <c r="K182" i="26"/>
  <c r="J182" i="26"/>
  <c r="I182" i="26"/>
  <c r="T181" i="26"/>
  <c r="S181" i="26"/>
  <c r="R181" i="26"/>
  <c r="K181" i="26"/>
  <c r="J181" i="26"/>
  <c r="I181" i="26"/>
  <c r="T180" i="26"/>
  <c r="S180" i="26"/>
  <c r="R180" i="26"/>
  <c r="K180" i="26"/>
  <c r="J180" i="26"/>
  <c r="I180" i="26"/>
  <c r="T179" i="26"/>
  <c r="S179" i="26"/>
  <c r="R179" i="26"/>
  <c r="K179" i="26"/>
  <c r="J179" i="26"/>
  <c r="I179" i="26"/>
  <c r="T178" i="26"/>
  <c r="S178" i="26"/>
  <c r="R178" i="26"/>
  <c r="K178" i="26"/>
  <c r="J178" i="26"/>
  <c r="I178" i="26"/>
  <c r="T177" i="26"/>
  <c r="S177" i="26"/>
  <c r="R177" i="26"/>
  <c r="K177" i="26"/>
  <c r="J177" i="26"/>
  <c r="I177" i="26"/>
  <c r="T176" i="26"/>
  <c r="S176" i="26"/>
  <c r="R176" i="26"/>
  <c r="K176" i="26"/>
  <c r="J176" i="26"/>
  <c r="I176" i="26"/>
  <c r="T175" i="26"/>
  <c r="S175" i="26"/>
  <c r="R175" i="26"/>
  <c r="K175" i="26"/>
  <c r="J175" i="26"/>
  <c r="I175" i="26"/>
  <c r="T174" i="26"/>
  <c r="S174" i="26"/>
  <c r="R174" i="26"/>
  <c r="K174" i="26"/>
  <c r="J174" i="26"/>
  <c r="I174" i="26"/>
  <c r="T173" i="26"/>
  <c r="S173" i="26"/>
  <c r="R173" i="26"/>
  <c r="K173" i="26"/>
  <c r="J173" i="26"/>
  <c r="I173" i="26"/>
  <c r="T172" i="26"/>
  <c r="S172" i="26"/>
  <c r="R172" i="26"/>
  <c r="K172" i="26"/>
  <c r="J172" i="26"/>
  <c r="I172" i="26"/>
  <c r="T171" i="26"/>
  <c r="S171" i="26"/>
  <c r="R171" i="26"/>
  <c r="K171" i="26"/>
  <c r="J171" i="26"/>
  <c r="I171" i="26"/>
  <c r="T170" i="26"/>
  <c r="S170" i="26"/>
  <c r="R170" i="26"/>
  <c r="K170" i="26"/>
  <c r="J170" i="26"/>
  <c r="I170" i="26"/>
  <c r="T169" i="26"/>
  <c r="S169" i="26"/>
  <c r="R169" i="26"/>
  <c r="K169" i="26"/>
  <c r="J169" i="26"/>
  <c r="I169" i="26"/>
  <c r="T168" i="26"/>
  <c r="S168" i="26"/>
  <c r="R168" i="26"/>
  <c r="K168" i="26"/>
  <c r="J168" i="26"/>
  <c r="I168" i="26"/>
  <c r="T167" i="26"/>
  <c r="S167" i="26"/>
  <c r="R167" i="26"/>
  <c r="R165" i="26" s="1"/>
  <c r="K167" i="26"/>
  <c r="J167" i="26"/>
  <c r="I167" i="26"/>
  <c r="T166" i="26"/>
  <c r="S166" i="26"/>
  <c r="R166" i="26"/>
  <c r="K166" i="26"/>
  <c r="J166" i="26"/>
  <c r="J165" i="26" s="1"/>
  <c r="I166" i="26"/>
  <c r="P165" i="26"/>
  <c r="N165" i="26"/>
  <c r="L165" i="26"/>
  <c r="H165" i="26"/>
  <c r="F165" i="26"/>
  <c r="T164" i="26"/>
  <c r="S164" i="26"/>
  <c r="S156" i="26" s="1"/>
  <c r="R164" i="26"/>
  <c r="T163" i="26"/>
  <c r="S163" i="26"/>
  <c r="R163" i="26"/>
  <c r="K163" i="26"/>
  <c r="J163" i="26"/>
  <c r="I163" i="26"/>
  <c r="T162" i="26"/>
  <c r="S162" i="26"/>
  <c r="R162" i="26"/>
  <c r="K162" i="26"/>
  <c r="J162" i="26"/>
  <c r="I162" i="26"/>
  <c r="T161" i="26"/>
  <c r="S161" i="26"/>
  <c r="R161" i="26"/>
  <c r="K161" i="26"/>
  <c r="J161" i="26"/>
  <c r="I161" i="26"/>
  <c r="T160" i="26"/>
  <c r="S160" i="26"/>
  <c r="R160" i="26"/>
  <c r="K160" i="26"/>
  <c r="J160" i="26"/>
  <c r="I160" i="26"/>
  <c r="T159" i="26"/>
  <c r="S159" i="26"/>
  <c r="R159" i="26"/>
  <c r="K159" i="26"/>
  <c r="J159" i="26"/>
  <c r="I159" i="26"/>
  <c r="T158" i="26"/>
  <c r="S158" i="26"/>
  <c r="R158" i="26"/>
  <c r="K158" i="26"/>
  <c r="J158" i="26"/>
  <c r="I158" i="26"/>
  <c r="T157" i="26"/>
  <c r="S157" i="26"/>
  <c r="R157" i="26"/>
  <c r="K157" i="26"/>
  <c r="J157" i="26"/>
  <c r="I157" i="26"/>
  <c r="T156" i="26"/>
  <c r="T147" i="26" s="1"/>
  <c r="R156" i="26"/>
  <c r="Q156" i="26"/>
  <c r="P156" i="26"/>
  <c r="P147" i="26" s="1"/>
  <c r="O156" i="26"/>
  <c r="N156" i="26"/>
  <c r="N147" i="26" s="1"/>
  <c r="M156" i="26"/>
  <c r="L156" i="26"/>
  <c r="L147" i="26" s="1"/>
  <c r="K156" i="26"/>
  <c r="J156" i="26"/>
  <c r="I156" i="26"/>
  <c r="H156" i="26"/>
  <c r="H147" i="26" s="1"/>
  <c r="G156" i="26"/>
  <c r="F156" i="26"/>
  <c r="F147" i="26" s="1"/>
  <c r="T155" i="26"/>
  <c r="S155" i="26"/>
  <c r="R155" i="26"/>
  <c r="K155" i="26"/>
  <c r="J155" i="26"/>
  <c r="I155" i="26"/>
  <c r="T154" i="26"/>
  <c r="S154" i="26"/>
  <c r="R154" i="26"/>
  <c r="K154" i="26"/>
  <c r="J154" i="26"/>
  <c r="I154" i="26"/>
  <c r="T153" i="26"/>
  <c r="S153" i="26"/>
  <c r="R153" i="26"/>
  <c r="K153" i="26"/>
  <c r="J153" i="26"/>
  <c r="I153" i="26"/>
  <c r="T152" i="26"/>
  <c r="S152" i="26"/>
  <c r="R152" i="26"/>
  <c r="K152" i="26"/>
  <c r="J152" i="26"/>
  <c r="I152" i="26"/>
  <c r="T151" i="26"/>
  <c r="S151" i="26"/>
  <c r="R151" i="26"/>
  <c r="K151" i="26"/>
  <c r="J151" i="26"/>
  <c r="I151" i="26"/>
  <c r="T150" i="26"/>
  <c r="S150" i="26"/>
  <c r="R150" i="26"/>
  <c r="K150" i="26"/>
  <c r="J150" i="26"/>
  <c r="I150" i="26"/>
  <c r="T149" i="26"/>
  <c r="S149" i="26"/>
  <c r="R149" i="26"/>
  <c r="K149" i="26"/>
  <c r="K147" i="26" s="1"/>
  <c r="J149" i="26"/>
  <c r="I149" i="26"/>
  <c r="T148" i="26"/>
  <c r="S148" i="26"/>
  <c r="R148" i="26"/>
  <c r="K148" i="26"/>
  <c r="J148" i="26"/>
  <c r="I148" i="26"/>
  <c r="Q147" i="26"/>
  <c r="O147" i="26"/>
  <c r="M147" i="26"/>
  <c r="G147" i="26"/>
  <c r="T146" i="26"/>
  <c r="S146" i="26"/>
  <c r="R146" i="26"/>
  <c r="K146" i="26"/>
  <c r="J146" i="26"/>
  <c r="I146" i="26"/>
  <c r="T145" i="26"/>
  <c r="S145" i="26"/>
  <c r="R145" i="26"/>
  <c r="R143" i="26" s="1"/>
  <c r="R142" i="26" s="1"/>
  <c r="K145" i="26"/>
  <c r="J145" i="26"/>
  <c r="I145" i="26"/>
  <c r="T144" i="26"/>
  <c r="T143" i="26" s="1"/>
  <c r="T142" i="26" s="1"/>
  <c r="S144" i="26"/>
  <c r="R144" i="26"/>
  <c r="K144" i="26"/>
  <c r="J144" i="26"/>
  <c r="J143" i="26" s="1"/>
  <c r="J142" i="26" s="1"/>
  <c r="I144" i="26"/>
  <c r="S143" i="26"/>
  <c r="Q143" i="26"/>
  <c r="P143" i="26"/>
  <c r="P142" i="26" s="1"/>
  <c r="O143" i="26"/>
  <c r="N143" i="26"/>
  <c r="N142" i="26" s="1"/>
  <c r="M143" i="26"/>
  <c r="L143" i="26"/>
  <c r="L142" i="26" s="1"/>
  <c r="K143" i="26"/>
  <c r="I143" i="26"/>
  <c r="H143" i="26"/>
  <c r="H142" i="26" s="1"/>
  <c r="G143" i="26"/>
  <c r="F143" i="26"/>
  <c r="F142" i="26" s="1"/>
  <c r="F141" i="26" s="1"/>
  <c r="F140" i="26" s="1"/>
  <c r="S142" i="26"/>
  <c r="Q142" i="26"/>
  <c r="O142" i="26"/>
  <c r="M142" i="26"/>
  <c r="K142" i="26"/>
  <c r="I142" i="26"/>
  <c r="G142" i="26"/>
  <c r="N141" i="26"/>
  <c r="N140" i="26" s="1"/>
  <c r="L141" i="26"/>
  <c r="L140" i="26" s="1"/>
  <c r="T138" i="26"/>
  <c r="S138" i="26"/>
  <c r="R138" i="26"/>
  <c r="K138" i="26"/>
  <c r="J138" i="26"/>
  <c r="I138" i="26"/>
  <c r="T137" i="26"/>
  <c r="S137" i="26"/>
  <c r="R137" i="26"/>
  <c r="K137" i="26"/>
  <c r="J137" i="26"/>
  <c r="I137" i="26"/>
  <c r="Q136" i="26"/>
  <c r="Q135" i="26" s="1"/>
  <c r="T135" i="26" s="1"/>
  <c r="P136" i="26"/>
  <c r="O136" i="26"/>
  <c r="O135" i="26" s="1"/>
  <c r="N136" i="26"/>
  <c r="M136" i="26"/>
  <c r="L136" i="26"/>
  <c r="R136" i="26" s="1"/>
  <c r="K136" i="26"/>
  <c r="I136" i="26"/>
  <c r="H136" i="26"/>
  <c r="G136" i="26"/>
  <c r="G135" i="26" s="1"/>
  <c r="F136" i="26"/>
  <c r="R135" i="26"/>
  <c r="P135" i="26"/>
  <c r="N135" i="26"/>
  <c r="L135" i="26"/>
  <c r="I135" i="26" s="1"/>
  <c r="H135" i="26"/>
  <c r="F135" i="26"/>
  <c r="T134" i="26"/>
  <c r="S134" i="26"/>
  <c r="R134" i="26"/>
  <c r="T133" i="26"/>
  <c r="S133" i="26"/>
  <c r="R133" i="26"/>
  <c r="R130" i="26" s="1"/>
  <c r="S132" i="26"/>
  <c r="R132" i="26"/>
  <c r="N132" i="26"/>
  <c r="J132" i="26"/>
  <c r="I132" i="26"/>
  <c r="H132" i="26"/>
  <c r="S131" i="26"/>
  <c r="R131" i="26"/>
  <c r="N131" i="26"/>
  <c r="T131" i="26" s="1"/>
  <c r="M131" i="26"/>
  <c r="K131" i="26"/>
  <c r="I131" i="26"/>
  <c r="H131" i="26"/>
  <c r="G131" i="26"/>
  <c r="S130" i="26"/>
  <c r="Q130" i="26"/>
  <c r="P130" i="26"/>
  <c r="O130" i="26"/>
  <c r="M130" i="26"/>
  <c r="L130" i="26"/>
  <c r="I130" i="26" s="1"/>
  <c r="H130" i="26"/>
  <c r="G130" i="26"/>
  <c r="J130" i="26" s="1"/>
  <c r="F130" i="26"/>
  <c r="T129" i="26"/>
  <c r="S129" i="26"/>
  <c r="S128" i="26" s="1"/>
  <c r="R129" i="26"/>
  <c r="R128" i="26" s="1"/>
  <c r="K129" i="26"/>
  <c r="J129" i="26"/>
  <c r="I129" i="26"/>
  <c r="T128" i="26"/>
  <c r="Q128" i="26"/>
  <c r="P128" i="26"/>
  <c r="O128" i="26"/>
  <c r="N128" i="26"/>
  <c r="M128" i="26"/>
  <c r="J128" i="26" s="1"/>
  <c r="L128" i="26"/>
  <c r="I128" i="26"/>
  <c r="H128" i="26"/>
  <c r="K128" i="26" s="1"/>
  <c r="G128" i="26"/>
  <c r="F128" i="26"/>
  <c r="T127" i="26"/>
  <c r="T126" i="26" s="1"/>
  <c r="S127" i="26"/>
  <c r="S126" i="26" s="1"/>
  <c r="R127" i="26"/>
  <c r="K127" i="26"/>
  <c r="J127" i="26"/>
  <c r="I127" i="26"/>
  <c r="R126" i="26"/>
  <c r="Q126" i="26"/>
  <c r="P126" i="26"/>
  <c r="O126" i="26"/>
  <c r="N126" i="26"/>
  <c r="K126" i="26" s="1"/>
  <c r="M126" i="26"/>
  <c r="L126" i="26"/>
  <c r="J126" i="26"/>
  <c r="I126" i="26"/>
  <c r="H126" i="26"/>
  <c r="G126" i="26"/>
  <c r="F126" i="26"/>
  <c r="T125" i="26"/>
  <c r="T124" i="26" s="1"/>
  <c r="S125" i="26"/>
  <c r="R125" i="26"/>
  <c r="K125" i="26"/>
  <c r="J125" i="26"/>
  <c r="I125" i="26"/>
  <c r="S124" i="26"/>
  <c r="R124" i="26"/>
  <c r="Q124" i="26"/>
  <c r="P124" i="26"/>
  <c r="O124" i="26"/>
  <c r="N124" i="26"/>
  <c r="K124" i="26" s="1"/>
  <c r="M124" i="26"/>
  <c r="L124" i="26"/>
  <c r="J124" i="26"/>
  <c r="H124" i="26"/>
  <c r="G124" i="26"/>
  <c r="F124" i="26"/>
  <c r="I124" i="26" s="1"/>
  <c r="R123" i="26"/>
  <c r="N123" i="26"/>
  <c r="M123" i="26"/>
  <c r="S123" i="26" s="1"/>
  <c r="S122" i="26" s="1"/>
  <c r="L123" i="26"/>
  <c r="F123" i="26"/>
  <c r="I123" i="26" s="1"/>
  <c r="R122" i="26"/>
  <c r="Q122" i="26"/>
  <c r="P122" i="26"/>
  <c r="O122" i="26"/>
  <c r="M122" i="26"/>
  <c r="L122" i="26"/>
  <c r="F122" i="26"/>
  <c r="I122" i="26" s="1"/>
  <c r="T121" i="26"/>
  <c r="T120" i="26" s="1"/>
  <c r="S121" i="26"/>
  <c r="R121" i="26"/>
  <c r="K121" i="26"/>
  <c r="J121" i="26"/>
  <c r="I121" i="26"/>
  <c r="S120" i="26"/>
  <c r="R120" i="26"/>
  <c r="Q120" i="26"/>
  <c r="P120" i="26"/>
  <c r="O120" i="26"/>
  <c r="N120" i="26"/>
  <c r="K120" i="26" s="1"/>
  <c r="M120" i="26"/>
  <c r="L120" i="26"/>
  <c r="J120" i="26"/>
  <c r="H120" i="26"/>
  <c r="G120" i="26"/>
  <c r="F120" i="26"/>
  <c r="I120" i="26" s="1"/>
  <c r="T119" i="26"/>
  <c r="S119" i="26"/>
  <c r="R119" i="26"/>
  <c r="R118" i="26" s="1"/>
  <c r="K119" i="26"/>
  <c r="J119" i="26"/>
  <c r="I119" i="26"/>
  <c r="T118" i="26"/>
  <c r="S118" i="26"/>
  <c r="Q118" i="26"/>
  <c r="P118" i="26"/>
  <c r="O118" i="26"/>
  <c r="N118" i="26"/>
  <c r="M118" i="26"/>
  <c r="L118" i="26"/>
  <c r="I118" i="26" s="1"/>
  <c r="H118" i="26"/>
  <c r="K118" i="26" s="1"/>
  <c r="G118" i="26"/>
  <c r="J118" i="26" s="1"/>
  <c r="F118" i="26"/>
  <c r="S117" i="26"/>
  <c r="R117" i="26"/>
  <c r="R116" i="26" s="1"/>
  <c r="N117" i="26"/>
  <c r="T117" i="26" s="1"/>
  <c r="T116" i="26" s="1"/>
  <c r="M117" i="26"/>
  <c r="L117" i="26"/>
  <c r="K117" i="26"/>
  <c r="H117" i="26"/>
  <c r="H116" i="26" s="1"/>
  <c r="G117" i="26"/>
  <c r="J117" i="26" s="1"/>
  <c r="F117" i="26"/>
  <c r="S116" i="26"/>
  <c r="Q116" i="26"/>
  <c r="P116" i="26"/>
  <c r="O116" i="26"/>
  <c r="O113" i="26" s="1"/>
  <c r="N116" i="26"/>
  <c r="K116" i="26" s="1"/>
  <c r="M116" i="26"/>
  <c r="J116" i="26"/>
  <c r="G116" i="26"/>
  <c r="F116" i="26"/>
  <c r="R115" i="26"/>
  <c r="N115" i="26"/>
  <c r="M115" i="26"/>
  <c r="S115" i="26" s="1"/>
  <c r="S114" i="26" s="1"/>
  <c r="S113" i="26" s="1"/>
  <c r="L115" i="26"/>
  <c r="J115" i="26"/>
  <c r="H115" i="26"/>
  <c r="G115" i="26"/>
  <c r="G114" i="26" s="1"/>
  <c r="F115" i="26"/>
  <c r="I115" i="26" s="1"/>
  <c r="R114" i="26"/>
  <c r="Q114" i="26"/>
  <c r="P114" i="26"/>
  <c r="O114" i="26"/>
  <c r="M114" i="26"/>
  <c r="L114" i="26"/>
  <c r="H114" i="26"/>
  <c r="Q113" i="26"/>
  <c r="Q112" i="26" s="1"/>
  <c r="P113" i="26"/>
  <c r="P112" i="26"/>
  <c r="O112" i="26"/>
  <c r="S111" i="26"/>
  <c r="R111" i="26"/>
  <c r="N111" i="26"/>
  <c r="T111" i="26" s="1"/>
  <c r="T110" i="26" s="1"/>
  <c r="T109" i="26" s="1"/>
  <c r="J111" i="26"/>
  <c r="I111" i="26"/>
  <c r="H111" i="26"/>
  <c r="H110" i="26" s="1"/>
  <c r="H109" i="26" s="1"/>
  <c r="S110" i="26"/>
  <c r="S109" i="26" s="1"/>
  <c r="R110" i="26"/>
  <c r="R109" i="26" s="1"/>
  <c r="Q110" i="26"/>
  <c r="P110" i="26"/>
  <c r="O110" i="26"/>
  <c r="O109" i="26" s="1"/>
  <c r="N110" i="26"/>
  <c r="N109" i="26" s="1"/>
  <c r="M110" i="26"/>
  <c r="L110" i="26"/>
  <c r="J110" i="26"/>
  <c r="G110" i="26"/>
  <c r="G109" i="26" s="1"/>
  <c r="F110" i="26"/>
  <c r="I110" i="26" s="1"/>
  <c r="Q109" i="26"/>
  <c r="P109" i="26"/>
  <c r="M109" i="26"/>
  <c r="J109" i="26" s="1"/>
  <c r="L109" i="26"/>
  <c r="F109" i="26"/>
  <c r="T108" i="26"/>
  <c r="S108" i="26"/>
  <c r="R108" i="26"/>
  <c r="K108" i="26"/>
  <c r="J108" i="26"/>
  <c r="I108" i="26"/>
  <c r="T107" i="26"/>
  <c r="S107" i="26"/>
  <c r="S106" i="26" s="1"/>
  <c r="R107" i="26"/>
  <c r="R106" i="26" s="1"/>
  <c r="R105" i="26" s="1"/>
  <c r="K107" i="26"/>
  <c r="J107" i="26"/>
  <c r="I107" i="26"/>
  <c r="T106" i="26"/>
  <c r="T105" i="26" s="1"/>
  <c r="Q106" i="26"/>
  <c r="Q105" i="26" s="1"/>
  <c r="P106" i="26"/>
  <c r="P105" i="26" s="1"/>
  <c r="O106" i="26"/>
  <c r="N106" i="26"/>
  <c r="M106" i="26"/>
  <c r="L106" i="26"/>
  <c r="I106" i="26"/>
  <c r="H106" i="26"/>
  <c r="G106" i="26"/>
  <c r="F106" i="26"/>
  <c r="S105" i="26"/>
  <c r="S102" i="26" s="1"/>
  <c r="O105" i="26"/>
  <c r="O102" i="26" s="1"/>
  <c r="N105" i="26"/>
  <c r="L105" i="26"/>
  <c r="G105" i="26"/>
  <c r="G102" i="26" s="1"/>
  <c r="G243" i="26" s="1"/>
  <c r="F105" i="26"/>
  <c r="T104" i="26"/>
  <c r="S104" i="26"/>
  <c r="S103" i="26" s="1"/>
  <c r="R104" i="26"/>
  <c r="R103" i="26" s="1"/>
  <c r="K104" i="26"/>
  <c r="J104" i="26"/>
  <c r="I104" i="26"/>
  <c r="T103" i="26"/>
  <c r="Q103" i="26"/>
  <c r="P103" i="26"/>
  <c r="O103" i="26"/>
  <c r="N103" i="26"/>
  <c r="M103" i="26"/>
  <c r="L103" i="26"/>
  <c r="I103" i="26"/>
  <c r="H103" i="26"/>
  <c r="K103" i="26" s="1"/>
  <c r="G103" i="26"/>
  <c r="F103" i="26"/>
  <c r="P102" i="26"/>
  <c r="T101" i="26"/>
  <c r="S101" i="26"/>
  <c r="R101" i="26"/>
  <c r="I101" i="26"/>
  <c r="I239" i="26" s="1"/>
  <c r="H101" i="26"/>
  <c r="G101" i="26"/>
  <c r="G239" i="26" s="1"/>
  <c r="T100" i="26"/>
  <c r="S100" i="26"/>
  <c r="R100" i="26"/>
  <c r="K100" i="26"/>
  <c r="J100" i="26"/>
  <c r="I100" i="26"/>
  <c r="T99" i="26"/>
  <c r="Q99" i="26"/>
  <c r="Q96" i="26" s="1"/>
  <c r="P99" i="26"/>
  <c r="P96" i="26" s="1"/>
  <c r="O99" i="26"/>
  <c r="N99" i="26"/>
  <c r="M99" i="26"/>
  <c r="J99" i="26" s="1"/>
  <c r="L99" i="26"/>
  <c r="H99" i="26"/>
  <c r="K99" i="26" s="1"/>
  <c r="G99" i="26"/>
  <c r="F99" i="26"/>
  <c r="R98" i="26"/>
  <c r="M98" i="26"/>
  <c r="I98" i="26"/>
  <c r="H98" i="26"/>
  <c r="H97" i="26" s="1"/>
  <c r="G98" i="26"/>
  <c r="G97" i="26" s="1"/>
  <c r="R97" i="26"/>
  <c r="Q97" i="26"/>
  <c r="P97" i="26"/>
  <c r="O97" i="26"/>
  <c r="L97" i="26"/>
  <c r="L241" i="26" s="1"/>
  <c r="L242" i="26" s="1"/>
  <c r="F97" i="26"/>
  <c r="O96" i="26"/>
  <c r="T95" i="26"/>
  <c r="S95" i="26"/>
  <c r="R95" i="26"/>
  <c r="K95" i="26"/>
  <c r="J95" i="26"/>
  <c r="I95" i="26"/>
  <c r="T94" i="26"/>
  <c r="S94" i="26"/>
  <c r="R94" i="26"/>
  <c r="R93" i="26" s="1"/>
  <c r="K94" i="26"/>
  <c r="J94" i="26"/>
  <c r="I94" i="26"/>
  <c r="T93" i="26"/>
  <c r="S93" i="26"/>
  <c r="Q93" i="26"/>
  <c r="P93" i="26"/>
  <c r="P89" i="26" s="1"/>
  <c r="O93" i="26"/>
  <c r="O89" i="26" s="1"/>
  <c r="K93" i="26"/>
  <c r="J93" i="26"/>
  <c r="I93" i="26"/>
  <c r="T92" i="26"/>
  <c r="S92" i="26"/>
  <c r="R92" i="26"/>
  <c r="K92" i="26"/>
  <c r="J92" i="26"/>
  <c r="I92" i="26"/>
  <c r="T91" i="26"/>
  <c r="S91" i="26"/>
  <c r="R91" i="26"/>
  <c r="K91" i="26"/>
  <c r="J91" i="26"/>
  <c r="I91" i="26"/>
  <c r="T90" i="26"/>
  <c r="T89" i="26" s="1"/>
  <c r="S90" i="26"/>
  <c r="R90" i="26"/>
  <c r="K90" i="26"/>
  <c r="J90" i="26"/>
  <c r="I90" i="26"/>
  <c r="R89" i="26"/>
  <c r="Q89" i="26"/>
  <c r="Q88" i="26" s="1"/>
  <c r="N89" i="26"/>
  <c r="M89" i="26"/>
  <c r="L89" i="26"/>
  <c r="I89" i="26" s="1"/>
  <c r="H89" i="26"/>
  <c r="G89" i="26"/>
  <c r="F89" i="26"/>
  <c r="F88" i="26" s="1"/>
  <c r="P88" i="26"/>
  <c r="O88" i="26"/>
  <c r="H88" i="26"/>
  <c r="G88" i="26"/>
  <c r="T87" i="26"/>
  <c r="S87" i="26"/>
  <c r="R87" i="26"/>
  <c r="K87" i="26"/>
  <c r="J87" i="26"/>
  <c r="I87" i="26"/>
  <c r="Q86" i="26"/>
  <c r="T86" i="26" s="1"/>
  <c r="P86" i="26"/>
  <c r="O86" i="26"/>
  <c r="N86" i="26"/>
  <c r="M86" i="26"/>
  <c r="L86" i="26"/>
  <c r="R86" i="26" s="1"/>
  <c r="H86" i="26"/>
  <c r="G86" i="26"/>
  <c r="F86" i="26"/>
  <c r="S85" i="26"/>
  <c r="R85" i="26"/>
  <c r="M85" i="26"/>
  <c r="I85" i="26"/>
  <c r="H85" i="26"/>
  <c r="H84" i="26" s="1"/>
  <c r="H83" i="26" s="1"/>
  <c r="G85" i="26"/>
  <c r="G84" i="26" s="1"/>
  <c r="G83" i="26" s="1"/>
  <c r="R84" i="26"/>
  <c r="Q84" i="26"/>
  <c r="Q83" i="26" s="1"/>
  <c r="P84" i="26"/>
  <c r="O84" i="26"/>
  <c r="O83" i="26" s="1"/>
  <c r="M84" i="26"/>
  <c r="S84" i="26" s="1"/>
  <c r="L84" i="26"/>
  <c r="F84" i="26"/>
  <c r="F83" i="26" s="1"/>
  <c r="P83" i="26"/>
  <c r="M83" i="26"/>
  <c r="L83" i="26"/>
  <c r="R83" i="26" s="1"/>
  <c r="S82" i="26"/>
  <c r="R82" i="26"/>
  <c r="M82" i="26"/>
  <c r="I82" i="26"/>
  <c r="H82" i="26"/>
  <c r="H81" i="26" s="1"/>
  <c r="G82" i="26"/>
  <c r="G81" i="26" s="1"/>
  <c r="R81" i="26"/>
  <c r="Q81" i="26"/>
  <c r="P81" i="26"/>
  <c r="O81" i="26"/>
  <c r="M81" i="26"/>
  <c r="S81" i="26" s="1"/>
  <c r="L81" i="26"/>
  <c r="F81" i="26"/>
  <c r="I81" i="26" s="1"/>
  <c r="T80" i="26"/>
  <c r="S80" i="26"/>
  <c r="R80" i="26"/>
  <c r="K80" i="26"/>
  <c r="J80" i="26"/>
  <c r="I80" i="26"/>
  <c r="S79" i="26"/>
  <c r="R79" i="26"/>
  <c r="Q79" i="26"/>
  <c r="P79" i="26"/>
  <c r="O79" i="26"/>
  <c r="O74" i="26" s="1"/>
  <c r="N79" i="26"/>
  <c r="T79" i="26" s="1"/>
  <c r="M79" i="26"/>
  <c r="L79" i="26"/>
  <c r="J79" i="26"/>
  <c r="H79" i="26"/>
  <c r="G79" i="26"/>
  <c r="F79" i="26"/>
  <c r="T78" i="26"/>
  <c r="S78" i="26"/>
  <c r="R78" i="26"/>
  <c r="K78" i="26"/>
  <c r="J78" i="26"/>
  <c r="I78" i="26"/>
  <c r="T77" i="26"/>
  <c r="S77" i="26"/>
  <c r="Q77" i="26"/>
  <c r="P77" i="26"/>
  <c r="O77" i="26"/>
  <c r="N77" i="26"/>
  <c r="M77" i="26"/>
  <c r="L77" i="26"/>
  <c r="H77" i="26"/>
  <c r="K77" i="26" s="1"/>
  <c r="G77" i="26"/>
  <c r="G74" i="26" s="1"/>
  <c r="G71" i="26" s="1"/>
  <c r="F77" i="26"/>
  <c r="T76" i="26"/>
  <c r="S76" i="26"/>
  <c r="R76" i="26"/>
  <c r="N76" i="26"/>
  <c r="M76" i="26"/>
  <c r="J76" i="26" s="1"/>
  <c r="L76" i="26"/>
  <c r="I76" i="26" s="1"/>
  <c r="K76" i="26"/>
  <c r="T75" i="26"/>
  <c r="Q75" i="26"/>
  <c r="P75" i="26"/>
  <c r="P74" i="26" s="1"/>
  <c r="O75" i="26"/>
  <c r="N75" i="26"/>
  <c r="M75" i="26"/>
  <c r="L75" i="26"/>
  <c r="K75" i="26"/>
  <c r="H75" i="26"/>
  <c r="G75" i="26"/>
  <c r="F75" i="26"/>
  <c r="F74" i="26"/>
  <c r="F71" i="26" s="1"/>
  <c r="T73" i="26"/>
  <c r="S73" i="26"/>
  <c r="R73" i="26"/>
  <c r="K73" i="26"/>
  <c r="J73" i="26"/>
  <c r="I73" i="26"/>
  <c r="T72" i="26"/>
  <c r="S72" i="26"/>
  <c r="Q72" i="26"/>
  <c r="P72" i="26"/>
  <c r="O72" i="26"/>
  <c r="N72" i="26"/>
  <c r="M72" i="26"/>
  <c r="L72" i="26"/>
  <c r="H72" i="26"/>
  <c r="G72" i="26"/>
  <c r="F72" i="26"/>
  <c r="T69" i="26"/>
  <c r="T68" i="26" s="1"/>
  <c r="S69" i="26"/>
  <c r="R69" i="26"/>
  <c r="K69" i="26"/>
  <c r="J69" i="26"/>
  <c r="I69" i="26"/>
  <c r="S68" i="26"/>
  <c r="R68" i="26"/>
  <c r="Q68" i="26"/>
  <c r="P68" i="26"/>
  <c r="O68" i="26"/>
  <c r="O61" i="26" s="1"/>
  <c r="N68" i="26"/>
  <c r="N61" i="26" s="1"/>
  <c r="K61" i="26" s="1"/>
  <c r="M68" i="26"/>
  <c r="L68" i="26"/>
  <c r="K68" i="26"/>
  <c r="H68" i="26"/>
  <c r="G68" i="26"/>
  <c r="J68" i="26" s="1"/>
  <c r="F68" i="26"/>
  <c r="T67" i="26"/>
  <c r="S67" i="26"/>
  <c r="R67" i="26"/>
  <c r="K67" i="26"/>
  <c r="J67" i="26"/>
  <c r="I67" i="26"/>
  <c r="T66" i="26"/>
  <c r="S66" i="26"/>
  <c r="R66" i="26"/>
  <c r="K66" i="26"/>
  <c r="J66" i="26"/>
  <c r="I66" i="26"/>
  <c r="T65" i="26"/>
  <c r="S65" i="26"/>
  <c r="L65" i="26"/>
  <c r="L61" i="26" s="1"/>
  <c r="I61" i="26" s="1"/>
  <c r="K65" i="26"/>
  <c r="J65" i="26"/>
  <c r="F65" i="26"/>
  <c r="F61" i="26" s="1"/>
  <c r="T64" i="26"/>
  <c r="S64" i="26"/>
  <c r="R64" i="26"/>
  <c r="K64" i="26"/>
  <c r="J64" i="26"/>
  <c r="I64" i="26"/>
  <c r="T63" i="26"/>
  <c r="S63" i="26"/>
  <c r="R63" i="26"/>
  <c r="K63" i="26"/>
  <c r="J63" i="26"/>
  <c r="I63" i="26"/>
  <c r="T62" i="26"/>
  <c r="S62" i="26"/>
  <c r="R62" i="26"/>
  <c r="K62" i="26"/>
  <c r="J62" i="26"/>
  <c r="I62" i="26"/>
  <c r="T61" i="26"/>
  <c r="S61" i="26"/>
  <c r="Q61" i="26"/>
  <c r="P61" i="26"/>
  <c r="M61" i="26"/>
  <c r="H61" i="26"/>
  <c r="G61" i="26"/>
  <c r="T60" i="26"/>
  <c r="S60" i="26"/>
  <c r="R60" i="26"/>
  <c r="K60" i="26"/>
  <c r="J60" i="26"/>
  <c r="I60" i="26"/>
  <c r="T59" i="26"/>
  <c r="T58" i="26" s="1"/>
  <c r="T57" i="26" s="1"/>
  <c r="S59" i="26"/>
  <c r="R59" i="26"/>
  <c r="K59" i="26"/>
  <c r="J59" i="26"/>
  <c r="I59" i="26"/>
  <c r="S58" i="26"/>
  <c r="R58" i="26"/>
  <c r="Q58" i="26"/>
  <c r="P58" i="26"/>
  <c r="P57" i="26" s="1"/>
  <c r="O58" i="26"/>
  <c r="N58" i="26"/>
  <c r="M58" i="26"/>
  <c r="L58" i="26"/>
  <c r="I58" i="26" s="1"/>
  <c r="K58" i="26"/>
  <c r="H58" i="26"/>
  <c r="H57" i="26" s="1"/>
  <c r="G58" i="26"/>
  <c r="G57" i="26" s="1"/>
  <c r="F58" i="26"/>
  <c r="Q57" i="26"/>
  <c r="N57" i="26"/>
  <c r="K57" i="26" s="1"/>
  <c r="M57" i="26"/>
  <c r="J57" i="26" s="1"/>
  <c r="F57" i="26"/>
  <c r="T56" i="26"/>
  <c r="T55" i="26" s="1"/>
  <c r="S56" i="26"/>
  <c r="R56" i="26"/>
  <c r="K56" i="26"/>
  <c r="J56" i="26"/>
  <c r="I56" i="26"/>
  <c r="S55" i="26"/>
  <c r="R55" i="26"/>
  <c r="R52" i="26" s="1"/>
  <c r="Q55" i="26"/>
  <c r="P55" i="26"/>
  <c r="O55" i="26"/>
  <c r="N55" i="26"/>
  <c r="N52" i="26" s="1"/>
  <c r="M55" i="26"/>
  <c r="L55" i="26"/>
  <c r="J55" i="26"/>
  <c r="H55" i="26"/>
  <c r="G55" i="26"/>
  <c r="F55" i="26"/>
  <c r="F52" i="26" s="1"/>
  <c r="T54" i="26"/>
  <c r="S54" i="26"/>
  <c r="R54" i="26"/>
  <c r="R53" i="26" s="1"/>
  <c r="K54" i="26"/>
  <c r="J54" i="26"/>
  <c r="I54" i="26"/>
  <c r="T53" i="26"/>
  <c r="S53" i="26"/>
  <c r="S52" i="26" s="1"/>
  <c r="Q53" i="26"/>
  <c r="Q52" i="26" s="1"/>
  <c r="P53" i="26"/>
  <c r="P52" i="26" s="1"/>
  <c r="O53" i="26"/>
  <c r="N53" i="26"/>
  <c r="M53" i="26"/>
  <c r="L53" i="26"/>
  <c r="H53" i="26"/>
  <c r="H52" i="26" s="1"/>
  <c r="G53" i="26"/>
  <c r="F53" i="26"/>
  <c r="O52" i="26"/>
  <c r="G52" i="26"/>
  <c r="T51" i="26"/>
  <c r="S51" i="26"/>
  <c r="R51" i="26"/>
  <c r="R49" i="26" s="1"/>
  <c r="R46" i="26" s="1"/>
  <c r="K51" i="26"/>
  <c r="J51" i="26"/>
  <c r="I51" i="26"/>
  <c r="T50" i="26"/>
  <c r="T49" i="26" s="1"/>
  <c r="S50" i="26"/>
  <c r="S49" i="26" s="1"/>
  <c r="R50" i="26"/>
  <c r="K50" i="26"/>
  <c r="J50" i="26"/>
  <c r="I50" i="26"/>
  <c r="Q49" i="26"/>
  <c r="Q46" i="26" s="1"/>
  <c r="P49" i="26"/>
  <c r="O49" i="26"/>
  <c r="N49" i="26"/>
  <c r="K49" i="26" s="1"/>
  <c r="M49" i="26"/>
  <c r="J49" i="26" s="1"/>
  <c r="L49" i="26"/>
  <c r="H49" i="26"/>
  <c r="G49" i="26"/>
  <c r="F49" i="26"/>
  <c r="I49" i="26" s="1"/>
  <c r="T48" i="26"/>
  <c r="T47" i="26" s="1"/>
  <c r="S48" i="26"/>
  <c r="R48" i="26"/>
  <c r="K48" i="26"/>
  <c r="J48" i="26"/>
  <c r="I48" i="26"/>
  <c r="S47" i="26"/>
  <c r="R47" i="26"/>
  <c r="Q47" i="26"/>
  <c r="P47" i="26"/>
  <c r="P46" i="26" s="1"/>
  <c r="O47" i="26"/>
  <c r="O46" i="26" s="1"/>
  <c r="N47" i="26"/>
  <c r="M47" i="26"/>
  <c r="L47" i="26"/>
  <c r="K47" i="26"/>
  <c r="H47" i="26"/>
  <c r="G47" i="26"/>
  <c r="F47" i="26"/>
  <c r="T45" i="26"/>
  <c r="T44" i="26" s="1"/>
  <c r="S45" i="26"/>
  <c r="R45" i="26"/>
  <c r="K45" i="26"/>
  <c r="J45" i="26"/>
  <c r="I45" i="26"/>
  <c r="S44" i="26"/>
  <c r="R44" i="26"/>
  <c r="Q44" i="26"/>
  <c r="P44" i="26"/>
  <c r="O44" i="26"/>
  <c r="N44" i="26"/>
  <c r="K44" i="26" s="1"/>
  <c r="M44" i="26"/>
  <c r="L44" i="26"/>
  <c r="I44" i="26" s="1"/>
  <c r="J44" i="26"/>
  <c r="H44" i="26"/>
  <c r="G44" i="26"/>
  <c r="F44" i="26"/>
  <c r="T43" i="26"/>
  <c r="S43" i="26"/>
  <c r="R43" i="26"/>
  <c r="K43" i="26"/>
  <c r="J43" i="26"/>
  <c r="I43" i="26"/>
  <c r="T42" i="26"/>
  <c r="T41" i="26" s="1"/>
  <c r="S42" i="26"/>
  <c r="S41" i="26" s="1"/>
  <c r="R42" i="26"/>
  <c r="K42" i="26"/>
  <c r="J42" i="26"/>
  <c r="I42" i="26"/>
  <c r="R41" i="26"/>
  <c r="Q41" i="26"/>
  <c r="P41" i="26"/>
  <c r="O41" i="26"/>
  <c r="N41" i="26"/>
  <c r="K41" i="26" s="1"/>
  <c r="M41" i="26"/>
  <c r="J41" i="26" s="1"/>
  <c r="L41" i="26"/>
  <c r="I41" i="26"/>
  <c r="H41" i="26"/>
  <c r="G41" i="26"/>
  <c r="F41" i="26"/>
  <c r="T40" i="26"/>
  <c r="S40" i="26"/>
  <c r="R40" i="26"/>
  <c r="K40" i="26"/>
  <c r="J40" i="26"/>
  <c r="I40" i="26"/>
  <c r="T39" i="26"/>
  <c r="S39" i="26"/>
  <c r="S38" i="26" s="1"/>
  <c r="R39" i="26"/>
  <c r="R38" i="26" s="1"/>
  <c r="K39" i="26"/>
  <c r="J39" i="26"/>
  <c r="I39" i="26"/>
  <c r="T38" i="26"/>
  <c r="Q38" i="26"/>
  <c r="Q33" i="26" s="1"/>
  <c r="Q13" i="26" s="1"/>
  <c r="P38" i="26"/>
  <c r="P33" i="26" s="1"/>
  <c r="O38" i="26"/>
  <c r="N38" i="26"/>
  <c r="M38" i="26"/>
  <c r="J38" i="26" s="1"/>
  <c r="L38" i="26"/>
  <c r="I38" i="26" s="1"/>
  <c r="H38" i="26"/>
  <c r="H33" i="26" s="1"/>
  <c r="G38" i="26"/>
  <c r="F38" i="26"/>
  <c r="T37" i="26"/>
  <c r="S37" i="26"/>
  <c r="R37" i="26"/>
  <c r="K37" i="26"/>
  <c r="J37" i="26"/>
  <c r="I37" i="26"/>
  <c r="T36" i="26"/>
  <c r="S36" i="26"/>
  <c r="R36" i="26"/>
  <c r="K36" i="26"/>
  <c r="J36" i="26"/>
  <c r="I36" i="26"/>
  <c r="T35" i="26"/>
  <c r="T34" i="26" s="1"/>
  <c r="S35" i="26"/>
  <c r="S34" i="26" s="1"/>
  <c r="S33" i="26" s="1"/>
  <c r="R35" i="26"/>
  <c r="K35" i="26"/>
  <c r="J35" i="26"/>
  <c r="I35" i="26"/>
  <c r="R34" i="26"/>
  <c r="R33" i="26" s="1"/>
  <c r="Q34" i="26"/>
  <c r="P34" i="26"/>
  <c r="O34" i="26"/>
  <c r="O33" i="26" s="1"/>
  <c r="N34" i="26"/>
  <c r="M34" i="26"/>
  <c r="L34" i="26"/>
  <c r="J34" i="26"/>
  <c r="I34" i="26"/>
  <c r="H34" i="26"/>
  <c r="G34" i="26"/>
  <c r="F34" i="26"/>
  <c r="F33" i="26" s="1"/>
  <c r="T33" i="26"/>
  <c r="L33" i="26"/>
  <c r="I33" i="26" s="1"/>
  <c r="T32" i="26"/>
  <c r="T31" i="26" s="1"/>
  <c r="S32" i="26"/>
  <c r="S31" i="26" s="1"/>
  <c r="R32" i="26"/>
  <c r="K32" i="26"/>
  <c r="J32" i="26"/>
  <c r="I32" i="26"/>
  <c r="R31" i="26"/>
  <c r="Q31" i="26"/>
  <c r="P31" i="26"/>
  <c r="O31" i="26"/>
  <c r="N31" i="26"/>
  <c r="K31" i="26" s="1"/>
  <c r="M31" i="26"/>
  <c r="L31" i="26"/>
  <c r="J31" i="26"/>
  <c r="H31" i="26"/>
  <c r="G31" i="26"/>
  <c r="F31" i="26"/>
  <c r="I31" i="26" s="1"/>
  <c r="T30" i="26"/>
  <c r="T29" i="26" s="1"/>
  <c r="S30" i="26"/>
  <c r="R30" i="26"/>
  <c r="K30" i="26"/>
  <c r="J30" i="26"/>
  <c r="I30" i="26"/>
  <c r="S29" i="26"/>
  <c r="R29" i="26"/>
  <c r="Q29" i="26"/>
  <c r="P29" i="26"/>
  <c r="O29" i="26"/>
  <c r="O24" i="26" s="1"/>
  <c r="O23" i="26" s="1"/>
  <c r="N29" i="26"/>
  <c r="K29" i="26" s="1"/>
  <c r="M29" i="26"/>
  <c r="L29" i="26"/>
  <c r="J29" i="26"/>
  <c r="H29" i="26"/>
  <c r="G29" i="26"/>
  <c r="F29" i="26"/>
  <c r="T28" i="26"/>
  <c r="S28" i="26"/>
  <c r="R28" i="26"/>
  <c r="R27" i="26" s="1"/>
  <c r="K28" i="26"/>
  <c r="J28" i="26"/>
  <c r="I28" i="26"/>
  <c r="T27" i="26"/>
  <c r="S27" i="26"/>
  <c r="Q27" i="26"/>
  <c r="P27" i="26"/>
  <c r="O27" i="26"/>
  <c r="N27" i="26"/>
  <c r="M27" i="26"/>
  <c r="L27" i="26"/>
  <c r="I27" i="26" s="1"/>
  <c r="H27" i="26"/>
  <c r="K27" i="26" s="1"/>
  <c r="G27" i="26"/>
  <c r="G24" i="26" s="1"/>
  <c r="G23" i="26" s="1"/>
  <c r="G240" i="26" s="1"/>
  <c r="F27" i="26"/>
  <c r="T26" i="26"/>
  <c r="S26" i="26"/>
  <c r="S25" i="26" s="1"/>
  <c r="R26" i="26"/>
  <c r="R25" i="26" s="1"/>
  <c r="R24" i="26" s="1"/>
  <c r="K26" i="26"/>
  <c r="J26" i="26"/>
  <c r="I26" i="26"/>
  <c r="T25" i="26"/>
  <c r="T24" i="26" s="1"/>
  <c r="T23" i="26" s="1"/>
  <c r="Q25" i="26"/>
  <c r="Q24" i="26" s="1"/>
  <c r="Q23" i="26" s="1"/>
  <c r="P25" i="26"/>
  <c r="O25" i="26"/>
  <c r="N25" i="26"/>
  <c r="M25" i="26"/>
  <c r="L25" i="26"/>
  <c r="I25" i="26"/>
  <c r="H25" i="26"/>
  <c r="H24" i="26" s="1"/>
  <c r="H23" i="26" s="1"/>
  <c r="H240" i="26" s="1"/>
  <c r="G25" i="26"/>
  <c r="F25" i="26"/>
  <c r="S24" i="26"/>
  <c r="S23" i="26" s="1"/>
  <c r="P24" i="26"/>
  <c r="P23" i="26" s="1"/>
  <c r="L24" i="26"/>
  <c r="R23" i="26"/>
  <c r="T22" i="26"/>
  <c r="S22" i="26"/>
  <c r="R22" i="26"/>
  <c r="K22" i="26"/>
  <c r="J22" i="26"/>
  <c r="I22" i="26"/>
  <c r="T21" i="26"/>
  <c r="S21" i="26"/>
  <c r="R21" i="26"/>
  <c r="K21" i="26"/>
  <c r="J21" i="26"/>
  <c r="I21" i="26"/>
  <c r="T20" i="26"/>
  <c r="S20" i="26"/>
  <c r="R20" i="26"/>
  <c r="K20" i="26"/>
  <c r="J20" i="26"/>
  <c r="I20" i="26"/>
  <c r="T19" i="26"/>
  <c r="S19" i="26"/>
  <c r="R19" i="26"/>
  <c r="K19" i="26"/>
  <c r="J19" i="26"/>
  <c r="T18" i="26"/>
  <c r="S18" i="26"/>
  <c r="R18" i="26"/>
  <c r="K18" i="26"/>
  <c r="J18" i="26"/>
  <c r="I18" i="26"/>
  <c r="S17" i="26"/>
  <c r="R17" i="26"/>
  <c r="Q17" i="26"/>
  <c r="P17" i="26"/>
  <c r="P251" i="26" s="1"/>
  <c r="O17" i="26"/>
  <c r="N17" i="26"/>
  <c r="M17" i="26"/>
  <c r="M251" i="26" s="1"/>
  <c r="L17" i="26"/>
  <c r="L251" i="26" s="1"/>
  <c r="K17" i="26"/>
  <c r="H17" i="26"/>
  <c r="G17" i="26"/>
  <c r="F17" i="26"/>
  <c r="R16" i="26"/>
  <c r="Q16" i="26"/>
  <c r="N16" i="26"/>
  <c r="M16" i="26"/>
  <c r="Q15" i="26"/>
  <c r="N15" i="26"/>
  <c r="M15" i="26"/>
  <c r="H15" i="26"/>
  <c r="G15" i="26"/>
  <c r="M141" i="26" l="1"/>
  <c r="R141" i="26"/>
  <c r="R140" i="26" s="1"/>
  <c r="P141" i="26"/>
  <c r="P140" i="26" s="1"/>
  <c r="Q141" i="26"/>
  <c r="Q140" i="26" s="1"/>
  <c r="I147" i="26"/>
  <c r="S147" i="26"/>
  <c r="J147" i="26"/>
  <c r="J141" i="26" s="1"/>
  <c r="J140" i="26" s="1"/>
  <c r="R147" i="26"/>
  <c r="H141" i="26"/>
  <c r="O71" i="26"/>
  <c r="F46" i="26"/>
  <c r="N46" i="26"/>
  <c r="K52" i="26"/>
  <c r="L23" i="26"/>
  <c r="M33" i="26"/>
  <c r="J33" i="26" s="1"/>
  <c r="K38" i="26"/>
  <c r="G46" i="26"/>
  <c r="R65" i="26"/>
  <c r="R61" i="26" s="1"/>
  <c r="R57" i="26" s="1"/>
  <c r="S83" i="26"/>
  <c r="J83" i="26"/>
  <c r="K86" i="26"/>
  <c r="J89" i="26"/>
  <c r="M88" i="26"/>
  <c r="I105" i="26"/>
  <c r="L102" i="26"/>
  <c r="R113" i="26"/>
  <c r="R112" i="26" s="1"/>
  <c r="Q248" i="26"/>
  <c r="T17" i="26"/>
  <c r="F24" i="26"/>
  <c r="F23" i="26" s="1"/>
  <c r="F240" i="26" s="1"/>
  <c r="I29" i="26"/>
  <c r="G33" i="26"/>
  <c r="H46" i="26"/>
  <c r="T46" i="26"/>
  <c r="K53" i="26"/>
  <c r="T52" i="26"/>
  <c r="I55" i="26"/>
  <c r="J58" i="26"/>
  <c r="R72" i="26"/>
  <c r="I72" i="26"/>
  <c r="P71" i="26"/>
  <c r="P250" i="26" s="1"/>
  <c r="H74" i="26"/>
  <c r="H71" i="26" s="1"/>
  <c r="S75" i="26"/>
  <c r="I79" i="26"/>
  <c r="J81" i="26"/>
  <c r="J82" i="26"/>
  <c r="N82" i="26"/>
  <c r="I84" i="26"/>
  <c r="I86" i="26"/>
  <c r="K89" i="26"/>
  <c r="J98" i="26"/>
  <c r="N98" i="26"/>
  <c r="S98" i="26"/>
  <c r="S97" i="26" s="1"/>
  <c r="S96" i="26" s="1"/>
  <c r="M97" i="26"/>
  <c r="K110" i="26"/>
  <c r="F251" i="26"/>
  <c r="K251" i="26"/>
  <c r="K16" i="26"/>
  <c r="O251" i="26"/>
  <c r="O16" i="26"/>
  <c r="O15" i="26"/>
  <c r="S251" i="26"/>
  <c r="S16" i="26"/>
  <c r="K25" i="26"/>
  <c r="J27" i="26"/>
  <c r="K34" i="26"/>
  <c r="N33" i="26"/>
  <c r="K33" i="26" s="1"/>
  <c r="S46" i="26"/>
  <c r="J53" i="26"/>
  <c r="J61" i="26"/>
  <c r="R75" i="26"/>
  <c r="I75" i="26"/>
  <c r="L74" i="26"/>
  <c r="J77" i="26"/>
  <c r="S86" i="26"/>
  <c r="J86" i="26"/>
  <c r="F241" i="26"/>
  <c r="F242" i="26" s="1"/>
  <c r="F96" i="26"/>
  <c r="I97" i="26"/>
  <c r="I241" i="26" s="1"/>
  <c r="H241" i="26"/>
  <c r="H96" i="26"/>
  <c r="T102" i="26"/>
  <c r="R102" i="26"/>
  <c r="K106" i="26"/>
  <c r="H105" i="26"/>
  <c r="K105" i="26" s="1"/>
  <c r="M113" i="26"/>
  <c r="J114" i="26"/>
  <c r="T115" i="26"/>
  <c r="T114" i="26" s="1"/>
  <c r="K115" i="26"/>
  <c r="F16" i="26"/>
  <c r="G251" i="26"/>
  <c r="G16" i="26"/>
  <c r="I47" i="26"/>
  <c r="K55" i="26"/>
  <c r="I65" i="26"/>
  <c r="I68" i="26"/>
  <c r="K72" i="26"/>
  <c r="J75" i="26"/>
  <c r="Q74" i="26"/>
  <c r="K79" i="26"/>
  <c r="F102" i="26"/>
  <c r="F243" i="26" s="1"/>
  <c r="I109" i="26"/>
  <c r="N102" i="26"/>
  <c r="K109" i="26"/>
  <c r="N114" i="26"/>
  <c r="T141" i="26"/>
  <c r="T140" i="26" s="1"/>
  <c r="F15" i="26"/>
  <c r="J17" i="26"/>
  <c r="N251" i="26"/>
  <c r="R251" i="26"/>
  <c r="J25" i="26"/>
  <c r="M24" i="26"/>
  <c r="J47" i="26"/>
  <c r="I53" i="26"/>
  <c r="L52" i="26"/>
  <c r="I52" i="26" s="1"/>
  <c r="O57" i="26"/>
  <c r="O250" i="26" s="1"/>
  <c r="S57" i="26"/>
  <c r="J72" i="26"/>
  <c r="Q71" i="26"/>
  <c r="R77" i="26"/>
  <c r="I77" i="26"/>
  <c r="I83" i="26"/>
  <c r="J84" i="26"/>
  <c r="J85" i="26"/>
  <c r="N85" i="26"/>
  <c r="L88" i="26"/>
  <c r="S89" i="26"/>
  <c r="G241" i="26"/>
  <c r="G242" i="26" s="1"/>
  <c r="G96" i="26"/>
  <c r="I99" i="26"/>
  <c r="L96" i="26"/>
  <c r="I96" i="26" s="1"/>
  <c r="J103" i="26"/>
  <c r="Q102" i="26"/>
  <c r="T123" i="26"/>
  <c r="T122" i="26" s="1"/>
  <c r="N122" i="26"/>
  <c r="J136" i="26"/>
  <c r="M135" i="26"/>
  <c r="T165" i="26"/>
  <c r="R99" i="26"/>
  <c r="R96" i="26" s="1"/>
  <c r="H239" i="26"/>
  <c r="H242" i="26" s="1"/>
  <c r="K101" i="26"/>
  <c r="K239" i="26" s="1"/>
  <c r="I117" i="26"/>
  <c r="L116" i="26"/>
  <c r="T132" i="26"/>
  <c r="T130" i="26" s="1"/>
  <c r="K132" i="26"/>
  <c r="N130" i="26"/>
  <c r="K130" i="26" s="1"/>
  <c r="T136" i="26"/>
  <c r="S136" i="26"/>
  <c r="H140" i="26"/>
  <c r="S234" i="26"/>
  <c r="H251" i="26"/>
  <c r="L15" i="26"/>
  <c r="P15" i="26"/>
  <c r="H16" i="26"/>
  <c r="L16" i="26"/>
  <c r="P16" i="26"/>
  <c r="I17" i="26"/>
  <c r="N24" i="26"/>
  <c r="L46" i="26"/>
  <c r="I46" i="26" s="1"/>
  <c r="M52" i="26"/>
  <c r="L57" i="26"/>
  <c r="I57" i="26" s="1"/>
  <c r="M74" i="26"/>
  <c r="N88" i="26"/>
  <c r="S99" i="26"/>
  <c r="I242" i="26"/>
  <c r="J106" i="26"/>
  <c r="M105" i="26"/>
  <c r="J105" i="26" s="1"/>
  <c r="F114" i="26"/>
  <c r="G123" i="26"/>
  <c r="G141" i="26"/>
  <c r="G140" i="26" s="1"/>
  <c r="O141" i="26"/>
  <c r="O140" i="26" s="1"/>
  <c r="Q251" i="26"/>
  <c r="J101" i="26"/>
  <c r="J239" i="26" s="1"/>
  <c r="K111" i="26"/>
  <c r="J131" i="26"/>
  <c r="K135" i="26"/>
  <c r="I141" i="26"/>
  <c r="I140" i="26" s="1"/>
  <c r="M232" i="26"/>
  <c r="M140" i="26" s="1"/>
  <c r="J233" i="26"/>
  <c r="J232" i="26" s="1"/>
  <c r="K141" i="26"/>
  <c r="K140" i="26" s="1"/>
  <c r="S141" i="26"/>
  <c r="J230" i="26"/>
  <c r="R13" i="26" l="1"/>
  <c r="R248" i="26"/>
  <c r="T88" i="26"/>
  <c r="K88" i="26"/>
  <c r="H248" i="26"/>
  <c r="H13" i="26"/>
  <c r="S135" i="26"/>
  <c r="S112" i="26" s="1"/>
  <c r="J135" i="26"/>
  <c r="I74" i="26"/>
  <c r="R74" i="26"/>
  <c r="M241" i="26"/>
  <c r="M242" i="26" s="1"/>
  <c r="M96" i="26"/>
  <c r="J96" i="26" s="1"/>
  <c r="J97" i="26"/>
  <c r="J241" i="26" s="1"/>
  <c r="J242" i="26" s="1"/>
  <c r="O249" i="26"/>
  <c r="O70" i="26"/>
  <c r="S74" i="26"/>
  <c r="J74" i="26"/>
  <c r="I251" i="26"/>
  <c r="I16" i="26"/>
  <c r="I116" i="26"/>
  <c r="L113" i="26"/>
  <c r="Q249" i="26"/>
  <c r="Q70" i="26"/>
  <c r="Q139" i="26" s="1"/>
  <c r="R88" i="26"/>
  <c r="I88" i="26"/>
  <c r="J251" i="26"/>
  <c r="J16" i="26"/>
  <c r="F250" i="26"/>
  <c r="T98" i="26"/>
  <c r="T97" i="26" s="1"/>
  <c r="T96" i="26" s="1"/>
  <c r="K98" i="26"/>
  <c r="N97" i="26"/>
  <c r="L71" i="26"/>
  <c r="T251" i="26"/>
  <c r="T16" i="26"/>
  <c r="L243" i="26"/>
  <c r="I102" i="26"/>
  <c r="I243" i="26" s="1"/>
  <c r="L240" i="26"/>
  <c r="I240" i="26" s="1"/>
  <c r="I23" i="26"/>
  <c r="K46" i="26"/>
  <c r="H123" i="26"/>
  <c r="G122" i="26"/>
  <c r="J123" i="26"/>
  <c r="J52" i="26"/>
  <c r="M46" i="26"/>
  <c r="J46" i="26" s="1"/>
  <c r="J24" i="26"/>
  <c r="M23" i="26"/>
  <c r="G248" i="26"/>
  <c r="G13" i="26"/>
  <c r="J88" i="26"/>
  <c r="S88" i="26"/>
  <c r="N243" i="26"/>
  <c r="T113" i="26"/>
  <c r="T112" i="26" s="1"/>
  <c r="P249" i="26"/>
  <c r="P70" i="26"/>
  <c r="F113" i="26"/>
  <c r="F112" i="26" s="1"/>
  <c r="F70" i="26" s="1"/>
  <c r="I114" i="26"/>
  <c r="M71" i="26"/>
  <c r="K24" i="26"/>
  <c r="N23" i="26"/>
  <c r="P248" i="26"/>
  <c r="P13" i="26"/>
  <c r="P139" i="26" s="1"/>
  <c r="S140" i="26"/>
  <c r="Q250" i="26"/>
  <c r="L248" i="26"/>
  <c r="L13" i="26"/>
  <c r="M102" i="26"/>
  <c r="T85" i="26"/>
  <c r="K85" i="26"/>
  <c r="N84" i="26"/>
  <c r="K114" i="26"/>
  <c r="N113" i="26"/>
  <c r="F248" i="26"/>
  <c r="F13" i="26"/>
  <c r="F139" i="26" s="1"/>
  <c r="M112" i="26"/>
  <c r="S248" i="26"/>
  <c r="S13" i="26"/>
  <c r="O248" i="26"/>
  <c r="O13" i="26"/>
  <c r="O139" i="26" s="1"/>
  <c r="H102" i="26"/>
  <c r="H243" i="26" s="1"/>
  <c r="T82" i="26"/>
  <c r="K82" i="26"/>
  <c r="N81" i="26"/>
  <c r="I24" i="26"/>
  <c r="I71" i="26" l="1"/>
  <c r="I249" i="26" s="1"/>
  <c r="L70" i="26"/>
  <c r="R71" i="26"/>
  <c r="P252" i="26"/>
  <c r="P236" i="26"/>
  <c r="P237" i="26"/>
  <c r="O237" i="26"/>
  <c r="O252" i="26"/>
  <c r="O236" i="26"/>
  <c r="N241" i="26"/>
  <c r="N242" i="26" s="1"/>
  <c r="K97" i="26"/>
  <c r="K241" i="26" s="1"/>
  <c r="K242" i="26" s="1"/>
  <c r="N96" i="26"/>
  <c r="K96" i="26" s="1"/>
  <c r="Q252" i="26"/>
  <c r="Q236" i="26"/>
  <c r="Q237" i="26"/>
  <c r="I248" i="26"/>
  <c r="I13" i="26"/>
  <c r="J102" i="26"/>
  <c r="J243" i="26" s="1"/>
  <c r="M243" i="26"/>
  <c r="N240" i="26"/>
  <c r="K240" i="26" s="1"/>
  <c r="K23" i="26"/>
  <c r="N13" i="26"/>
  <c r="N248" i="26"/>
  <c r="K102" i="26"/>
  <c r="K243" i="26" s="1"/>
  <c r="H122" i="26"/>
  <c r="K123" i="26"/>
  <c r="F249" i="26"/>
  <c r="L139" i="26"/>
  <c r="M249" i="26"/>
  <c r="S71" i="26"/>
  <c r="J71" i="26"/>
  <c r="M70" i="26"/>
  <c r="M240" i="26"/>
  <c r="J240" i="26" s="1"/>
  <c r="J23" i="26"/>
  <c r="M248" i="26"/>
  <c r="M13" i="26"/>
  <c r="M139" i="26" s="1"/>
  <c r="M250" i="26"/>
  <c r="T81" i="26"/>
  <c r="K81" i="26"/>
  <c r="N74" i="26"/>
  <c r="N112" i="26"/>
  <c r="J122" i="26"/>
  <c r="G113" i="26"/>
  <c r="T248" i="26"/>
  <c r="T13" i="26"/>
  <c r="F236" i="26"/>
  <c r="F245" i="26" s="1"/>
  <c r="F244" i="26"/>
  <c r="F237" i="26"/>
  <c r="F252" i="26"/>
  <c r="T84" i="26"/>
  <c r="K84" i="26"/>
  <c r="N83" i="26"/>
  <c r="J13" i="26"/>
  <c r="L112" i="26"/>
  <c r="I112" i="26" s="1"/>
  <c r="I113" i="26"/>
  <c r="M252" i="26" l="1"/>
  <c r="M236" i="26"/>
  <c r="M245" i="26" s="1"/>
  <c r="M244" i="26"/>
  <c r="M237" i="26"/>
  <c r="S249" i="26"/>
  <c r="S250" i="26"/>
  <c r="K248" i="26"/>
  <c r="K13" i="26"/>
  <c r="P255" i="26"/>
  <c r="P254" i="26"/>
  <c r="L249" i="26"/>
  <c r="F255" i="26"/>
  <c r="F254" i="26"/>
  <c r="S70" i="26"/>
  <c r="S139" i="26" s="1"/>
  <c r="L252" i="26"/>
  <c r="L236" i="26"/>
  <c r="L245" i="26" s="1"/>
  <c r="L237" i="26"/>
  <c r="L244" i="26"/>
  <c r="H113" i="26"/>
  <c r="K122" i="26"/>
  <c r="R70" i="26"/>
  <c r="R139" i="26" s="1"/>
  <c r="I70" i="26"/>
  <c r="I139" i="26" s="1"/>
  <c r="K83" i="26"/>
  <c r="T83" i="26"/>
  <c r="O255" i="26"/>
  <c r="O254" i="26"/>
  <c r="J248" i="26"/>
  <c r="G112" i="26"/>
  <c r="J113" i="26"/>
  <c r="T74" i="26"/>
  <c r="K74" i="26"/>
  <c r="N71" i="26"/>
  <c r="Q255" i="26"/>
  <c r="Q254" i="26"/>
  <c r="L250" i="26"/>
  <c r="R249" i="26"/>
  <c r="R250" i="26"/>
  <c r="I250" i="26"/>
  <c r="I252" i="26" l="1"/>
  <c r="I255" i="26" s="1"/>
  <c r="I236" i="26"/>
  <c r="I245" i="26" s="1"/>
  <c r="I244" i="26"/>
  <c r="I237" i="26"/>
  <c r="N249" i="26"/>
  <c r="T71" i="26"/>
  <c r="N70" i="26"/>
  <c r="K71" i="26"/>
  <c r="N250" i="26"/>
  <c r="H112" i="26"/>
  <c r="K113" i="26"/>
  <c r="L255" i="26"/>
  <c r="L254" i="26"/>
  <c r="G70" i="26"/>
  <c r="G250" i="26"/>
  <c r="G249" i="26"/>
  <c r="J112" i="26"/>
  <c r="R236" i="26"/>
  <c r="R237" i="26"/>
  <c r="R252" i="26"/>
  <c r="R255" i="26" s="1"/>
  <c r="R253" i="26" s="1"/>
  <c r="S237" i="26"/>
  <c r="S252" i="26"/>
  <c r="S255" i="26" s="1"/>
  <c r="S236" i="26"/>
  <c r="M254" i="26"/>
  <c r="M255" i="26"/>
  <c r="K250" i="26" l="1"/>
  <c r="T70" i="26"/>
  <c r="T139" i="26" s="1"/>
  <c r="K70" i="26"/>
  <c r="K139" i="26" s="1"/>
  <c r="N139" i="26"/>
  <c r="G139" i="26"/>
  <c r="J70" i="26"/>
  <c r="J139" i="26" s="1"/>
  <c r="H250" i="26"/>
  <c r="H249" i="26"/>
  <c r="H70" i="26"/>
  <c r="H139" i="26" s="1"/>
  <c r="K112" i="26"/>
  <c r="K249" i="26" s="1"/>
  <c r="T249" i="26"/>
  <c r="T250" i="26"/>
  <c r="J249" i="26"/>
  <c r="J250" i="26"/>
  <c r="K244" i="26" l="1"/>
  <c r="K237" i="26"/>
  <c r="K252" i="26"/>
  <c r="K255" i="26" s="1"/>
  <c r="K236" i="26"/>
  <c r="K245" i="26" s="1"/>
  <c r="J236" i="26"/>
  <c r="J245" i="26" s="1"/>
  <c r="J244" i="26"/>
  <c r="J237" i="26"/>
  <c r="J252" i="26"/>
  <c r="J255" i="26" s="1"/>
  <c r="T252" i="26"/>
  <c r="T255" i="26" s="1"/>
  <c r="T236" i="26"/>
  <c r="T237" i="26"/>
  <c r="H252" i="26"/>
  <c r="H236" i="26"/>
  <c r="H245" i="26" s="1"/>
  <c r="H244" i="26"/>
  <c r="H237" i="26"/>
  <c r="G244" i="26"/>
  <c r="G237" i="26"/>
  <c r="G252" i="26"/>
  <c r="G236" i="26"/>
  <c r="G245" i="26" s="1"/>
  <c r="N236" i="26"/>
  <c r="N245" i="26" s="1"/>
  <c r="N244" i="26"/>
  <c r="N237" i="26"/>
  <c r="N252" i="26"/>
  <c r="N255" i="26" l="1"/>
  <c r="N254" i="26"/>
  <c r="G255" i="26"/>
  <c r="G254" i="26"/>
  <c r="H255" i="26"/>
  <c r="H254" i="26"/>
  <c r="O236" i="25" l="1"/>
  <c r="T152" i="25" l="1"/>
  <c r="S152" i="25"/>
  <c r="R152" i="25"/>
  <c r="P92" i="25" l="1"/>
  <c r="Q92" i="25"/>
  <c r="O92" i="25"/>
  <c r="O129" i="25" l="1"/>
  <c r="P129" i="25"/>
  <c r="Q129" i="25"/>
  <c r="L129" i="25"/>
  <c r="T133" i="25"/>
  <c r="S133" i="25"/>
  <c r="R133" i="25"/>
  <c r="T132" i="25"/>
  <c r="S132" i="25"/>
  <c r="R132" i="25"/>
  <c r="R131" i="25"/>
  <c r="O15" i="25" l="1"/>
  <c r="O14" i="25" s="1"/>
  <c r="P15" i="25"/>
  <c r="P254" i="25" s="1"/>
  <c r="Q15" i="25"/>
  <c r="Q14" i="25" s="1"/>
  <c r="O23" i="25"/>
  <c r="P23" i="25"/>
  <c r="Q23" i="25"/>
  <c r="O25" i="25"/>
  <c r="P25" i="25"/>
  <c r="Q25" i="25"/>
  <c r="O27" i="25"/>
  <c r="P27" i="25"/>
  <c r="Q27" i="25"/>
  <c r="O29" i="25"/>
  <c r="P29" i="25"/>
  <c r="Q29" i="25"/>
  <c r="O32" i="25"/>
  <c r="P32" i="25"/>
  <c r="Q32" i="25"/>
  <c r="O36" i="25"/>
  <c r="P36" i="25"/>
  <c r="Q36" i="25"/>
  <c r="O39" i="25"/>
  <c r="P39" i="25"/>
  <c r="Q39" i="25"/>
  <c r="O42" i="25"/>
  <c r="P42" i="25"/>
  <c r="Q42" i="25"/>
  <c r="O46" i="25"/>
  <c r="P46" i="25"/>
  <c r="Q46" i="25"/>
  <c r="O48" i="25"/>
  <c r="P48" i="25"/>
  <c r="Q48" i="25"/>
  <c r="Q51" i="25"/>
  <c r="O52" i="25"/>
  <c r="P52" i="25"/>
  <c r="Q52" i="25"/>
  <c r="O54" i="25"/>
  <c r="P54" i="25"/>
  <c r="P51" i="25" s="1"/>
  <c r="Q54" i="25"/>
  <c r="O57" i="25"/>
  <c r="P57" i="25"/>
  <c r="Q57" i="25"/>
  <c r="Q56" i="25" s="1"/>
  <c r="O67" i="25"/>
  <c r="O60" i="25" s="1"/>
  <c r="P67" i="25"/>
  <c r="P60" i="25" s="1"/>
  <c r="Q67" i="25"/>
  <c r="Q60" i="25" s="1"/>
  <c r="O88" i="25"/>
  <c r="O87" i="25" s="1"/>
  <c r="P88" i="25"/>
  <c r="P87" i="25" s="1"/>
  <c r="Q88" i="25"/>
  <c r="O98" i="25"/>
  <c r="P98" i="25"/>
  <c r="P95" i="25" s="1"/>
  <c r="Q98" i="25"/>
  <c r="O96" i="25"/>
  <c r="P96" i="25"/>
  <c r="Q96" i="25"/>
  <c r="N125" i="25"/>
  <c r="P125" i="25"/>
  <c r="O141" i="25"/>
  <c r="P141" i="25"/>
  <c r="O142" i="25"/>
  <c r="P142" i="25"/>
  <c r="Q142" i="25"/>
  <c r="Q141" i="25" s="1"/>
  <c r="P146" i="25"/>
  <c r="O155" i="25"/>
  <c r="O146" i="25" s="1"/>
  <c r="P155" i="25"/>
  <c r="Q155" i="25"/>
  <c r="Q146" i="25" s="1"/>
  <c r="O187" i="25"/>
  <c r="O167" i="25" s="1"/>
  <c r="P187" i="25"/>
  <c r="P167" i="25" s="1"/>
  <c r="Q187" i="25"/>
  <c r="Q167" i="25" s="1"/>
  <c r="O229" i="25"/>
  <c r="P229" i="25"/>
  <c r="Q229" i="25"/>
  <c r="O233" i="25"/>
  <c r="P233" i="25"/>
  <c r="Q233" i="25"/>
  <c r="O235" i="25"/>
  <c r="P235" i="25"/>
  <c r="Q235" i="25"/>
  <c r="O254" i="25"/>
  <c r="T238" i="25"/>
  <c r="S238" i="25"/>
  <c r="R238" i="25"/>
  <c r="T234" i="25"/>
  <c r="T233" i="25" s="1"/>
  <c r="S234" i="25"/>
  <c r="S233" i="25" s="1"/>
  <c r="R234" i="25"/>
  <c r="R233" i="25" s="1"/>
  <c r="T232" i="25"/>
  <c r="S232" i="25"/>
  <c r="R232" i="25"/>
  <c r="T231" i="25"/>
  <c r="S231" i="25"/>
  <c r="R231" i="25"/>
  <c r="T230" i="25"/>
  <c r="S230" i="25"/>
  <c r="R230" i="25"/>
  <c r="T228" i="25"/>
  <c r="S228" i="25"/>
  <c r="R228" i="25"/>
  <c r="T227" i="25"/>
  <c r="S227" i="25"/>
  <c r="R227" i="25"/>
  <c r="T226" i="25"/>
  <c r="S226" i="25"/>
  <c r="R226" i="25"/>
  <c r="T225" i="25"/>
  <c r="S225" i="25"/>
  <c r="R225" i="25"/>
  <c r="T224" i="25"/>
  <c r="S224" i="25"/>
  <c r="R224" i="25"/>
  <c r="T223" i="25"/>
  <c r="S223" i="25"/>
  <c r="R223" i="25"/>
  <c r="T222" i="25"/>
  <c r="S222" i="25"/>
  <c r="R222" i="25"/>
  <c r="T221" i="25"/>
  <c r="S221" i="25"/>
  <c r="R221" i="25"/>
  <c r="T220" i="25"/>
  <c r="S220" i="25"/>
  <c r="R220" i="25"/>
  <c r="T219" i="25"/>
  <c r="S219" i="25"/>
  <c r="R219" i="25"/>
  <c r="T218" i="25"/>
  <c r="S218" i="25"/>
  <c r="R218" i="25"/>
  <c r="T217" i="25"/>
  <c r="S217" i="25"/>
  <c r="R217" i="25"/>
  <c r="T216" i="25"/>
  <c r="S216" i="25"/>
  <c r="R216" i="25"/>
  <c r="T215" i="25"/>
  <c r="S215" i="25"/>
  <c r="R215" i="25"/>
  <c r="T214" i="25"/>
  <c r="S214" i="25"/>
  <c r="R214" i="25"/>
  <c r="T213" i="25"/>
  <c r="S213" i="25"/>
  <c r="R213" i="25"/>
  <c r="T212" i="25"/>
  <c r="S212" i="25"/>
  <c r="R212" i="25"/>
  <c r="T211" i="25"/>
  <c r="S211" i="25"/>
  <c r="R211" i="25"/>
  <c r="T210" i="25"/>
  <c r="S210" i="25"/>
  <c r="R210" i="25"/>
  <c r="T209" i="25"/>
  <c r="S209" i="25"/>
  <c r="R209" i="25"/>
  <c r="T208" i="25"/>
  <c r="S208" i="25"/>
  <c r="R208" i="25"/>
  <c r="T207" i="25"/>
  <c r="S207" i="25"/>
  <c r="R207" i="25"/>
  <c r="T206" i="25"/>
  <c r="S206" i="25"/>
  <c r="R206" i="25"/>
  <c r="T205" i="25"/>
  <c r="S205" i="25"/>
  <c r="R205" i="25"/>
  <c r="T204" i="25"/>
  <c r="S204" i="25"/>
  <c r="R204" i="25"/>
  <c r="T203" i="25"/>
  <c r="S203" i="25"/>
  <c r="R203" i="25"/>
  <c r="T202" i="25"/>
  <c r="S202" i="25"/>
  <c r="R202" i="25"/>
  <c r="T201" i="25"/>
  <c r="S201" i="25"/>
  <c r="R201" i="25"/>
  <c r="T200" i="25"/>
  <c r="S200" i="25"/>
  <c r="R200" i="25"/>
  <c r="T199" i="25"/>
  <c r="S199" i="25"/>
  <c r="R199" i="25"/>
  <c r="T198" i="25"/>
  <c r="S198" i="25"/>
  <c r="R198" i="25"/>
  <c r="T197" i="25"/>
  <c r="S197" i="25"/>
  <c r="R197" i="25"/>
  <c r="T196" i="25"/>
  <c r="S196" i="25"/>
  <c r="R196" i="25"/>
  <c r="T195" i="25"/>
  <c r="S195" i="25"/>
  <c r="R195" i="25"/>
  <c r="T194" i="25"/>
  <c r="S194" i="25"/>
  <c r="R194" i="25"/>
  <c r="T193" i="25"/>
  <c r="S193" i="25"/>
  <c r="R193" i="25"/>
  <c r="T192" i="25"/>
  <c r="S192" i="25"/>
  <c r="R192" i="25"/>
  <c r="T191" i="25"/>
  <c r="S191" i="25"/>
  <c r="R191" i="25"/>
  <c r="T190" i="25"/>
  <c r="S190" i="25"/>
  <c r="R190" i="25"/>
  <c r="T189" i="25"/>
  <c r="S189" i="25"/>
  <c r="R189" i="25"/>
  <c r="T188" i="25"/>
  <c r="S188" i="25"/>
  <c r="R188" i="25"/>
  <c r="T186" i="25"/>
  <c r="S186" i="25"/>
  <c r="R186" i="25"/>
  <c r="T185" i="25"/>
  <c r="S185" i="25"/>
  <c r="R185" i="25"/>
  <c r="T184" i="25"/>
  <c r="S184" i="25"/>
  <c r="R184" i="25"/>
  <c r="T183" i="25"/>
  <c r="S183" i="25"/>
  <c r="R183" i="25"/>
  <c r="T182" i="25"/>
  <c r="S182" i="25"/>
  <c r="R182" i="25"/>
  <c r="T181" i="25"/>
  <c r="S181" i="25"/>
  <c r="R181" i="25"/>
  <c r="T180" i="25"/>
  <c r="S180" i="25"/>
  <c r="R180" i="25"/>
  <c r="T179" i="25"/>
  <c r="S179" i="25"/>
  <c r="R179" i="25"/>
  <c r="T178" i="25"/>
  <c r="S178" i="25"/>
  <c r="R178" i="25"/>
  <c r="T177" i="25"/>
  <c r="S177" i="25"/>
  <c r="R177" i="25"/>
  <c r="T176" i="25"/>
  <c r="S176" i="25"/>
  <c r="R176" i="25"/>
  <c r="T175" i="25"/>
  <c r="S175" i="25"/>
  <c r="R175" i="25"/>
  <c r="T174" i="25"/>
  <c r="S174" i="25"/>
  <c r="R174" i="25"/>
  <c r="T173" i="25"/>
  <c r="S173" i="25"/>
  <c r="R173" i="25"/>
  <c r="T172" i="25"/>
  <c r="S172" i="25"/>
  <c r="R172" i="25"/>
  <c r="T171" i="25"/>
  <c r="S171" i="25"/>
  <c r="R171" i="25"/>
  <c r="T170" i="25"/>
  <c r="S170" i="25"/>
  <c r="R170" i="25"/>
  <c r="T169" i="25"/>
  <c r="S169" i="25"/>
  <c r="R169" i="25"/>
  <c r="T168" i="25"/>
  <c r="S168" i="25"/>
  <c r="R168" i="25"/>
  <c r="T166" i="25"/>
  <c r="S166" i="25"/>
  <c r="R166" i="25"/>
  <c r="T165" i="25"/>
  <c r="S165" i="25"/>
  <c r="R165" i="25"/>
  <c r="T164" i="25"/>
  <c r="S164" i="25"/>
  <c r="R164" i="25"/>
  <c r="T163" i="25"/>
  <c r="S163" i="25"/>
  <c r="R163" i="25"/>
  <c r="T162" i="25"/>
  <c r="S162" i="25"/>
  <c r="R162" i="25"/>
  <c r="T161" i="25"/>
  <c r="S161" i="25"/>
  <c r="R161" i="25"/>
  <c r="T160" i="25"/>
  <c r="S160" i="25"/>
  <c r="R160" i="25"/>
  <c r="T159" i="25"/>
  <c r="S159" i="25"/>
  <c r="R159" i="25"/>
  <c r="T158" i="25"/>
  <c r="S158" i="25"/>
  <c r="R158" i="25"/>
  <c r="T157" i="25"/>
  <c r="S157" i="25"/>
  <c r="R157" i="25"/>
  <c r="T156" i="25"/>
  <c r="S156" i="25"/>
  <c r="R156" i="25"/>
  <c r="T154" i="25"/>
  <c r="S154" i="25"/>
  <c r="R154" i="25"/>
  <c r="T153" i="25"/>
  <c r="S153" i="25"/>
  <c r="R153" i="25"/>
  <c r="T151" i="25"/>
  <c r="S151" i="25"/>
  <c r="R151" i="25"/>
  <c r="T150" i="25"/>
  <c r="S150" i="25"/>
  <c r="R150" i="25"/>
  <c r="T149" i="25"/>
  <c r="S149" i="25"/>
  <c r="R149" i="25"/>
  <c r="T148" i="25"/>
  <c r="S148" i="25"/>
  <c r="R148" i="25"/>
  <c r="T147" i="25"/>
  <c r="S147" i="25"/>
  <c r="R147" i="25"/>
  <c r="T145" i="25"/>
  <c r="S145" i="25"/>
  <c r="R145" i="25"/>
  <c r="T144" i="25"/>
  <c r="S144" i="25"/>
  <c r="R144" i="25"/>
  <c r="T143" i="25"/>
  <c r="S143" i="25"/>
  <c r="R143" i="25"/>
  <c r="R142" i="25" s="1"/>
  <c r="T137" i="25"/>
  <c r="S137" i="25"/>
  <c r="R137" i="25"/>
  <c r="T136" i="25"/>
  <c r="S136" i="25"/>
  <c r="R136" i="25"/>
  <c r="S131" i="25"/>
  <c r="R130" i="25"/>
  <c r="R129" i="25" s="1"/>
  <c r="T128" i="25"/>
  <c r="T127" i="25" s="1"/>
  <c r="S128" i="25"/>
  <c r="S127" i="25" s="1"/>
  <c r="R128" i="25"/>
  <c r="R127" i="25" s="1"/>
  <c r="T126" i="25"/>
  <c r="T125" i="25" s="1"/>
  <c r="S126" i="25"/>
  <c r="S125" i="25" s="1"/>
  <c r="R126" i="25"/>
  <c r="R125" i="25" s="1"/>
  <c r="T124" i="25"/>
  <c r="T123" i="25" s="1"/>
  <c r="S124" i="25"/>
  <c r="S123" i="25" s="1"/>
  <c r="R124" i="25"/>
  <c r="R123" i="25" s="1"/>
  <c r="T120" i="25"/>
  <c r="T119" i="25" s="1"/>
  <c r="S120" i="25"/>
  <c r="S119" i="25" s="1"/>
  <c r="R120" i="25"/>
  <c r="R119" i="25" s="1"/>
  <c r="T118" i="25"/>
  <c r="T117" i="25" s="1"/>
  <c r="S118" i="25"/>
  <c r="S117" i="25" s="1"/>
  <c r="R118" i="25"/>
  <c r="R117" i="25" s="1"/>
  <c r="S110" i="25"/>
  <c r="S109" i="25" s="1"/>
  <c r="S108" i="25" s="1"/>
  <c r="R110" i="25"/>
  <c r="R109" i="25" s="1"/>
  <c r="R108" i="25" s="1"/>
  <c r="T107" i="25"/>
  <c r="S107" i="25"/>
  <c r="R107" i="25"/>
  <c r="R105" i="25" s="1"/>
  <c r="R104" i="25" s="1"/>
  <c r="T106" i="25"/>
  <c r="T105" i="25" s="1"/>
  <c r="T104" i="25" s="1"/>
  <c r="S106" i="25"/>
  <c r="R106" i="25"/>
  <c r="T103" i="25"/>
  <c r="T102" i="25" s="1"/>
  <c r="S103" i="25"/>
  <c r="S102" i="25" s="1"/>
  <c r="R103" i="25"/>
  <c r="R102" i="25" s="1"/>
  <c r="T100" i="25"/>
  <c r="S100" i="25"/>
  <c r="R100" i="25"/>
  <c r="T99" i="25"/>
  <c r="S99" i="25"/>
  <c r="R99" i="25"/>
  <c r="R98" i="25" s="1"/>
  <c r="R97" i="25"/>
  <c r="R96" i="25" s="1"/>
  <c r="T94" i="25"/>
  <c r="S94" i="25"/>
  <c r="R94" i="25"/>
  <c r="T93" i="25"/>
  <c r="T92" i="25" s="1"/>
  <c r="S93" i="25"/>
  <c r="R93" i="25"/>
  <c r="T91" i="25"/>
  <c r="S91" i="25"/>
  <c r="R91" i="25"/>
  <c r="T90" i="25"/>
  <c r="S90" i="25"/>
  <c r="R90" i="25"/>
  <c r="T89" i="25"/>
  <c r="S89" i="25"/>
  <c r="R89" i="25"/>
  <c r="T86" i="25"/>
  <c r="S86" i="25"/>
  <c r="R86" i="25"/>
  <c r="R84" i="25"/>
  <c r="R81" i="25"/>
  <c r="T79" i="25"/>
  <c r="S79" i="25"/>
  <c r="R79" i="25"/>
  <c r="T77" i="25"/>
  <c r="S77" i="25"/>
  <c r="R77" i="25"/>
  <c r="T72" i="25"/>
  <c r="S72" i="25"/>
  <c r="R72" i="25"/>
  <c r="T68" i="25"/>
  <c r="T67" i="25" s="1"/>
  <c r="S68" i="25"/>
  <c r="S67" i="25" s="1"/>
  <c r="R68" i="25"/>
  <c r="R67" i="25" s="1"/>
  <c r="T66" i="25"/>
  <c r="S66" i="25"/>
  <c r="R66" i="25"/>
  <c r="T65" i="25"/>
  <c r="S65" i="25"/>
  <c r="R65" i="25"/>
  <c r="T64" i="25"/>
  <c r="S64" i="25"/>
  <c r="T63" i="25"/>
  <c r="S63" i="25"/>
  <c r="R63" i="25"/>
  <c r="T62" i="25"/>
  <c r="S62" i="25"/>
  <c r="R62" i="25"/>
  <c r="T61" i="25"/>
  <c r="S61" i="25"/>
  <c r="R61" i="25"/>
  <c r="T59" i="25"/>
  <c r="S59" i="25"/>
  <c r="R59" i="25"/>
  <c r="T58" i="25"/>
  <c r="T57" i="25" s="1"/>
  <c r="S58" i="25"/>
  <c r="S57" i="25" s="1"/>
  <c r="R58" i="25"/>
  <c r="R57" i="25" s="1"/>
  <c r="T55" i="25"/>
  <c r="T54" i="25" s="1"/>
  <c r="S55" i="25"/>
  <c r="S54" i="25" s="1"/>
  <c r="R55" i="25"/>
  <c r="R54" i="25" s="1"/>
  <c r="T53" i="25"/>
  <c r="T52" i="25" s="1"/>
  <c r="S53" i="25"/>
  <c r="S52" i="25" s="1"/>
  <c r="R53" i="25"/>
  <c r="R52" i="25" s="1"/>
  <c r="T50" i="25"/>
  <c r="S50" i="25"/>
  <c r="R50" i="25"/>
  <c r="T49" i="25"/>
  <c r="S49" i="25"/>
  <c r="R49" i="25"/>
  <c r="T47" i="25"/>
  <c r="T46" i="25" s="1"/>
  <c r="S47" i="25"/>
  <c r="S46" i="25" s="1"/>
  <c r="R47" i="25"/>
  <c r="R46" i="25" s="1"/>
  <c r="T43" i="25"/>
  <c r="T42" i="25" s="1"/>
  <c r="S43" i="25"/>
  <c r="S42" i="25" s="1"/>
  <c r="R43" i="25"/>
  <c r="R42" i="25" s="1"/>
  <c r="T41" i="25"/>
  <c r="S41" i="25"/>
  <c r="R41" i="25"/>
  <c r="T40" i="25"/>
  <c r="S40" i="25"/>
  <c r="R40" i="25"/>
  <c r="T38" i="25"/>
  <c r="S38" i="25"/>
  <c r="R38" i="25"/>
  <c r="T37" i="25"/>
  <c r="S37" i="25"/>
  <c r="R37" i="25"/>
  <c r="T35" i="25"/>
  <c r="S35" i="25"/>
  <c r="R35" i="25"/>
  <c r="T34" i="25"/>
  <c r="S34" i="25"/>
  <c r="R34" i="25"/>
  <c r="T33" i="25"/>
  <c r="S33" i="25"/>
  <c r="R33" i="25"/>
  <c r="T30" i="25"/>
  <c r="T29" i="25" s="1"/>
  <c r="S30" i="25"/>
  <c r="S29" i="25" s="1"/>
  <c r="R30" i="25"/>
  <c r="R29" i="25" s="1"/>
  <c r="T28" i="25"/>
  <c r="T27" i="25" s="1"/>
  <c r="S28" i="25"/>
  <c r="S27" i="25" s="1"/>
  <c r="R28" i="25"/>
  <c r="R27" i="25" s="1"/>
  <c r="T26" i="25"/>
  <c r="T25" i="25" s="1"/>
  <c r="S26" i="25"/>
  <c r="S25" i="25" s="1"/>
  <c r="R26" i="25"/>
  <c r="R25" i="25" s="1"/>
  <c r="T24" i="25"/>
  <c r="T23" i="25" s="1"/>
  <c r="S24" i="25"/>
  <c r="S23" i="25" s="1"/>
  <c r="R24" i="25"/>
  <c r="R23" i="25" s="1"/>
  <c r="T20" i="25"/>
  <c r="S20" i="25"/>
  <c r="R20" i="25"/>
  <c r="T19" i="25"/>
  <c r="S19" i="25"/>
  <c r="R19" i="25"/>
  <c r="T18" i="25"/>
  <c r="S18" i="25"/>
  <c r="R18" i="25"/>
  <c r="T17" i="25"/>
  <c r="S17" i="25"/>
  <c r="R17" i="25"/>
  <c r="T16" i="25"/>
  <c r="S16" i="25"/>
  <c r="R16" i="25"/>
  <c r="Q237" i="25"/>
  <c r="P237" i="25"/>
  <c r="O237" i="25"/>
  <c r="Q135" i="25"/>
  <c r="Q134" i="25" s="1"/>
  <c r="P135" i="25"/>
  <c r="P134" i="25" s="1"/>
  <c r="O135" i="25"/>
  <c r="O134" i="25" s="1"/>
  <c r="Q127" i="25"/>
  <c r="P127" i="25"/>
  <c r="O127" i="25"/>
  <c r="Q125" i="25"/>
  <c r="O125" i="25"/>
  <c r="Q123" i="25"/>
  <c r="P123" i="25"/>
  <c r="O123" i="25"/>
  <c r="Q119" i="25"/>
  <c r="P119" i="25"/>
  <c r="O119" i="25"/>
  <c r="Q117" i="25"/>
  <c r="P117" i="25"/>
  <c r="O117" i="25"/>
  <c r="Q115" i="25"/>
  <c r="P115" i="25"/>
  <c r="O115" i="25"/>
  <c r="P113" i="25"/>
  <c r="Q113" i="25"/>
  <c r="O113" i="25"/>
  <c r="Q109" i="25"/>
  <c r="Q108" i="25" s="1"/>
  <c r="P109" i="25"/>
  <c r="P108" i="25" s="1"/>
  <c r="O109" i="25"/>
  <c r="O108" i="25" s="1"/>
  <c r="Q105" i="25"/>
  <c r="Q104" i="25" s="1"/>
  <c r="P105" i="25"/>
  <c r="P104" i="25" s="1"/>
  <c r="O105" i="25"/>
  <c r="O104" i="25" s="1"/>
  <c r="Q102" i="25"/>
  <c r="P102" i="25"/>
  <c r="O102" i="25"/>
  <c r="O95" i="25"/>
  <c r="Q87" i="25"/>
  <c r="Q85" i="25"/>
  <c r="P85" i="25"/>
  <c r="O85" i="25"/>
  <c r="P83" i="25"/>
  <c r="P82" i="25" s="1"/>
  <c r="O83" i="25"/>
  <c r="O82" i="25" s="1"/>
  <c r="Q80" i="25"/>
  <c r="O80" i="25"/>
  <c r="Q78" i="25"/>
  <c r="P78" i="25"/>
  <c r="O78" i="25"/>
  <c r="Q76" i="25"/>
  <c r="P76" i="25"/>
  <c r="O76" i="25"/>
  <c r="P74" i="25"/>
  <c r="O74" i="25"/>
  <c r="Q74" i="25"/>
  <c r="Q71" i="25"/>
  <c r="P71" i="25"/>
  <c r="O71" i="25"/>
  <c r="T36" i="25" l="1"/>
  <c r="R39" i="25"/>
  <c r="R92" i="25"/>
  <c r="S187" i="25"/>
  <c r="S167" i="25" s="1"/>
  <c r="T229" i="25"/>
  <c r="P31" i="25"/>
  <c r="Q31" i="25"/>
  <c r="Q22" i="25"/>
  <c r="Q21" i="25" s="1"/>
  <c r="R32" i="25"/>
  <c r="S39" i="25"/>
  <c r="S48" i="25"/>
  <c r="T88" i="25"/>
  <c r="S92" i="25"/>
  <c r="T142" i="25"/>
  <c r="Q254" i="25"/>
  <c r="P56" i="25"/>
  <c r="O22" i="25"/>
  <c r="O21" i="25" s="1"/>
  <c r="P22" i="25"/>
  <c r="P21" i="25" s="1"/>
  <c r="O56" i="25"/>
  <c r="O31" i="25"/>
  <c r="O11" i="25" s="1"/>
  <c r="P14" i="25"/>
  <c r="S229" i="25"/>
  <c r="Q140" i="25"/>
  <c r="Q139" i="25" s="1"/>
  <c r="O140" i="25"/>
  <c r="O139" i="25" s="1"/>
  <c r="P140" i="25"/>
  <c r="P139" i="25" s="1"/>
  <c r="S105" i="25"/>
  <c r="S104" i="25" s="1"/>
  <c r="T98" i="25"/>
  <c r="S88" i="25"/>
  <c r="R51" i="25"/>
  <c r="Q45" i="25"/>
  <c r="P45" i="25"/>
  <c r="T51" i="25"/>
  <c r="O51" i="25"/>
  <c r="R48" i="25"/>
  <c r="O45" i="25"/>
  <c r="T48" i="25"/>
  <c r="R15" i="25"/>
  <c r="S32" i="25"/>
  <c r="R36" i="25"/>
  <c r="R31" i="25" s="1"/>
  <c r="S36" i="25"/>
  <c r="T39" i="25"/>
  <c r="R141" i="25"/>
  <c r="S15" i="25"/>
  <c r="S254" i="25" s="1"/>
  <c r="T32" i="25"/>
  <c r="T31" i="25" s="1"/>
  <c r="S142" i="25"/>
  <c r="S141" i="25" s="1"/>
  <c r="R155" i="25"/>
  <c r="R146" i="25" s="1"/>
  <c r="T187" i="25"/>
  <c r="T167" i="25" s="1"/>
  <c r="T15" i="25"/>
  <c r="T254" i="25" s="1"/>
  <c r="R88" i="25"/>
  <c r="T141" i="25"/>
  <c r="S155" i="25"/>
  <c r="S146" i="25" s="1"/>
  <c r="R229" i="25"/>
  <c r="R22" i="25"/>
  <c r="R21" i="25" s="1"/>
  <c r="R45" i="25"/>
  <c r="T155" i="25"/>
  <c r="T146" i="25" s="1"/>
  <c r="R187" i="25"/>
  <c r="R167" i="25" s="1"/>
  <c r="S22" i="25"/>
  <c r="S21" i="25" s="1"/>
  <c r="T22" i="25"/>
  <c r="T21" i="25" s="1"/>
  <c r="S51" i="25"/>
  <c r="R254" i="25"/>
  <c r="R14" i="25"/>
  <c r="R101" i="25"/>
  <c r="S101" i="25"/>
  <c r="S98" i="25"/>
  <c r="T60" i="25"/>
  <c r="T56" i="25" s="1"/>
  <c r="P13" i="25"/>
  <c r="S60" i="25"/>
  <c r="S56" i="25" s="1"/>
  <c r="R95" i="25"/>
  <c r="O13" i="25"/>
  <c r="O101" i="25"/>
  <c r="P101" i="25"/>
  <c r="Q101" i="25"/>
  <c r="O73" i="25"/>
  <c r="O70" i="25" s="1"/>
  <c r="Q73" i="25"/>
  <c r="Q121" i="25"/>
  <c r="Q112" i="25" s="1"/>
  <c r="P121" i="25"/>
  <c r="P112" i="25" s="1"/>
  <c r="P111" i="25" s="1"/>
  <c r="Q83" i="25"/>
  <c r="Q82" i="25" s="1"/>
  <c r="Q13" i="25"/>
  <c r="P80" i="25"/>
  <c r="P73" i="25" s="1"/>
  <c r="P70" i="25" s="1"/>
  <c r="Q95" i="25"/>
  <c r="O121" i="25"/>
  <c r="O112" i="25" s="1"/>
  <c r="O111" i="25" s="1"/>
  <c r="L242" i="25"/>
  <c r="F242" i="25"/>
  <c r="K238" i="25"/>
  <c r="K237" i="25" s="1"/>
  <c r="J238" i="25"/>
  <c r="J237" i="25" s="1"/>
  <c r="I238" i="25"/>
  <c r="N237" i="25"/>
  <c r="T237" i="25" s="1"/>
  <c r="M237" i="25"/>
  <c r="S237" i="25" s="1"/>
  <c r="L237" i="25"/>
  <c r="R237" i="25" s="1"/>
  <c r="I237" i="25"/>
  <c r="H237" i="25"/>
  <c r="G237" i="25"/>
  <c r="F237" i="25"/>
  <c r="N236" i="25"/>
  <c r="M236" i="25"/>
  <c r="L236" i="25"/>
  <c r="F236" i="25"/>
  <c r="F235" i="25" s="1"/>
  <c r="H235" i="25"/>
  <c r="G235" i="25"/>
  <c r="K234" i="25"/>
  <c r="J234" i="25"/>
  <c r="I234" i="25"/>
  <c r="N233" i="25"/>
  <c r="M233" i="25"/>
  <c r="L233" i="25"/>
  <c r="H233" i="25"/>
  <c r="K233" i="25" s="1"/>
  <c r="G233" i="25"/>
  <c r="F233" i="25"/>
  <c r="K232" i="25"/>
  <c r="J232" i="25"/>
  <c r="I232" i="25"/>
  <c r="K231" i="25"/>
  <c r="J231" i="25"/>
  <c r="I231" i="25"/>
  <c r="K230" i="25"/>
  <c r="J230" i="25"/>
  <c r="I230" i="25"/>
  <c r="N229" i="25"/>
  <c r="K229" i="25" s="1"/>
  <c r="M229" i="25"/>
  <c r="J229" i="25" s="1"/>
  <c r="L229" i="25"/>
  <c r="I229" i="25" s="1"/>
  <c r="K228" i="25"/>
  <c r="J228" i="25"/>
  <c r="I228" i="25"/>
  <c r="K227" i="25"/>
  <c r="J227" i="25"/>
  <c r="I227" i="25"/>
  <c r="K226" i="25"/>
  <c r="J226" i="25"/>
  <c r="I226" i="25"/>
  <c r="K225" i="25"/>
  <c r="J225" i="25"/>
  <c r="I225" i="25"/>
  <c r="K224" i="25"/>
  <c r="J224" i="25"/>
  <c r="I224" i="25"/>
  <c r="K223" i="25"/>
  <c r="J223" i="25"/>
  <c r="I223" i="25"/>
  <c r="K222" i="25"/>
  <c r="J222" i="25"/>
  <c r="I222" i="25"/>
  <c r="K221" i="25"/>
  <c r="J221" i="25"/>
  <c r="I221" i="25"/>
  <c r="K220" i="25"/>
  <c r="J220" i="25"/>
  <c r="I220" i="25"/>
  <c r="K219" i="25"/>
  <c r="J219" i="25"/>
  <c r="I219" i="25"/>
  <c r="K218" i="25"/>
  <c r="J218" i="25"/>
  <c r="I218" i="25"/>
  <c r="K217" i="25"/>
  <c r="J217" i="25"/>
  <c r="I217" i="25"/>
  <c r="K216" i="25"/>
  <c r="J216" i="25"/>
  <c r="I216" i="25"/>
  <c r="K215" i="25"/>
  <c r="J215" i="25"/>
  <c r="I215" i="25"/>
  <c r="K214" i="25"/>
  <c r="J214" i="25"/>
  <c r="I214" i="25"/>
  <c r="K213" i="25"/>
  <c r="J213" i="25"/>
  <c r="I213" i="25"/>
  <c r="K212" i="25"/>
  <c r="J212" i="25"/>
  <c r="I212" i="25"/>
  <c r="K211" i="25"/>
  <c r="J211" i="25"/>
  <c r="I211" i="25"/>
  <c r="K210" i="25"/>
  <c r="J210" i="25"/>
  <c r="I210" i="25"/>
  <c r="K209" i="25"/>
  <c r="J209" i="25"/>
  <c r="I209" i="25"/>
  <c r="K208" i="25"/>
  <c r="J208" i="25"/>
  <c r="I208" i="25"/>
  <c r="K207" i="25"/>
  <c r="J207" i="25"/>
  <c r="I207" i="25"/>
  <c r="K206" i="25"/>
  <c r="J206" i="25"/>
  <c r="I206" i="25"/>
  <c r="K205" i="25"/>
  <c r="J205" i="25"/>
  <c r="I205" i="25"/>
  <c r="K204" i="25"/>
  <c r="J204" i="25"/>
  <c r="I204" i="25"/>
  <c r="K203" i="25"/>
  <c r="J203" i="25"/>
  <c r="I203" i="25"/>
  <c r="K202" i="25"/>
  <c r="J202" i="25"/>
  <c r="I202" i="25"/>
  <c r="K201" i="25"/>
  <c r="J201" i="25"/>
  <c r="I201" i="25"/>
  <c r="K200" i="25"/>
  <c r="J200" i="25"/>
  <c r="I200" i="25"/>
  <c r="K199" i="25"/>
  <c r="J199" i="25"/>
  <c r="I199" i="25"/>
  <c r="K198" i="25"/>
  <c r="J198" i="25"/>
  <c r="I198" i="25"/>
  <c r="K197" i="25"/>
  <c r="J197" i="25"/>
  <c r="I197" i="25"/>
  <c r="K196" i="25"/>
  <c r="J196" i="25"/>
  <c r="I196" i="25"/>
  <c r="K195" i="25"/>
  <c r="J195" i="25"/>
  <c r="I195" i="25"/>
  <c r="K194" i="25"/>
  <c r="J194" i="25"/>
  <c r="I194" i="25"/>
  <c r="K193" i="25"/>
  <c r="J193" i="25"/>
  <c r="I193" i="25"/>
  <c r="K192" i="25"/>
  <c r="J192" i="25"/>
  <c r="I192" i="25"/>
  <c r="K191" i="25"/>
  <c r="J191" i="25"/>
  <c r="I191" i="25"/>
  <c r="K190" i="25"/>
  <c r="J190" i="25"/>
  <c r="I190" i="25"/>
  <c r="K189" i="25"/>
  <c r="J189" i="25"/>
  <c r="I189" i="25"/>
  <c r="K188" i="25"/>
  <c r="J188" i="25"/>
  <c r="I188" i="25"/>
  <c r="N187" i="25"/>
  <c r="N167" i="25" s="1"/>
  <c r="M187" i="25"/>
  <c r="M167" i="25" s="1"/>
  <c r="L187" i="25"/>
  <c r="L167" i="25" s="1"/>
  <c r="H187" i="25"/>
  <c r="H167" i="25" s="1"/>
  <c r="G187" i="25"/>
  <c r="G167" i="25" s="1"/>
  <c r="F187" i="25"/>
  <c r="F167" i="25" s="1"/>
  <c r="K186" i="25"/>
  <c r="J186" i="25"/>
  <c r="I186" i="25"/>
  <c r="K185" i="25"/>
  <c r="J185" i="25"/>
  <c r="I185" i="25"/>
  <c r="K184" i="25"/>
  <c r="J184" i="25"/>
  <c r="I184" i="25"/>
  <c r="K183" i="25"/>
  <c r="J183" i="25"/>
  <c r="I183" i="25"/>
  <c r="K182" i="25"/>
  <c r="J182" i="25"/>
  <c r="I182" i="25"/>
  <c r="K181" i="25"/>
  <c r="J181" i="25"/>
  <c r="I181" i="25"/>
  <c r="K180" i="25"/>
  <c r="J180" i="25"/>
  <c r="I180" i="25"/>
  <c r="K179" i="25"/>
  <c r="J179" i="25"/>
  <c r="I179" i="25"/>
  <c r="K178" i="25"/>
  <c r="J178" i="25"/>
  <c r="I178" i="25"/>
  <c r="K177" i="25"/>
  <c r="J177" i="25"/>
  <c r="I177" i="25"/>
  <c r="K176" i="25"/>
  <c r="J176" i="25"/>
  <c r="I176" i="25"/>
  <c r="K175" i="25"/>
  <c r="J175" i="25"/>
  <c r="I175" i="25"/>
  <c r="K174" i="25"/>
  <c r="J174" i="25"/>
  <c r="I174" i="25"/>
  <c r="K173" i="25"/>
  <c r="J173" i="25"/>
  <c r="I173" i="25"/>
  <c r="K172" i="25"/>
  <c r="J172" i="25"/>
  <c r="I172" i="25"/>
  <c r="K171" i="25"/>
  <c r="J171" i="25"/>
  <c r="I171" i="25"/>
  <c r="K170" i="25"/>
  <c r="J170" i="25"/>
  <c r="I170" i="25"/>
  <c r="K169" i="25"/>
  <c r="J169" i="25"/>
  <c r="I169" i="25"/>
  <c r="K168" i="25"/>
  <c r="J168" i="25"/>
  <c r="I168" i="25"/>
  <c r="K166" i="25"/>
  <c r="J166" i="25"/>
  <c r="I166" i="25"/>
  <c r="K165" i="25"/>
  <c r="J165" i="25"/>
  <c r="I165" i="25"/>
  <c r="K164" i="25"/>
  <c r="J164" i="25"/>
  <c r="I164" i="25"/>
  <c r="K163" i="25"/>
  <c r="J163" i="25"/>
  <c r="I163" i="25"/>
  <c r="K162" i="25"/>
  <c r="J162" i="25"/>
  <c r="I162" i="25"/>
  <c r="K161" i="25"/>
  <c r="J161" i="25"/>
  <c r="I161" i="25"/>
  <c r="K160" i="25"/>
  <c r="J160" i="25"/>
  <c r="I160" i="25"/>
  <c r="K159" i="25"/>
  <c r="J159" i="25"/>
  <c r="I159" i="25"/>
  <c r="K158" i="25"/>
  <c r="J158" i="25"/>
  <c r="I158" i="25"/>
  <c r="K157" i="25"/>
  <c r="J157" i="25"/>
  <c r="I157" i="25"/>
  <c r="K156" i="25"/>
  <c r="J156" i="25"/>
  <c r="I156" i="25"/>
  <c r="N155" i="25"/>
  <c r="N146" i="25" s="1"/>
  <c r="M155" i="25"/>
  <c r="M146" i="25" s="1"/>
  <c r="L155" i="25"/>
  <c r="L146" i="25" s="1"/>
  <c r="H155" i="25"/>
  <c r="H146" i="25" s="1"/>
  <c r="G155" i="25"/>
  <c r="G146" i="25" s="1"/>
  <c r="F155" i="25"/>
  <c r="F146" i="25" s="1"/>
  <c r="K154" i="25"/>
  <c r="J154" i="25"/>
  <c r="I154" i="25"/>
  <c r="K153" i="25"/>
  <c r="J153" i="25"/>
  <c r="I153" i="25"/>
  <c r="K152" i="25"/>
  <c r="J152" i="25"/>
  <c r="I152" i="25"/>
  <c r="K151" i="25"/>
  <c r="J151" i="25"/>
  <c r="I151" i="25"/>
  <c r="K150" i="25"/>
  <c r="J150" i="25"/>
  <c r="I150" i="25"/>
  <c r="K149" i="25"/>
  <c r="J149" i="25"/>
  <c r="I149" i="25"/>
  <c r="K148" i="25"/>
  <c r="J148" i="25"/>
  <c r="I148" i="25"/>
  <c r="K147" i="25"/>
  <c r="J147" i="25"/>
  <c r="I147" i="25"/>
  <c r="K145" i="25"/>
  <c r="J145" i="25"/>
  <c r="I145" i="25"/>
  <c r="K144" i="25"/>
  <c r="J144" i="25"/>
  <c r="I144" i="25"/>
  <c r="K143" i="25"/>
  <c r="J143" i="25"/>
  <c r="I143" i="25"/>
  <c r="N142" i="25"/>
  <c r="N141" i="25" s="1"/>
  <c r="M142" i="25"/>
  <c r="M141" i="25" s="1"/>
  <c r="L142" i="25"/>
  <c r="H142" i="25"/>
  <c r="H141" i="25" s="1"/>
  <c r="G142" i="25"/>
  <c r="G141" i="25" s="1"/>
  <c r="F142" i="25"/>
  <c r="F141" i="25" s="1"/>
  <c r="L141" i="25"/>
  <c r="K137" i="25"/>
  <c r="J137" i="25"/>
  <c r="I137" i="25"/>
  <c r="K136" i="25"/>
  <c r="J136" i="25"/>
  <c r="I136" i="25"/>
  <c r="N135" i="25"/>
  <c r="M135" i="25"/>
  <c r="S135" i="25" s="1"/>
  <c r="L135" i="25"/>
  <c r="L134" i="25" s="1"/>
  <c r="R134" i="25" s="1"/>
  <c r="H135" i="25"/>
  <c r="H134" i="25" s="1"/>
  <c r="G135" i="25"/>
  <c r="G134" i="25" s="1"/>
  <c r="F135" i="25"/>
  <c r="F134" i="25" s="1"/>
  <c r="N131" i="25"/>
  <c r="T131" i="25" s="1"/>
  <c r="J131" i="25"/>
  <c r="I131" i="25"/>
  <c r="H131" i="25"/>
  <c r="M130" i="25"/>
  <c r="I130" i="25"/>
  <c r="G130" i="25"/>
  <c r="H130" i="25" s="1"/>
  <c r="F129" i="25"/>
  <c r="I129" i="25" s="1"/>
  <c r="K128" i="25"/>
  <c r="J128" i="25"/>
  <c r="I128" i="25"/>
  <c r="N127" i="25"/>
  <c r="M127" i="25"/>
  <c r="L127" i="25"/>
  <c r="H127" i="25"/>
  <c r="G127" i="25"/>
  <c r="F127" i="25"/>
  <c r="K126" i="25"/>
  <c r="J126" i="25"/>
  <c r="I126" i="25"/>
  <c r="M125" i="25"/>
  <c r="L125" i="25"/>
  <c r="H125" i="25"/>
  <c r="G125" i="25"/>
  <c r="F125" i="25"/>
  <c r="K124" i="25"/>
  <c r="J124" i="25"/>
  <c r="I124" i="25"/>
  <c r="N123" i="25"/>
  <c r="M123" i="25"/>
  <c r="L123" i="25"/>
  <c r="H123" i="25"/>
  <c r="G123" i="25"/>
  <c r="F123" i="25"/>
  <c r="L122" i="25"/>
  <c r="F122" i="25"/>
  <c r="G122" i="25" s="1"/>
  <c r="K120" i="25"/>
  <c r="J120" i="25"/>
  <c r="I120" i="25"/>
  <c r="N119" i="25"/>
  <c r="M119" i="25"/>
  <c r="L119" i="25"/>
  <c r="H119" i="25"/>
  <c r="G119" i="25"/>
  <c r="F119" i="25"/>
  <c r="K118" i="25"/>
  <c r="J118" i="25"/>
  <c r="I118" i="25"/>
  <c r="N117" i="25"/>
  <c r="M117" i="25"/>
  <c r="J117" i="25" s="1"/>
  <c r="L117" i="25"/>
  <c r="H117" i="25"/>
  <c r="G117" i="25"/>
  <c r="F117" i="25"/>
  <c r="I117" i="25" s="1"/>
  <c r="N116" i="25"/>
  <c r="M116" i="25"/>
  <c r="L116" i="25"/>
  <c r="R116" i="25" s="1"/>
  <c r="R115" i="25" s="1"/>
  <c r="H116" i="25"/>
  <c r="H115" i="25" s="1"/>
  <c r="G116" i="25"/>
  <c r="F116" i="25"/>
  <c r="L115" i="25"/>
  <c r="N114" i="25"/>
  <c r="M114" i="25"/>
  <c r="S114" i="25" s="1"/>
  <c r="S113" i="25" s="1"/>
  <c r="L114" i="25"/>
  <c r="H114" i="25"/>
  <c r="G114" i="25"/>
  <c r="G113" i="25" s="1"/>
  <c r="F114" i="25"/>
  <c r="F113" i="25" s="1"/>
  <c r="N110" i="25"/>
  <c r="T110" i="25" s="1"/>
  <c r="T109" i="25" s="1"/>
  <c r="T108" i="25" s="1"/>
  <c r="T101" i="25" s="1"/>
  <c r="J110" i="25"/>
  <c r="I110" i="25"/>
  <c r="H110" i="25"/>
  <c r="H109" i="25" s="1"/>
  <c r="H108" i="25" s="1"/>
  <c r="M109" i="25"/>
  <c r="M108" i="25" s="1"/>
  <c r="L109" i="25"/>
  <c r="L108" i="25" s="1"/>
  <c r="G109" i="25"/>
  <c r="G108" i="25" s="1"/>
  <c r="F109" i="25"/>
  <c r="K107" i="25"/>
  <c r="J107" i="25"/>
  <c r="I107" i="25"/>
  <c r="K106" i="25"/>
  <c r="J106" i="25"/>
  <c r="I106" i="25"/>
  <c r="N105" i="25"/>
  <c r="M105" i="25"/>
  <c r="M104" i="25" s="1"/>
  <c r="L105" i="25"/>
  <c r="L104" i="25" s="1"/>
  <c r="H105" i="25"/>
  <c r="H104" i="25" s="1"/>
  <c r="G105" i="25"/>
  <c r="G104" i="25" s="1"/>
  <c r="F105" i="25"/>
  <c r="K103" i="25"/>
  <c r="J103" i="25"/>
  <c r="I103" i="25"/>
  <c r="N102" i="25"/>
  <c r="M102" i="25"/>
  <c r="L102" i="25"/>
  <c r="H102" i="25"/>
  <c r="G102" i="25"/>
  <c r="F102" i="25"/>
  <c r="M98" i="25"/>
  <c r="I100" i="25"/>
  <c r="I242" i="25" s="1"/>
  <c r="G100" i="25"/>
  <c r="G242" i="25" s="1"/>
  <c r="K99" i="25"/>
  <c r="J99" i="25"/>
  <c r="I99" i="25"/>
  <c r="L98" i="25"/>
  <c r="F98" i="25"/>
  <c r="M97" i="25"/>
  <c r="S97" i="25" s="1"/>
  <c r="S96" i="25" s="1"/>
  <c r="I97" i="25"/>
  <c r="G97" i="25"/>
  <c r="H97" i="25" s="1"/>
  <c r="H96" i="25" s="1"/>
  <c r="L96" i="25"/>
  <c r="F96" i="25"/>
  <c r="K94" i="25"/>
  <c r="J94" i="25"/>
  <c r="I94" i="25"/>
  <c r="K93" i="25"/>
  <c r="J93" i="25"/>
  <c r="I93" i="25"/>
  <c r="K92" i="25"/>
  <c r="J92" i="25"/>
  <c r="I92" i="25"/>
  <c r="K91" i="25"/>
  <c r="J91" i="25"/>
  <c r="I91" i="25"/>
  <c r="K90" i="25"/>
  <c r="J90" i="25"/>
  <c r="I90" i="25"/>
  <c r="K89" i="25"/>
  <c r="J89" i="25"/>
  <c r="I89" i="25"/>
  <c r="N88" i="25"/>
  <c r="N87" i="25" s="1"/>
  <c r="T87" i="25" s="1"/>
  <c r="M88" i="25"/>
  <c r="M87" i="25" s="1"/>
  <c r="S87" i="25" s="1"/>
  <c r="L88" i="25"/>
  <c r="H88" i="25"/>
  <c r="H87" i="25" s="1"/>
  <c r="G88" i="25"/>
  <c r="F88" i="25"/>
  <c r="F87" i="25" s="1"/>
  <c r="L87" i="25"/>
  <c r="R87" i="25" s="1"/>
  <c r="K86" i="25"/>
  <c r="J86" i="25"/>
  <c r="I86" i="25"/>
  <c r="N85" i="25"/>
  <c r="T85" i="25" s="1"/>
  <c r="M85" i="25"/>
  <c r="S85" i="25" s="1"/>
  <c r="L85" i="25"/>
  <c r="R85" i="25" s="1"/>
  <c r="H85" i="25"/>
  <c r="G85" i="25"/>
  <c r="F85" i="25"/>
  <c r="M84" i="25"/>
  <c r="S84" i="25" s="1"/>
  <c r="I84" i="25"/>
  <c r="G84" i="25"/>
  <c r="H84" i="25" s="1"/>
  <c r="H83" i="25" s="1"/>
  <c r="H82" i="25" s="1"/>
  <c r="L83" i="25"/>
  <c r="F83" i="25"/>
  <c r="F82" i="25" s="1"/>
  <c r="M81" i="25"/>
  <c r="S81" i="25" s="1"/>
  <c r="I81" i="25"/>
  <c r="G81" i="25"/>
  <c r="H81" i="25" s="1"/>
  <c r="H80" i="25" s="1"/>
  <c r="L80" i="25"/>
  <c r="R80" i="25" s="1"/>
  <c r="F80" i="25"/>
  <c r="K79" i="25"/>
  <c r="J79" i="25"/>
  <c r="I79" i="25"/>
  <c r="N78" i="25"/>
  <c r="T78" i="25" s="1"/>
  <c r="M78" i="25"/>
  <c r="S78" i="25" s="1"/>
  <c r="L78" i="25"/>
  <c r="H78" i="25"/>
  <c r="G78" i="25"/>
  <c r="F78" i="25"/>
  <c r="K77" i="25"/>
  <c r="J77" i="25"/>
  <c r="I77" i="25"/>
  <c r="N76" i="25"/>
  <c r="T76" i="25" s="1"/>
  <c r="M76" i="25"/>
  <c r="S76" i="25" s="1"/>
  <c r="L76" i="25"/>
  <c r="R76" i="25" s="1"/>
  <c r="H76" i="25"/>
  <c r="G76" i="25"/>
  <c r="F76" i="25"/>
  <c r="N75" i="25"/>
  <c r="M75" i="25"/>
  <c r="L75" i="25"/>
  <c r="H74" i="25"/>
  <c r="G74" i="25"/>
  <c r="F74" i="25"/>
  <c r="K72" i="25"/>
  <c r="J72" i="25"/>
  <c r="I72" i="25"/>
  <c r="N71" i="25"/>
  <c r="T71" i="25" s="1"/>
  <c r="M71" i="25"/>
  <c r="S71" i="25" s="1"/>
  <c r="L71" i="25"/>
  <c r="R71" i="25" s="1"/>
  <c r="H71" i="25"/>
  <c r="G71" i="25"/>
  <c r="F71" i="25"/>
  <c r="K68" i="25"/>
  <c r="J68" i="25"/>
  <c r="I68" i="25"/>
  <c r="N67" i="25"/>
  <c r="N60" i="25" s="1"/>
  <c r="M67" i="25"/>
  <c r="L67" i="25"/>
  <c r="H67" i="25"/>
  <c r="H60" i="25" s="1"/>
  <c r="G67" i="25"/>
  <c r="F67" i="25"/>
  <c r="K66" i="25"/>
  <c r="J66" i="25"/>
  <c r="I66" i="25"/>
  <c r="K65" i="25"/>
  <c r="J65" i="25"/>
  <c r="I65" i="25"/>
  <c r="L64" i="25"/>
  <c r="R64" i="25" s="1"/>
  <c r="R60" i="25" s="1"/>
  <c r="R56" i="25" s="1"/>
  <c r="K64" i="25"/>
  <c r="J64" i="25"/>
  <c r="F64" i="25"/>
  <c r="K63" i="25"/>
  <c r="J63" i="25"/>
  <c r="I63" i="25"/>
  <c r="K62" i="25"/>
  <c r="J62" i="25"/>
  <c r="I62" i="25"/>
  <c r="K61" i="25"/>
  <c r="J61" i="25"/>
  <c r="I61" i="25"/>
  <c r="M60" i="25"/>
  <c r="G60" i="25"/>
  <c r="K59" i="25"/>
  <c r="J59" i="25"/>
  <c r="I59" i="25"/>
  <c r="K58" i="25"/>
  <c r="J58" i="25"/>
  <c r="I58" i="25"/>
  <c r="N57" i="25"/>
  <c r="M57" i="25"/>
  <c r="L57" i="25"/>
  <c r="H57" i="25"/>
  <c r="G57" i="25"/>
  <c r="F57" i="25"/>
  <c r="K55" i="25"/>
  <c r="J55" i="25"/>
  <c r="I55" i="25"/>
  <c r="N54" i="25"/>
  <c r="M54" i="25"/>
  <c r="L54" i="25"/>
  <c r="H54" i="25"/>
  <c r="G54" i="25"/>
  <c r="G51" i="25" s="1"/>
  <c r="F54" i="25"/>
  <c r="K53" i="25"/>
  <c r="J53" i="25"/>
  <c r="I53" i="25"/>
  <c r="N52" i="25"/>
  <c r="M52" i="25"/>
  <c r="L52" i="25"/>
  <c r="J52" i="25"/>
  <c r="H52" i="25"/>
  <c r="G52" i="25"/>
  <c r="F52" i="25"/>
  <c r="N51" i="25"/>
  <c r="K50" i="25"/>
  <c r="J50" i="25"/>
  <c r="I50" i="25"/>
  <c r="K49" i="25"/>
  <c r="J49" i="25"/>
  <c r="I49" i="25"/>
  <c r="N48" i="25"/>
  <c r="M48" i="25"/>
  <c r="J48" i="25" s="1"/>
  <c r="L48" i="25"/>
  <c r="H48" i="25"/>
  <c r="G48" i="25"/>
  <c r="F48" i="25"/>
  <c r="K47" i="25"/>
  <c r="J47" i="25"/>
  <c r="I47" i="25"/>
  <c r="N46" i="25"/>
  <c r="M46" i="25"/>
  <c r="L46" i="25"/>
  <c r="H46" i="25"/>
  <c r="G46" i="25"/>
  <c r="F46" i="25"/>
  <c r="K43" i="25"/>
  <c r="J43" i="25"/>
  <c r="I43" i="25"/>
  <c r="N42" i="25"/>
  <c r="M42" i="25"/>
  <c r="J42" i="25" s="1"/>
  <c r="L42" i="25"/>
  <c r="H42" i="25"/>
  <c r="G42" i="25"/>
  <c r="F42" i="25"/>
  <c r="K41" i="25"/>
  <c r="J41" i="25"/>
  <c r="I41" i="25"/>
  <c r="K40" i="25"/>
  <c r="J40" i="25"/>
  <c r="I40" i="25"/>
  <c r="N39" i="25"/>
  <c r="M39" i="25"/>
  <c r="J39" i="25" s="1"/>
  <c r="L39" i="25"/>
  <c r="H39" i="25"/>
  <c r="K39" i="25" s="1"/>
  <c r="G39" i="25"/>
  <c r="F39" i="25"/>
  <c r="K38" i="25"/>
  <c r="J38" i="25"/>
  <c r="I38" i="25"/>
  <c r="K37" i="25"/>
  <c r="J37" i="25"/>
  <c r="I37" i="25"/>
  <c r="N36" i="25"/>
  <c r="M36" i="25"/>
  <c r="L36" i="25"/>
  <c r="H36" i="25"/>
  <c r="G36" i="25"/>
  <c r="F36" i="25"/>
  <c r="K35" i="25"/>
  <c r="J35" i="25"/>
  <c r="I35" i="25"/>
  <c r="K34" i="25"/>
  <c r="J34" i="25"/>
  <c r="I34" i="25"/>
  <c r="K33" i="25"/>
  <c r="J33" i="25"/>
  <c r="I33" i="25"/>
  <c r="N32" i="25"/>
  <c r="M32" i="25"/>
  <c r="L32" i="25"/>
  <c r="H32" i="25"/>
  <c r="G32" i="25"/>
  <c r="F32" i="25"/>
  <c r="K30" i="25"/>
  <c r="J30" i="25"/>
  <c r="I30" i="25"/>
  <c r="N29" i="25"/>
  <c r="M29" i="25"/>
  <c r="J29" i="25" s="1"/>
  <c r="L29" i="25"/>
  <c r="H29" i="25"/>
  <c r="G29" i="25"/>
  <c r="F29" i="25"/>
  <c r="K28" i="25"/>
  <c r="J28" i="25"/>
  <c r="I28" i="25"/>
  <c r="N27" i="25"/>
  <c r="M27" i="25"/>
  <c r="L27" i="25"/>
  <c r="L22" i="25" s="1"/>
  <c r="L21" i="25" s="1"/>
  <c r="H27" i="25"/>
  <c r="G27" i="25"/>
  <c r="F27" i="25"/>
  <c r="K26" i="25"/>
  <c r="J26" i="25"/>
  <c r="I26" i="25"/>
  <c r="N25" i="25"/>
  <c r="M25" i="25"/>
  <c r="L25" i="25"/>
  <c r="H25" i="25"/>
  <c r="G25" i="25"/>
  <c r="F25" i="25"/>
  <c r="K24" i="25"/>
  <c r="J24" i="25"/>
  <c r="I24" i="25"/>
  <c r="N23" i="25"/>
  <c r="M23" i="25"/>
  <c r="L23" i="25"/>
  <c r="H23" i="25"/>
  <c r="G23" i="25"/>
  <c r="F23" i="25"/>
  <c r="K20" i="25"/>
  <c r="J20" i="25"/>
  <c r="I20" i="25"/>
  <c r="K19" i="25"/>
  <c r="J19" i="25"/>
  <c r="I19" i="25"/>
  <c r="K18" i="25"/>
  <c r="J18" i="25"/>
  <c r="I18" i="25"/>
  <c r="K17" i="25"/>
  <c r="J17" i="25"/>
  <c r="K16" i="25"/>
  <c r="J16" i="25"/>
  <c r="I16" i="25"/>
  <c r="N15" i="25"/>
  <c r="N14" i="25" s="1"/>
  <c r="M15" i="25"/>
  <c r="M14" i="25" s="1"/>
  <c r="L15" i="25"/>
  <c r="L14" i="25" s="1"/>
  <c r="H15" i="25"/>
  <c r="H14" i="25" s="1"/>
  <c r="G15" i="25"/>
  <c r="G13" i="25" s="1"/>
  <c r="F15" i="25"/>
  <c r="F14" i="25" s="1"/>
  <c r="S14" i="25" l="1"/>
  <c r="P11" i="25"/>
  <c r="G31" i="25"/>
  <c r="P251" i="25"/>
  <c r="Q251" i="25"/>
  <c r="K236" i="25"/>
  <c r="K235" i="25" s="1"/>
  <c r="T236" i="25"/>
  <c r="T235" i="25" s="1"/>
  <c r="T45" i="25"/>
  <c r="L113" i="25"/>
  <c r="I113" i="25" s="1"/>
  <c r="R114" i="25"/>
  <c r="R113" i="25" s="1"/>
  <c r="M115" i="25"/>
  <c r="S116" i="25"/>
  <c r="S115" i="25" s="1"/>
  <c r="Q70" i="25"/>
  <c r="R135" i="25"/>
  <c r="N74" i="25"/>
  <c r="T74" i="25" s="1"/>
  <c r="T75" i="25"/>
  <c r="H13" i="25"/>
  <c r="I29" i="25"/>
  <c r="I42" i="25"/>
  <c r="L74" i="25"/>
  <c r="R74" i="25" s="1"/>
  <c r="R75" i="25"/>
  <c r="J116" i="25"/>
  <c r="N115" i="25"/>
  <c r="T116" i="25"/>
  <c r="T115" i="25" s="1"/>
  <c r="J142" i="25"/>
  <c r="J141" i="25" s="1"/>
  <c r="L235" i="25"/>
  <c r="R236" i="25"/>
  <c r="R235" i="25" s="1"/>
  <c r="T14" i="25"/>
  <c r="T11" i="25" s="1"/>
  <c r="S45" i="25"/>
  <c r="Q11" i="25"/>
  <c r="J27" i="25"/>
  <c r="H51" i="25"/>
  <c r="F51" i="25"/>
  <c r="F45" i="25" s="1"/>
  <c r="F60" i="25"/>
  <c r="M74" i="25"/>
  <c r="S74" i="25" s="1"/>
  <c r="S75" i="25"/>
  <c r="K76" i="25"/>
  <c r="I80" i="25"/>
  <c r="H101" i="25"/>
  <c r="H246" i="25" s="1"/>
  <c r="J108" i="25"/>
  <c r="N113" i="25"/>
  <c r="T114" i="25"/>
  <c r="T113" i="25" s="1"/>
  <c r="M122" i="25"/>
  <c r="S122" i="25" s="1"/>
  <c r="S121" i="25" s="1"/>
  <c r="R122" i="25"/>
  <c r="R121" i="25" s="1"/>
  <c r="M235" i="25"/>
  <c r="S236" i="25"/>
  <c r="S235" i="25" s="1"/>
  <c r="T140" i="25"/>
  <c r="T139" i="25" s="1"/>
  <c r="N134" i="25"/>
  <c r="T134" i="25" s="1"/>
  <c r="T135" i="25"/>
  <c r="N130" i="25"/>
  <c r="M129" i="25"/>
  <c r="S130" i="25"/>
  <c r="S129" i="25" s="1"/>
  <c r="P253" i="25"/>
  <c r="J102" i="25"/>
  <c r="S95" i="25"/>
  <c r="K71" i="25"/>
  <c r="K78" i="25"/>
  <c r="I78" i="25"/>
  <c r="R78" i="25"/>
  <c r="L243" i="25"/>
  <c r="J23" i="25"/>
  <c r="S31" i="25"/>
  <c r="I27" i="25"/>
  <c r="L31" i="25"/>
  <c r="R140" i="25"/>
  <c r="O253" i="25"/>
  <c r="K142" i="25"/>
  <c r="P252" i="25"/>
  <c r="S140" i="25"/>
  <c r="S139" i="25" s="1"/>
  <c r="F244" i="25"/>
  <c r="F245" i="25" s="1"/>
  <c r="O252" i="25"/>
  <c r="R11" i="25"/>
  <c r="I83" i="25"/>
  <c r="R83" i="25"/>
  <c r="O251" i="25"/>
  <c r="I67" i="25"/>
  <c r="I23" i="25"/>
  <c r="M56" i="25"/>
  <c r="K102" i="25"/>
  <c r="L101" i="25"/>
  <c r="L246" i="25" s="1"/>
  <c r="K125" i="25"/>
  <c r="K57" i="25"/>
  <c r="K67" i="25"/>
  <c r="I75" i="25"/>
  <c r="G129" i="25"/>
  <c r="G140" i="25"/>
  <c r="G139" i="25" s="1"/>
  <c r="K187" i="25"/>
  <c r="K167" i="25" s="1"/>
  <c r="H22" i="25"/>
  <c r="H21" i="25" s="1"/>
  <c r="H243" i="25" s="1"/>
  <c r="K25" i="25"/>
  <c r="H31" i="25"/>
  <c r="J46" i="25"/>
  <c r="I57" i="25"/>
  <c r="F56" i="25"/>
  <c r="L95" i="25"/>
  <c r="K115" i="25"/>
  <c r="F121" i="25"/>
  <c r="I127" i="25"/>
  <c r="I134" i="25"/>
  <c r="H140" i="25"/>
  <c r="H139" i="25" s="1"/>
  <c r="I233" i="25"/>
  <c r="G45" i="25"/>
  <c r="G14" i="25"/>
  <c r="M22" i="25"/>
  <c r="M21" i="25" s="1"/>
  <c r="M243" i="25" s="1"/>
  <c r="I32" i="25"/>
  <c r="J32" i="25"/>
  <c r="J36" i="25"/>
  <c r="L60" i="25"/>
  <c r="L56" i="25" s="1"/>
  <c r="I76" i="25"/>
  <c r="I105" i="25"/>
  <c r="M101" i="25"/>
  <c r="J109" i="25"/>
  <c r="P69" i="25"/>
  <c r="N13" i="25"/>
  <c r="J60" i="25"/>
  <c r="J75" i="25"/>
  <c r="F73" i="25"/>
  <c r="F70" i="25" s="1"/>
  <c r="G80" i="25"/>
  <c r="G73" i="25" s="1"/>
  <c r="J81" i="25"/>
  <c r="G83" i="25"/>
  <c r="G82" i="25" s="1"/>
  <c r="J84" i="25"/>
  <c r="M140" i="25"/>
  <c r="K141" i="25"/>
  <c r="I187" i="25"/>
  <c r="I167" i="25" s="1"/>
  <c r="F22" i="25"/>
  <c r="I22" i="25" s="1"/>
  <c r="G22" i="25"/>
  <c r="I25" i="25"/>
  <c r="J25" i="25"/>
  <c r="I39" i="25"/>
  <c r="N45" i="25"/>
  <c r="I48" i="25"/>
  <c r="M51" i="25"/>
  <c r="J51" i="25" s="1"/>
  <c r="J67" i="25"/>
  <c r="I71" i="25"/>
  <c r="J88" i="25"/>
  <c r="I109" i="25"/>
  <c r="K110" i="25"/>
  <c r="I119" i="25"/>
  <c r="J119" i="25"/>
  <c r="I125" i="25"/>
  <c r="K127" i="25"/>
  <c r="N140" i="25"/>
  <c r="K155" i="25"/>
  <c r="K146" i="25" s="1"/>
  <c r="H244" i="25"/>
  <c r="J104" i="25"/>
  <c r="G101" i="25"/>
  <c r="G246" i="25" s="1"/>
  <c r="G21" i="25"/>
  <c r="G243" i="25" s="1"/>
  <c r="I74" i="25"/>
  <c r="K29" i="25"/>
  <c r="F31" i="25"/>
  <c r="M31" i="25"/>
  <c r="J31" i="25" s="1"/>
  <c r="K32" i="25"/>
  <c r="K36" i="25"/>
  <c r="L51" i="25"/>
  <c r="K54" i="25"/>
  <c r="K60" i="25"/>
  <c r="H73" i="25"/>
  <c r="J76" i="25"/>
  <c r="N81" i="25"/>
  <c r="N80" i="25" s="1"/>
  <c r="L82" i="25"/>
  <c r="H70" i="25"/>
  <c r="K88" i="25"/>
  <c r="G96" i="25"/>
  <c r="G98" i="25"/>
  <c r="J98" i="25" s="1"/>
  <c r="H100" i="25"/>
  <c r="K105" i="25"/>
  <c r="K116" i="25"/>
  <c r="K119" i="25"/>
  <c r="J123" i="25"/>
  <c r="K131" i="25"/>
  <c r="K134" i="25"/>
  <c r="L140" i="25"/>
  <c r="L139" i="25" s="1"/>
  <c r="J187" i="25"/>
  <c r="J167" i="25" s="1"/>
  <c r="I236" i="25"/>
  <c r="I235" i="25" s="1"/>
  <c r="K23" i="25"/>
  <c r="M80" i="25"/>
  <c r="J114" i="25"/>
  <c r="J155" i="25"/>
  <c r="J146" i="25" s="1"/>
  <c r="L13" i="25"/>
  <c r="N22" i="25"/>
  <c r="N21" i="25" s="1"/>
  <c r="N243" i="25" s="1"/>
  <c r="F13" i="25"/>
  <c r="M13" i="25"/>
  <c r="N31" i="25"/>
  <c r="K31" i="25" s="1"/>
  <c r="I36" i="25"/>
  <c r="K42" i="25"/>
  <c r="K48" i="25"/>
  <c r="J54" i="25"/>
  <c r="H56" i="25"/>
  <c r="I64" i="25"/>
  <c r="J71" i="25"/>
  <c r="G87" i="25"/>
  <c r="J87" i="25" s="1"/>
  <c r="I88" i="25"/>
  <c r="N104" i="25"/>
  <c r="K104" i="25" s="1"/>
  <c r="J105" i="25"/>
  <c r="I114" i="25"/>
  <c r="K123" i="25"/>
  <c r="J125" i="25"/>
  <c r="J127" i="25"/>
  <c r="H129" i="25"/>
  <c r="I135" i="25"/>
  <c r="J135" i="25"/>
  <c r="F140" i="25"/>
  <c r="F139" i="25" s="1"/>
  <c r="I142" i="25"/>
  <c r="I141" i="25" s="1"/>
  <c r="J233" i="25"/>
  <c r="J236" i="25"/>
  <c r="J235" i="25" s="1"/>
  <c r="K46" i="25"/>
  <c r="I87" i="25"/>
  <c r="K27" i="25"/>
  <c r="K52" i="25"/>
  <c r="I54" i="25"/>
  <c r="G56" i="25"/>
  <c r="J56" i="25" s="1"/>
  <c r="J57" i="25"/>
  <c r="J78" i="25"/>
  <c r="I85" i="25"/>
  <c r="K87" i="25"/>
  <c r="F95" i="25"/>
  <c r="I95" i="25" s="1"/>
  <c r="L244" i="25"/>
  <c r="L245" i="25" s="1"/>
  <c r="J97" i="25"/>
  <c r="I98" i="25"/>
  <c r="N109" i="25"/>
  <c r="K117" i="25"/>
  <c r="I123" i="25"/>
  <c r="K135" i="25"/>
  <c r="I155" i="25"/>
  <c r="I146" i="25" s="1"/>
  <c r="Q111" i="25"/>
  <c r="O69" i="25"/>
  <c r="K85" i="25"/>
  <c r="J85" i="25"/>
  <c r="H45" i="25"/>
  <c r="K51" i="25"/>
  <c r="J74" i="25"/>
  <c r="M73" i="25"/>
  <c r="S73" i="25" s="1"/>
  <c r="K74" i="25"/>
  <c r="G254" i="25"/>
  <c r="K15" i="25"/>
  <c r="M242" i="25"/>
  <c r="F104" i="25"/>
  <c r="I104" i="25" s="1"/>
  <c r="G121" i="25"/>
  <c r="H122" i="25"/>
  <c r="H121" i="25" s="1"/>
  <c r="H254" i="25"/>
  <c r="L254" i="25"/>
  <c r="I46" i="25"/>
  <c r="I52" i="25"/>
  <c r="K75" i="25"/>
  <c r="M83" i="25"/>
  <c r="S83" i="25" s="1"/>
  <c r="N84" i="25"/>
  <c r="T84" i="25" s="1"/>
  <c r="I102" i="25"/>
  <c r="M246" i="25"/>
  <c r="F108" i="25"/>
  <c r="I108" i="25" s="1"/>
  <c r="M113" i="25"/>
  <c r="K114" i="25"/>
  <c r="H113" i="25"/>
  <c r="N122" i="25"/>
  <c r="T122" i="25" s="1"/>
  <c r="T121" i="25" s="1"/>
  <c r="T112" i="25" s="1"/>
  <c r="J122" i="25"/>
  <c r="M121" i="25"/>
  <c r="I15" i="25"/>
  <c r="M254" i="25"/>
  <c r="I96" i="25"/>
  <c r="M96" i="25"/>
  <c r="N97" i="25"/>
  <c r="T97" i="25" s="1"/>
  <c r="T96" i="25" s="1"/>
  <c r="T95" i="25" s="1"/>
  <c r="J100" i="25"/>
  <c r="J242" i="25" s="1"/>
  <c r="G115" i="25"/>
  <c r="J115" i="25" s="1"/>
  <c r="K130" i="25"/>
  <c r="F254" i="25"/>
  <c r="J15" i="25"/>
  <c r="N254" i="25"/>
  <c r="I116" i="25"/>
  <c r="F115" i="25"/>
  <c r="L121" i="25"/>
  <c r="J130" i="25"/>
  <c r="M134" i="25"/>
  <c r="I122" i="25"/>
  <c r="N235" i="25"/>
  <c r="R139" i="25" l="1"/>
  <c r="I51" i="25"/>
  <c r="J243" i="25"/>
  <c r="S11" i="25"/>
  <c r="I244" i="25"/>
  <c r="I245" i="25" s="1"/>
  <c r="S112" i="25"/>
  <c r="K113" i="25"/>
  <c r="Q69" i="25"/>
  <c r="Q138" i="25" s="1"/>
  <c r="J21" i="25"/>
  <c r="L73" i="25"/>
  <c r="R73" i="25" s="1"/>
  <c r="M139" i="25"/>
  <c r="R112" i="25"/>
  <c r="R111" i="25" s="1"/>
  <c r="J134" i="25"/>
  <c r="S134" i="25"/>
  <c r="S111" i="25"/>
  <c r="J129" i="25"/>
  <c r="N129" i="25"/>
  <c r="K129" i="25" s="1"/>
  <c r="T130" i="25"/>
  <c r="T129" i="25" s="1"/>
  <c r="T111" i="25" s="1"/>
  <c r="J121" i="25"/>
  <c r="K80" i="25"/>
  <c r="T80" i="25"/>
  <c r="K81" i="25"/>
  <c r="T81" i="25"/>
  <c r="J80" i="25"/>
  <c r="S80" i="25"/>
  <c r="I31" i="25"/>
  <c r="F21" i="25"/>
  <c r="F11" i="25" s="1"/>
  <c r="Q253" i="25"/>
  <c r="Q252" i="25"/>
  <c r="I82" i="25"/>
  <c r="R82" i="25"/>
  <c r="I56" i="25"/>
  <c r="S251" i="25"/>
  <c r="O138" i="25"/>
  <c r="P138" i="25"/>
  <c r="F112" i="25"/>
  <c r="F111" i="25" s="1"/>
  <c r="F69" i="25" s="1"/>
  <c r="M45" i="25"/>
  <c r="J45" i="25" s="1"/>
  <c r="I121" i="25"/>
  <c r="H11" i="25"/>
  <c r="F101" i="25"/>
  <c r="F246" i="25" s="1"/>
  <c r="K243" i="25"/>
  <c r="G70" i="25"/>
  <c r="M251" i="25"/>
  <c r="J140" i="25"/>
  <c r="J139" i="25" s="1"/>
  <c r="F251" i="25"/>
  <c r="K22" i="25"/>
  <c r="L45" i="25"/>
  <c r="N139" i="25"/>
  <c r="K21" i="25"/>
  <c r="I60" i="25"/>
  <c r="K140" i="25"/>
  <c r="K139" i="25" s="1"/>
  <c r="M11" i="25"/>
  <c r="J22" i="25"/>
  <c r="K109" i="25"/>
  <c r="N108" i="25"/>
  <c r="K108" i="25" s="1"/>
  <c r="G244" i="25"/>
  <c r="G245" i="25" s="1"/>
  <c r="G95" i="25"/>
  <c r="I73" i="25"/>
  <c r="L70" i="25"/>
  <c r="N56" i="25"/>
  <c r="G251" i="25"/>
  <c r="K45" i="25"/>
  <c r="G11" i="25"/>
  <c r="F253" i="25"/>
  <c r="J101" i="25"/>
  <c r="J246" i="25" s="1"/>
  <c r="H251" i="25"/>
  <c r="I140" i="25"/>
  <c r="I139" i="25" s="1"/>
  <c r="H242" i="25"/>
  <c r="H245" i="25" s="1"/>
  <c r="H98" i="25"/>
  <c r="H95" i="25" s="1"/>
  <c r="K84" i="25"/>
  <c r="N83" i="25"/>
  <c r="T83" i="25" s="1"/>
  <c r="F252" i="25"/>
  <c r="G112" i="25"/>
  <c r="G111" i="25" s="1"/>
  <c r="N96" i="25"/>
  <c r="K97" i="25"/>
  <c r="I254" i="25"/>
  <c r="I14" i="25"/>
  <c r="N121" i="25"/>
  <c r="K122" i="25"/>
  <c r="M112" i="25"/>
  <c r="J113" i="25"/>
  <c r="J83" i="25"/>
  <c r="M82" i="25"/>
  <c r="L112" i="25"/>
  <c r="M244" i="25"/>
  <c r="M245" i="25" s="1"/>
  <c r="J96" i="25"/>
  <c r="J244" i="25" s="1"/>
  <c r="J245" i="25" s="1"/>
  <c r="M95" i="25"/>
  <c r="F243" i="25"/>
  <c r="I243" i="25" s="1"/>
  <c r="I21" i="25"/>
  <c r="I115" i="25"/>
  <c r="N242" i="25"/>
  <c r="K100" i="25"/>
  <c r="K242" i="25" s="1"/>
  <c r="N98" i="25"/>
  <c r="N73" i="25"/>
  <c r="T73" i="25" s="1"/>
  <c r="J73" i="25"/>
  <c r="J254" i="25"/>
  <c r="J14" i="25"/>
  <c r="H112" i="25"/>
  <c r="H111" i="25" s="1"/>
  <c r="I101" i="25"/>
  <c r="I246" i="25" s="1"/>
  <c r="K254" i="25"/>
  <c r="K14" i="25"/>
  <c r="I70" i="25" l="1"/>
  <c r="R70" i="25"/>
  <c r="R252" i="25" s="1"/>
  <c r="J82" i="25"/>
  <c r="S82" i="25"/>
  <c r="R251" i="25"/>
  <c r="R253" i="25"/>
  <c r="K56" i="25"/>
  <c r="K251" i="25" s="1"/>
  <c r="O240" i="25"/>
  <c r="O255" i="25"/>
  <c r="O258" i="25" s="1"/>
  <c r="O239" i="25"/>
  <c r="P240" i="25"/>
  <c r="P255" i="25"/>
  <c r="P239" i="25"/>
  <c r="Q240" i="25"/>
  <c r="Q255" i="25"/>
  <c r="Q239" i="25"/>
  <c r="N101" i="25"/>
  <c r="K98" i="25"/>
  <c r="L251" i="25"/>
  <c r="I45" i="25"/>
  <c r="I11" i="25" s="1"/>
  <c r="L11" i="25"/>
  <c r="N246" i="25"/>
  <c r="K101" i="25"/>
  <c r="K246" i="25" s="1"/>
  <c r="N251" i="25"/>
  <c r="M70" i="25"/>
  <c r="S70" i="25" s="1"/>
  <c r="J95" i="25"/>
  <c r="N11" i="25"/>
  <c r="K11" i="25"/>
  <c r="I112" i="25"/>
  <c r="L111" i="25"/>
  <c r="G69" i="25"/>
  <c r="G138" i="25" s="1"/>
  <c r="G253" i="25"/>
  <c r="G252" i="25"/>
  <c r="J251" i="25"/>
  <c r="J11" i="25"/>
  <c r="J70" i="25"/>
  <c r="K121" i="25"/>
  <c r="N112" i="25"/>
  <c r="H253" i="25"/>
  <c r="H252" i="25"/>
  <c r="H69" i="25"/>
  <c r="H138" i="25" s="1"/>
  <c r="K73" i="25"/>
  <c r="N244" i="25"/>
  <c r="N245" i="25" s="1"/>
  <c r="N95" i="25"/>
  <c r="K95" i="25" s="1"/>
  <c r="K96" i="25"/>
  <c r="K244" i="25" s="1"/>
  <c r="K245" i="25" s="1"/>
  <c r="F138" i="25"/>
  <c r="K83" i="25"/>
  <c r="N82" i="25"/>
  <c r="M111" i="25"/>
  <c r="J111" i="25" s="1"/>
  <c r="J112" i="25"/>
  <c r="I251" i="25" l="1"/>
  <c r="K82" i="25"/>
  <c r="T82" i="25"/>
  <c r="S252" i="25"/>
  <c r="S253" i="25"/>
  <c r="T251" i="25"/>
  <c r="Q258" i="25"/>
  <c r="Q257" i="25"/>
  <c r="P257" i="25"/>
  <c r="P258" i="25"/>
  <c r="O257" i="25"/>
  <c r="M253" i="25"/>
  <c r="N70" i="25"/>
  <c r="T70" i="25" s="1"/>
  <c r="T252" i="25" s="1"/>
  <c r="N111" i="25"/>
  <c r="K111" i="25" s="1"/>
  <c r="K112" i="25"/>
  <c r="J252" i="25"/>
  <c r="J253" i="25"/>
  <c r="G247" i="25"/>
  <c r="G255" i="25"/>
  <c r="G240" i="25"/>
  <c r="G239" i="25"/>
  <c r="G248" i="25" s="1"/>
  <c r="F239" i="25"/>
  <c r="F248" i="25" s="1"/>
  <c r="F247" i="25"/>
  <c r="F255" i="25"/>
  <c r="F240" i="25"/>
  <c r="H255" i="25"/>
  <c r="H240" i="25"/>
  <c r="H239" i="25"/>
  <c r="H248" i="25" s="1"/>
  <c r="H247" i="25"/>
  <c r="M69" i="25"/>
  <c r="S69" i="25" s="1"/>
  <c r="S138" i="25" s="1"/>
  <c r="M252" i="25"/>
  <c r="I111" i="25"/>
  <c r="L69" i="25"/>
  <c r="R69" i="25" s="1"/>
  <c r="R138" i="25" s="1"/>
  <c r="R255" i="25" s="1"/>
  <c r="L253" i="25"/>
  <c r="L252" i="25"/>
  <c r="R239" i="25" l="1"/>
  <c r="R258" i="25"/>
  <c r="R256" i="25" s="1"/>
  <c r="R240" i="25"/>
  <c r="T253" i="25"/>
  <c r="S240" i="25"/>
  <c r="S255" i="25"/>
  <c r="S239" i="25"/>
  <c r="I69" i="25"/>
  <c r="I138" i="25" s="1"/>
  <c r="L138" i="25"/>
  <c r="L240" i="25" s="1"/>
  <c r="G257" i="25"/>
  <c r="G258" i="25"/>
  <c r="I253" i="25"/>
  <c r="I252" i="25"/>
  <c r="F258" i="25"/>
  <c r="F257" i="25"/>
  <c r="N252" i="25"/>
  <c r="N69" i="25"/>
  <c r="T69" i="25" s="1"/>
  <c r="T138" i="25" s="1"/>
  <c r="K70" i="25"/>
  <c r="N253" i="25"/>
  <c r="J69" i="25"/>
  <c r="J138" i="25" s="1"/>
  <c r="M138" i="25"/>
  <c r="H257" i="25"/>
  <c r="H258" i="25"/>
  <c r="S258" i="25" l="1"/>
  <c r="T239" i="25"/>
  <c r="T240" i="25"/>
  <c r="T255" i="25"/>
  <c r="K252" i="25"/>
  <c r="K253" i="25"/>
  <c r="M255" i="25"/>
  <c r="M240" i="25"/>
  <c r="M239" i="25"/>
  <c r="M248" i="25" s="1"/>
  <c r="M247" i="25"/>
  <c r="K69" i="25"/>
  <c r="K138" i="25" s="1"/>
  <c r="N138" i="25"/>
  <c r="N240" i="25" s="1"/>
  <c r="L255" i="25"/>
  <c r="L257" i="25" s="1"/>
  <c r="L239" i="25"/>
  <c r="L248" i="25" s="1"/>
  <c r="L247" i="25"/>
  <c r="J239" i="25"/>
  <c r="J248" i="25" s="1"/>
  <c r="J247" i="25"/>
  <c r="J255" i="25"/>
  <c r="J258" i="25" s="1"/>
  <c r="J240" i="25"/>
  <c r="I255" i="25"/>
  <c r="I258" i="25" s="1"/>
  <c r="I240" i="25"/>
  <c r="I239" i="25"/>
  <c r="I248" i="25" s="1"/>
  <c r="I247" i="25"/>
  <c r="T258" i="25" l="1"/>
  <c r="N239" i="25"/>
  <c r="N248" i="25" s="1"/>
  <c r="N247" i="25"/>
  <c r="N255" i="25"/>
  <c r="N257" i="25" s="1"/>
  <c r="K247" i="25"/>
  <c r="K255" i="25"/>
  <c r="K258" i="25" s="1"/>
  <c r="K240" i="25"/>
  <c r="K239" i="25"/>
  <c r="K248" i="25" s="1"/>
  <c r="M258" i="25"/>
  <c r="M257" i="25"/>
  <c r="L258" i="25"/>
  <c r="N258" i="25" l="1"/>
</calcChain>
</file>

<file path=xl/sharedStrings.xml><?xml version="1.0" encoding="utf-8"?>
<sst xmlns="http://schemas.openxmlformats.org/spreadsheetml/2006/main" count="1009" uniqueCount="491">
  <si>
    <t xml:space="preserve">Код </t>
  </si>
  <si>
    <t xml:space="preserve"> 1 01 00000 00 0000 000</t>
  </si>
  <si>
    <t xml:space="preserve"> 1 01 02000 01 0000 110</t>
  </si>
  <si>
    <t xml:space="preserve"> 1 01 02010 01 0000 110</t>
  </si>
  <si>
    <t xml:space="preserve"> 1 01 02020 01 0000 110</t>
  </si>
  <si>
    <t xml:space="preserve"> 1 01 02030 01 0000 110</t>
  </si>
  <si>
    <t xml:space="preserve"> 1 01 02040 01 0000 110</t>
  </si>
  <si>
    <t xml:space="preserve"> 1 03 00000 00 0000 000</t>
  </si>
  <si>
    <t xml:space="preserve"> 1 03 02000 01 0000 110</t>
  </si>
  <si>
    <t xml:space="preserve"> 1 03 02230 01 0000 110</t>
  </si>
  <si>
    <t xml:space="preserve"> 1 03 02240 01 0000 110</t>
  </si>
  <si>
    <t xml:space="preserve"> 1 03 02250 01 0000 110</t>
  </si>
  <si>
    <t xml:space="preserve"> 1 03 02260 01 0000 110</t>
  </si>
  <si>
    <t xml:space="preserve"> 1 05 00000 00 0000 000</t>
  </si>
  <si>
    <t xml:space="preserve"> 1 05 02000 02 0000 110</t>
  </si>
  <si>
    <t xml:space="preserve"> 1 05 02010 02 0000 110</t>
  </si>
  <si>
    <t xml:space="preserve"> 1 05 02020 02 0000 110</t>
  </si>
  <si>
    <t xml:space="preserve"> 1 05 03000 01 0000 110</t>
  </si>
  <si>
    <t xml:space="preserve"> 1 05 03010 01 0000 110</t>
  </si>
  <si>
    <t xml:space="preserve"> 1 05 04000 02 0000 110</t>
  </si>
  <si>
    <t xml:space="preserve"> 1 05 04010 02 0000 110</t>
  </si>
  <si>
    <t xml:space="preserve"> 1 06 01000 00 0000 110</t>
  </si>
  <si>
    <t xml:space="preserve"> 1 06 01020 04 0000 110</t>
  </si>
  <si>
    <t>1 06 04000 02 0000 110</t>
  </si>
  <si>
    <t>1 06 04011 02 0000 110</t>
  </si>
  <si>
    <t>1 06 04012 02 0000 110</t>
  </si>
  <si>
    <t xml:space="preserve"> 1 06 06040 00 0000 110</t>
  </si>
  <si>
    <t xml:space="preserve"> 1 06 06042 04 0000 110</t>
  </si>
  <si>
    <t xml:space="preserve"> 1 08 00000 00 0000 000</t>
  </si>
  <si>
    <t xml:space="preserve"> 1 08 03000 01 0000 110</t>
  </si>
  <si>
    <t xml:space="preserve"> 1 08 03010 01 0000 110</t>
  </si>
  <si>
    <t xml:space="preserve"> 1 08 07000 01 0000 110</t>
  </si>
  <si>
    <t xml:space="preserve"> 1 08 07010 01 0000 110</t>
  </si>
  <si>
    <t xml:space="preserve"> 1 08 07020 01 0000 110</t>
  </si>
  <si>
    <t xml:space="preserve"> 1 08 07100 01 0000 110</t>
  </si>
  <si>
    <t xml:space="preserve"> 1 08 07140 01 0000 110</t>
  </si>
  <si>
    <t xml:space="preserve"> 1 08 07141 01 0000 110</t>
  </si>
  <si>
    <t>1 08 07150 01 0000 110</t>
  </si>
  <si>
    <t xml:space="preserve"> 1 08 07170 01 0000 110</t>
  </si>
  <si>
    <t xml:space="preserve"> 1 08 07173 01 0000 110</t>
  </si>
  <si>
    <t>1 11 00000 00 0000 000</t>
  </si>
  <si>
    <t xml:space="preserve"> 1 11 03000 00 0000 120</t>
  </si>
  <si>
    <t xml:space="preserve"> 1 11 03040 04 0000 120</t>
  </si>
  <si>
    <t>1 11 05000 00 0000 120</t>
  </si>
  <si>
    <t>1 11 05010 00 0000 120</t>
  </si>
  <si>
    <t>1 11 05012 04 0000 120</t>
  </si>
  <si>
    <t>1 11 05020 00 0000 120</t>
  </si>
  <si>
    <t>1 11 05024 04 0000 120</t>
  </si>
  <si>
    <t>1 11 05030 00 0000 120</t>
  </si>
  <si>
    <t>1 11 05034 04 0000 120</t>
  </si>
  <si>
    <t>1 11 05070 00 0000 120</t>
  </si>
  <si>
    <t>1 11 05074 04 0000 120</t>
  </si>
  <si>
    <t>1 11 07000 00 0000 120</t>
  </si>
  <si>
    <t>1 11 07010 00 0000 120</t>
  </si>
  <si>
    <t>1 11 07014 04 0000 120</t>
  </si>
  <si>
    <t xml:space="preserve"> 1 11 09000 00 0000 120</t>
  </si>
  <si>
    <t xml:space="preserve"> 1 11 09044 04 0000 120</t>
  </si>
  <si>
    <t>1 12 00000 00 0000 000</t>
  </si>
  <si>
    <t>1 12 01000 01 0000 120</t>
  </si>
  <si>
    <t>1 12 01020 01 6000 120</t>
  </si>
  <si>
    <t>1 13 00000 00 0000 000</t>
  </si>
  <si>
    <t>1 13 01000 00 0000 130</t>
  </si>
  <si>
    <t>1 13 01994 04 0000 130</t>
  </si>
  <si>
    <t>1 13 02000 00 0000 130</t>
  </si>
  <si>
    <t>1 13 02064 04 0000 130</t>
  </si>
  <si>
    <t>1 13 02994 04 0000 130</t>
  </si>
  <si>
    <t>1 14 00000 00 0000 000</t>
  </si>
  <si>
    <t xml:space="preserve"> 1 14 01000 00 0000 000</t>
  </si>
  <si>
    <t xml:space="preserve"> 1 14 01040 04 0000 410</t>
  </si>
  <si>
    <t>1 14 02000 00 0000 000</t>
  </si>
  <si>
    <t>1 14 02040 04 0000 410</t>
  </si>
  <si>
    <t>1 14 02043 04 0000 410</t>
  </si>
  <si>
    <t>1 14 06000 00 0000 000</t>
  </si>
  <si>
    <t>1 14 06010 00 0000 430</t>
  </si>
  <si>
    <t>1 14 06012 04 0000 430</t>
  </si>
  <si>
    <t>1 16 00000 00 0000 000</t>
  </si>
  <si>
    <t>2 00 00000 00 0000 000</t>
  </si>
  <si>
    <t>2 02 00000 00 0000 000</t>
  </si>
  <si>
    <t>0390002088</t>
  </si>
  <si>
    <t>0390002016</t>
  </si>
  <si>
    <t>0390002012</t>
  </si>
  <si>
    <t>0390002013</t>
  </si>
  <si>
    <t xml:space="preserve"> 0390002108</t>
  </si>
  <si>
    <t>0390002089</t>
  </si>
  <si>
    <t>0390002014</t>
  </si>
  <si>
    <t>0390002015</t>
  </si>
  <si>
    <t>0390002017</t>
  </si>
  <si>
    <t>0390002019</t>
  </si>
  <si>
    <t>0390002024</t>
  </si>
  <si>
    <t>0390002025</t>
  </si>
  <si>
    <t>0390002043</t>
  </si>
  <si>
    <t>0390002044</t>
  </si>
  <si>
    <t>0390002046</t>
  </si>
  <si>
    <t>0390002054</t>
  </si>
  <si>
    <t>0390002055</t>
  </si>
  <si>
    <t>0390002056</t>
  </si>
  <si>
    <t>0390002060</t>
  </si>
  <si>
    <t>0390002061</t>
  </si>
  <si>
    <t>0390002062</t>
  </si>
  <si>
    <t>0390002066</t>
  </si>
  <si>
    <t>0390002067</t>
  </si>
  <si>
    <t>0390002070</t>
  </si>
  <si>
    <t>0390002072</t>
  </si>
  <si>
    <t>0390002079</t>
  </si>
  <si>
    <t>0390002081</t>
  </si>
  <si>
    <t>0390002082</t>
  </si>
  <si>
    <t>0390002086</t>
  </si>
  <si>
    <t>0390002087</t>
  </si>
  <si>
    <t>0390002080</t>
  </si>
  <si>
    <t>0390002160</t>
  </si>
  <si>
    <t>0390002127</t>
  </si>
  <si>
    <t>0390002059</t>
  </si>
  <si>
    <t>0390002063</t>
  </si>
  <si>
    <t>0390002074</t>
  </si>
  <si>
    <t>0390002083</t>
  </si>
  <si>
    <t>0390002084</t>
  </si>
  <si>
    <t>2 04 04000 04 0000 180</t>
  </si>
  <si>
    <t>2 04 04010 04 0000 180</t>
  </si>
  <si>
    <t>2 19 60000 04 0000 000</t>
  </si>
  <si>
    <t>Примечание</t>
  </si>
  <si>
    <t xml:space="preserve"> 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</si>
  <si>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</si>
  <si>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</si>
  <si>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</si>
  <si>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</si>
  <si>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</si>
  <si>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</si>
  <si>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</si>
  <si>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</si>
  <si>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</si>
  <si>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</si>
  <si>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Единый налог на вмененный доход для отдельных видов деятельности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</si>
  <si>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</si>
  <si>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</si>
  <si>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</si>
  <si>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</si>
  <si>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</si>
  <si>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</si>
  <si>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 городских округов</t>
  </si>
  <si>
    <t>Транспортный налог</t>
  </si>
  <si>
    <t>Транспортный налог с организаций</t>
  </si>
  <si>
    <t>Транспортный налог с физических лиц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</si>
  <si>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</si>
  <si>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</si>
  <si>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</si>
  <si>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</si>
  <si>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 городских округов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</si>
  <si>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</si>
  <si>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</si>
  <si>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</si>
  <si>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</si>
  <si>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Государственная пошлина за выдачу и обмен паспорта гражданина Российской Федерации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</si>
  <si>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</si>
  <si>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Государственная пошлина за выдачу разрешения на установку рекламной конструкции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</si>
  <si>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</si>
  <si>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Государственная пошлина за выдачу органом местного самоуправления 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</si>
  <si>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 xml:space="preserve"> неналоговые доходы</t>
  </si>
  <si>
    <t>Доходы от использования имущества, находящегося в государственной и  муниципальной собственности</t>
  </si>
  <si>
    <t>Проценты, полученные от предоставления бюджетных кредитов внутри страны</t>
  </si>
  <si>
    <t>Проценты, полученные от предоставления бюджетных кредитов внутри страны за счет средств бюджетов городских округов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</si>
  <si>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 и также имущества государственных и муниципальных унитарных предприятий, в т.ч.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</si>
  <si>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</si>
  <si>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</si>
  <si>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</si>
  <si>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</si>
  <si>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</si>
  <si>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</si>
  <si>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Платежи от государственных и муниципальных унитарных предприятий</t>
  </si>
  <si>
    <t xml:space="preserve">Доходы от перечисления части прибыли  государственных и муниципальных унитарных предприятий, остающейся после уплаты налогов и иных обязательных платежей 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</si>
  <si>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</si>
  <si>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т.ч. казенных) (средства, полученные по договорам социального найма жилья и найма жилых помещений)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</si>
  <si>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</si>
  <si>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</si>
  <si>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</si>
  <si>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передвижными объектами</t>
  </si>
  <si>
    <t>Плата за выбросы загрязняющих веществ в водные объекты</t>
  </si>
  <si>
    <t>Плата за размещение отходов производства и потребления</t>
  </si>
  <si>
    <t xml:space="preserve">Доходы от оказания платных услуг (работ) 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</si>
  <si>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</si>
  <si>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</si>
  <si>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</si>
  <si>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</si>
  <si>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</si>
  <si>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</t>
  </si>
  <si>
    <t>Доходы от продажи квартир, находящихся в собственности городских округов</t>
  </si>
  <si>
    <t>Доходы от реализации имущества, находящегося в 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 в части реализации основных средств по указанному имуществу</t>
  </si>
  <si>
    <t>Доходы от реализации иного имущества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 , в т.ч.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</si>
  <si>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 (за исключением земельных участков  бюджетных и автономных учреждений)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</si>
  <si>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</si>
  <si>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</si>
  <si>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</si>
  <si>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Безвозмездные поступления</t>
  </si>
  <si>
    <t>Безвозмездные поступления от других бюджетов бюджетной системы РФ</t>
  </si>
  <si>
    <t xml:space="preserve">Дотации бюджетам городских округов на выравнивание бюджетной обеспеченности </t>
  </si>
  <si>
    <t>дотации на выравнивание бюджетной обеспеченности поселений</t>
  </si>
  <si>
    <t>Дотация на поддержку мер по обеспечению сбалансированности бюджета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</si>
  <si>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</si>
  <si>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 Реализация мероприятий  государственной программы  РФ " Доступная среда" на 2011-2020 годы</t>
  </si>
  <si>
    <t>Субсидии бюджетам городских округов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</si>
  <si>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Прочие субсидии бюджетам городских округов</t>
  </si>
  <si>
    <t xml:space="preserve">  реализация мер в области государственной молодежной политики</t>
  </si>
  <si>
    <t xml:space="preserve">  адресная социальная поддержка участников образовательного процесса </t>
  </si>
  <si>
    <t>развитие единого образовательного пространства, повышение качества образовательных результатов</t>
  </si>
  <si>
    <t xml:space="preserve"> организация круглогодичного отдыха, оздоровления и занятости обучающихся </t>
  </si>
  <si>
    <t>Профилактика безнадзорности и правонарушений несовершеннолетних</t>
  </si>
  <si>
    <t xml:space="preserve">Субвенции бюджетам субъектов РФ и муниципальных образований 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</si>
  <si>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</si>
  <si>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</si>
  <si>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</si>
  <si>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</si>
  <si>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ежемесячная денежная выплата отдельным категориям семей в случае рождения третьего ребенка или последующих детей</t>
  </si>
  <si>
    <t>Субвенции бюджетам городских округов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</si>
  <si>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городских округов на оплату жилищно-коммунальных услуг отдельным категориям граждан</t>
  </si>
  <si>
    <t xml:space="preserve">Субвенции бюджетам городских округов на выплату единовременного пособия при всех формах устройства детей, лишенных родительского попечения, в семью  </t>
  </si>
  <si>
    <t>Субвенции бюджетам городских округов на выплаты единовременного пособия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</si>
  <si>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Субвенции бюджетам городских округов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</si>
  <si>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Субвенция 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</si>
  <si>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городских округов на выполнение передаваемых полномочий субъектов РФ, в том числе:</t>
  </si>
  <si>
    <t xml:space="preserve">  субвенция на  создание и функционирования комиссий по делам несовершеннолетних и защите их прав</t>
  </si>
  <si>
    <t xml:space="preserve"> субвенция на ежемесячные денежные выплаты отдельным категориям граждан, воспитывающих детей в возрасте от 1,5 до 7 лет </t>
  </si>
  <si>
    <t xml:space="preserve">  субвенции на организацию и осуществление деятельности по опеке и попечительству</t>
  </si>
  <si>
    <t xml:space="preserve">     - обеспечение мер социальной поддержки ветеранов труда</t>
  </si>
  <si>
    <t xml:space="preserve">     - обеспечение мер социальной поддержки ветеранов ВОВ, проработавших в тылу в период с 22 июня 1941 года по 9 мая 1945 года, но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ВОВ</t>
  </si>
  <si>
    <t xml:space="preserve">  субвенция на меры социальной поддержки отдельных категорий граждан</t>
  </si>
  <si>
    <t xml:space="preserve">  субвенции бюджетам городских округов на выплату ежемесячного пособия на ребенка</t>
  </si>
  <si>
    <t xml:space="preserve">  субвенция на 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</si>
  <si>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 xml:space="preserve">  субвенция на обеспечение деятельности (оказания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</si>
  <si>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 xml:space="preserve">  субвенция на социальную поддержку граждан достигших возраста 70 лет</t>
  </si>
  <si>
    <t xml:space="preserve">  субвенция на государственную социальную помощь малоимущим семьям и малоимущим одиноко проживающим гражданам</t>
  </si>
  <si>
    <t xml:space="preserve">  субвенция на денежные выплаты отдельным категориям граждан</t>
  </si>
  <si>
    <t xml:space="preserve"> субвенция на обеспечение деятельности по содержанию организаций для детей-сирот и детей, оставшихся без попечения родителей</t>
  </si>
  <si>
    <t xml:space="preserve"> субвенция на обеспечение образовательной деятельности образовательных организаций по адаптированным общеобразовательным программам</t>
  </si>
  <si>
    <t xml:space="preserve">  субвенция на 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учреждений</t>
  </si>
  <si>
    <t xml:space="preserve"> субвенция на 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</si>
  <si>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 xml:space="preserve">  субвенция на осуществление функций по хранению, комплектованию, учету и использованию документов архивного фонда Кемеровской области</t>
  </si>
  <si>
    <t xml:space="preserve">  субвенция на меры социальной поддержки многодетных семей</t>
  </si>
  <si>
    <t xml:space="preserve">  субвенции на меры социальной поддержки  отдельных категорий многодетных матерей</t>
  </si>
  <si>
    <t xml:space="preserve">  субвенции на меры социальной поддержки по оплате жилищно-коммунальных услуг отдельных категорий граждан, оказание мер социальной поддержки которых относится к ведению субъекта РФ</t>
  </si>
  <si>
    <t xml:space="preserve">  субвенция на меры социальной поддержки работников муниципальных учреждений социального обслуживания в виде пособий и компенсации</t>
  </si>
  <si>
    <t xml:space="preserve">  субвенция на  создание административных  комиссий 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</si>
  <si>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</t>
  </si>
  <si>
    <t>субвенция на предоставление бесплатного проезда отдельных категорий обучающихся</t>
  </si>
  <si>
    <t xml:space="preserve">  субвенция на  выплату социального пособия и возмещения расходов по гарантированному перечню услуг по погребению</t>
  </si>
  <si>
    <t xml:space="preserve">  субвенция на социальную поддержку и социального обслуживания населения в части содержания органов местного самоуправления</t>
  </si>
  <si>
    <t>субвенция на меры социальной поддержки отдельной категории приемных родителей</t>
  </si>
  <si>
    <t xml:space="preserve">субвенция на дополнительные меры социальной поддержки семей, имеющих детей </t>
  </si>
  <si>
    <t>субвенция на ежемесячную денежную выплату отдельным категориям семей в случае рождения третьего ребенка или последующих детей до достижения ребенком трех лет</t>
  </si>
  <si>
    <t xml:space="preserve">  субвенция на предоставление бесплатного проезда на всех видах городского пассажирского транспорта детям работников, погибших(умерших) в результате несчастных случаев на производстве на угледобывающих и горнорудных предприятиях</t>
  </si>
  <si>
    <t>Иные межбюджетные трансферты</t>
  </si>
  <si>
    <t>Межбюджетные трансферты, передаваемые бюджетам городских округов на реализацию программ местного развития и обеспечения занятости для шахтерских городов и поселков</t>
  </si>
  <si>
    <t>Предоставление негосударственными организациями грантов для получателей средств бюджетов городских округов</t>
  </si>
  <si>
    <t>Прочие безвозмездные поступления</t>
  </si>
  <si>
    <t>Прочие безвозмездные поступления в бюджеты городских округов</t>
  </si>
  <si>
    <t>Возврат остатков субсидий прошлых лет</t>
  </si>
  <si>
    <t>ВСЕГО доходы  бюджета</t>
  </si>
  <si>
    <t>Дотации бюджетам субъектов РФ и муниципальных образований</t>
  </si>
  <si>
    <t>1 05 01000 00 0000 110</t>
  </si>
  <si>
    <t>1 05 01010 01 0000 110</t>
  </si>
  <si>
    <t>1 05 01020 01 0000 110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</si>
  <si>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</si>
  <si>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</si>
  <si>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</si>
  <si>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доп.норматив</t>
  </si>
  <si>
    <t>дотации на выравнивание бюджетной обеспеченности муниципальных районов (городских округов)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</si>
  <si>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</si>
  <si>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субвенция на социальную поддержку работников образовательных организаций и участников образовательного процесса</t>
  </si>
  <si>
    <t>Обеспеченье жильем социальных категорий граждан, установленных законодательством Кемеровской области</t>
  </si>
  <si>
    <t>Предел муниципального долга ( налог.неналог.- доп.норматив%)</t>
  </si>
  <si>
    <t>дефицит 10%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</si>
  <si>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</si>
  <si>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</si>
  <si>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</si>
  <si>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налог.неналог</t>
  </si>
  <si>
    <t>0390002095</t>
  </si>
  <si>
    <t>Плата за размещение отходов производства</t>
  </si>
  <si>
    <t xml:space="preserve">Минимальный налог, зачисляемый в бюджеты субъектов Российской Федерации (за налоговые периоды, истекшие до 1 января 2016 года) </t>
  </si>
  <si>
    <t>1 05 01050 01 0000 110</t>
  </si>
  <si>
    <t xml:space="preserve">Субсидии бюджетам городских округов на реализацию мероприятий по обеспечению жильем молодых семей </t>
  </si>
  <si>
    <t xml:space="preserve">Плата за размещение твердых коммунальных отходов </t>
  </si>
  <si>
    <t>2 19 00000 00 0000 000</t>
  </si>
  <si>
    <t xml:space="preserve"> 0390002167</t>
  </si>
  <si>
    <t>0390002001</t>
  </si>
  <si>
    <t>1 14 02042 04 0000 410</t>
  </si>
  <si>
    <t>Доходы от реализации иного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</si>
  <si>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0390002027</t>
  </si>
  <si>
    <t>Доходы от оказания платных услуг (работ) и компенсации затрат
 государства</t>
  </si>
  <si>
    <t>Наименование групп, подгрупп, статей, подстатей, элементов, 
видов (подвидов), кодов  классификации доходов</t>
  </si>
  <si>
    <t>Налоговые доходы</t>
  </si>
  <si>
    <t>доп.норматив.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</si>
  <si>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i/>
        <vertAlign val="superscript"/>
        <sz val="14"/>
        <rFont val="Times"/>
        <family val="1"/>
      </rPr>
      <t>1</t>
    </r>
    <r>
      <rPr>
        <i/>
        <sz val="14"/>
        <rFont val="Times"/>
        <family val="1"/>
      </rPr>
      <t xml:space="preserve"> и 228 Налогового кодекса Российской Федерации</t>
    </r>
  </si>
  <si>
    <t xml:space="preserve"> 1 01 02050 01 0000 110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</si>
  <si>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</si>
  <si>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 территории Российской Федерации</t>
  </si>
  <si>
    <t xml:space="preserve">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</si>
  <si>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</si>
  <si>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</si>
  <si>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</si>
  <si>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</si>
  <si>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</si>
  <si>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</si>
  <si>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</si>
  <si>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1 05 03020 01 0000 110</t>
  </si>
  <si>
    <t>Единый сельскохозяйственный налог (начисленный за период до 01.01.2011год)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</si>
  <si>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</si>
  <si>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РФ)</t>
  </si>
  <si>
    <t xml:space="preserve"> 1 08 06000 01 0000 110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</si>
  <si>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</si>
  <si>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выдачей регистрационных знаков, приемом квалификационных экзаменов на получение права на управление транспортными средствами</t>
  </si>
  <si>
    <t>Неналоговые доходы</t>
  </si>
  <si>
    <t>1 12 01010 01 0000 120</t>
  </si>
  <si>
    <t>1 12 01030 01 0000 120</t>
  </si>
  <si>
    <t xml:space="preserve"> 1 12 01041 01 0000 120</t>
  </si>
  <si>
    <t>911, 919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</si>
  <si>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т.ч. казенных)</t>
  </si>
  <si>
    <t>1 17 0100 04 0000 180</t>
  </si>
  <si>
    <t>Итого   налоговые неналоговые.</t>
  </si>
  <si>
    <t>2 02 10000 00 0000 150</t>
  </si>
  <si>
    <t>2 02 15001 04 0000 150</t>
  </si>
  <si>
    <t>2 02 15002 04 0000 150</t>
  </si>
  <si>
    <t>2 02 20000 00 0000 150</t>
  </si>
  <si>
    <t>2 02 20041 04 0000 150</t>
  </si>
  <si>
    <t>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</si>
  <si>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</si>
  <si>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</si>
  <si>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</si>
  <si>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2 02  25555 04 0000 150</t>
  </si>
  <si>
    <t>2 02 25081 04 0000 150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</si>
  <si>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</si>
  <si>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2 02 29999 04 0000 150</t>
  </si>
  <si>
    <t>0390002164</t>
  </si>
  <si>
    <t>развитие физической культуры и спорта</t>
  </si>
  <si>
    <t>0390002180</t>
  </si>
  <si>
    <t>реализация проектов инициативного бюджетирования "Твой Кузбасс -твоя инициатива"</t>
  </si>
  <si>
    <t xml:space="preserve"> 0390002188</t>
  </si>
  <si>
    <t>этнокультурное развитие наций и народностей кемеровской области</t>
  </si>
  <si>
    <t>2 02 30000 00 0000 150</t>
  </si>
  <si>
    <t>2 02 30013 04 0000 150</t>
  </si>
  <si>
    <t>2 02 30022 04 0000 150</t>
  </si>
  <si>
    <t>2 02 30027 04 0000 150</t>
  </si>
  <si>
    <t>2 02 30029 04 0000 150</t>
  </si>
  <si>
    <t>2 02 35082 04 0000 150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</si>
  <si>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 </t>
  </si>
  <si>
    <t>2 02 35084 04 0000 150</t>
  </si>
  <si>
    <t>2 02 35120 04 0000 150</t>
  </si>
  <si>
    <t>2 02 35134 04 0000 150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</si>
  <si>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 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</si>
  <si>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2 02 35135 04 0000 150</t>
  </si>
  <si>
    <t>2 02 35137 04 0000 150</t>
  </si>
  <si>
    <t>2 02 35176 04 0000 150</t>
  </si>
  <si>
    <t>2 02 35220 04 0000 150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</si>
  <si>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</si>
  <si>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2 02 35250 04 0000 150</t>
  </si>
  <si>
    <t>2 02 35260 04 0000 150</t>
  </si>
  <si>
    <t>2 02 35270 04 0000 150</t>
  </si>
  <si>
    <t>2 02 35280 04 0000 150</t>
  </si>
  <si>
    <t>2 02 35380 04 0000 150</t>
  </si>
  <si>
    <t>2 02 35573 04 0000 150</t>
  </si>
  <si>
    <t>2 02 30024 04 0000 150</t>
  </si>
  <si>
    <t>субвенция на обеспечение государственных гарантий реализации прав граждан на получение общедоступного и бесплатного дошкольного образования в муниципальных  дошкольных образовательных организациях</t>
  </si>
  <si>
    <t xml:space="preserve">  субвенция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муниципальных общеобразовательных учреждениях</t>
  </si>
  <si>
    <t>0390002121</t>
  </si>
  <si>
    <t>0390002190</t>
  </si>
  <si>
    <t>0390002058</t>
  </si>
  <si>
    <t xml:space="preserve">  субвенция на назначение и выплату пенсий Кемеровской области (меры социальной поддержки в целях развития дополнительного социального обеспечения отдельных категорий граждан в рамках публичного нормативного обязательства</t>
  </si>
  <si>
    <t>Содержание и обустройство сибиреязвенных захоронений и скотомогильников (биометрических ям)</t>
  </si>
  <si>
    <t>2 02 40000 00 0000 150</t>
  </si>
  <si>
    <t>2 02 45156 04 0000 150</t>
  </si>
  <si>
    <t>2 02 452294 04 0000 150</t>
  </si>
  <si>
    <t xml:space="preserve">Межбюджетные трансферты, передаваемые бюджетам городских округов на организацию профессионального обучения и дополнительного профессионального образования лиц предпенсионного возраста
</t>
  </si>
  <si>
    <t>2 02 45453 04 0000 150</t>
  </si>
  <si>
    <t xml:space="preserve"> Межбюджетные трансферты, передаваемые бюджетам городских округов на создание виртуальных концертных залов</t>
  </si>
  <si>
    <t>Безвозмездные поступления от негосударственных организаций в бюджеты городских  округов</t>
  </si>
  <si>
    <t>2 07 00000 00 0000 150</t>
  </si>
  <si>
    <t>2 07 04000 04 0000 150</t>
  </si>
  <si>
    <t xml:space="preserve">в том числе собственная база </t>
  </si>
  <si>
    <t>% дефицита в решение</t>
  </si>
  <si>
    <t>тыс.руб. дефицит в решении</t>
  </si>
  <si>
    <t>доп%15+15%=30%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</si>
  <si>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</si>
  <si>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налоговые неналоговые+ дотация</t>
  </si>
  <si>
    <t>Собственные доходы  - ( налог.неналог + прочие безвозмездн)- (платные ,род.плата, дорожн.фонд, доходов от аренды( казна КУМИ 7310), реализация имущества)</t>
  </si>
  <si>
    <r>
      <t xml:space="preserve">платные( 1 1301000)+ прочие безв </t>
    </r>
    <r>
      <rPr>
        <sz val="14"/>
        <rFont val="Arial"/>
        <family val="2"/>
        <charset val="204"/>
      </rPr>
      <t>(2 07 04000)</t>
    </r>
  </si>
  <si>
    <r>
      <t>реализ. Имущества</t>
    </r>
    <r>
      <rPr>
        <sz val="14"/>
        <rFont val="Arial"/>
        <family val="2"/>
        <charset val="204"/>
      </rPr>
      <t>(1 14 00000</t>
    </r>
    <r>
      <rPr>
        <b/>
        <sz val="14"/>
        <rFont val="Arial"/>
        <family val="2"/>
        <charset val="204"/>
      </rPr>
      <t>)</t>
    </r>
  </si>
  <si>
    <r>
      <rPr>
        <sz val="14"/>
        <rFont val="Arial"/>
        <family val="2"/>
        <charset val="204"/>
      </rPr>
      <t>(1 13 02994)</t>
    </r>
    <r>
      <rPr>
        <b/>
        <sz val="14"/>
        <rFont val="Arial"/>
        <family val="2"/>
        <charset val="204"/>
      </rPr>
      <t xml:space="preserve">  вт.ч. родительская плата</t>
    </r>
  </si>
  <si>
    <t xml:space="preserve">Прочие доходы от использования имущества и прав, находящихся в государственной и муниципальной собственности(за исключением имущества бюджетных и автономных учреждений,  и также имущества государственных и муниципальных унитарных предприятий, в т.ч. казенных) </t>
  </si>
  <si>
    <t>Доходы от сдачи в аренду имущества, составляющего казну городских округов (за исключением земельных участков)</t>
  </si>
  <si>
    <t>образование платные+ прочие безв+род.плата +питание сотрудников</t>
  </si>
  <si>
    <t xml:space="preserve">   Ежемесячная выплата стимулирующего характера работникам муниципальных библиотек, муниципальных музеев и культурно- досуговых учреждений </t>
  </si>
  <si>
    <t>выплаты единовременного пособия гражданам усыновившим детей-сирот и детей оставшихся без попечения родителей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</si>
  <si>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</si>
  <si>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</si>
  <si>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1 16 10031 04 0000 140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</si>
  <si>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</si>
  <si>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1 16 10032 04 0000 140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</si>
  <si>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</si>
  <si>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</si>
  <si>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1 16 01063 01 0000 140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</si>
  <si>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</si>
  <si>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1 16 01113 01 0000 140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</si>
  <si>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</si>
  <si>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</si>
  <si>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1 16 01053 01 0000 140</t>
  </si>
  <si>
    <t>1 16 02020 02 0000 140</t>
  </si>
  <si>
    <t>900
188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</si>
  <si>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</si>
  <si>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141
900</t>
  </si>
  <si>
    <t>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</si>
  <si>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</si>
  <si>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900=15,0
141=1376,0</t>
  </si>
  <si>
    <t>188=255,0
900=2,0</t>
  </si>
  <si>
    <t>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</si>
  <si>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</si>
  <si>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1 16 01203 01 0002 140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</si>
  <si>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</si>
  <si>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прилож№</t>
  </si>
  <si>
    <t>048</t>
  </si>
  <si>
    <t>Административные штрафы, установленные Кодексом Российской Федерации об административных правонарушениях</t>
  </si>
  <si>
    <t>1 16 01000 01 0000 140</t>
  </si>
  <si>
    <t>1 16 01050 01 0000 140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</si>
  <si>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</si>
  <si>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</si>
  <si>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</si>
  <si>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1 16 01070 01 0000 140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</si>
  <si>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</si>
  <si>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1 16 01110 01 0000 140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</si>
  <si>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</si>
  <si>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</si>
  <si>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</si>
  <si>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1 16 01190 01 0000 140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</si>
  <si>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</si>
  <si>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</si>
  <si>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</si>
  <si>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</si>
  <si>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</si>
  <si>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1 16 10000 00 0000 140</t>
  </si>
  <si>
    <t>Платежи в целях возмещения причиненного ущерба (убытков</t>
  </si>
  <si>
    <t>1 16 11060 01 0000 140</t>
  </si>
  <si>
    <t xml:space="preserve">Платежи, уплачиваемые в целях возмещения вреда, причиняемого автомобильным дорогам </t>
  </si>
  <si>
    <t>1 16 11000 01 0000 140</t>
  </si>
  <si>
    <t>Платежи, уплачиваемые в целях возмещения вреда</t>
  </si>
  <si>
    <t>2020г</t>
  </si>
  <si>
    <t>2021г</t>
  </si>
  <si>
    <t>2022г</t>
  </si>
  <si>
    <t xml:space="preserve">Приложение 1   </t>
  </si>
  <si>
    <t>к решению  Совета народных депутатов Анжеро-Судженского городского округа</t>
  </si>
  <si>
    <t>Е.Н.Зачиняева</t>
  </si>
  <si>
    <t>1 16 01143 01 0000 140</t>
  </si>
  <si>
    <t xml:space="preserve"> 1 16 11064 01 0000 140</t>
  </si>
  <si>
    <t>Организация мероприятий при осуществлении деятельности по обращению с животными без владельцев</t>
  </si>
  <si>
    <t xml:space="preserve"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
</t>
  </si>
  <si>
    <t>2 02 35462 04 0000 150</t>
  </si>
  <si>
    <t>2 02 25163 04 0000 150</t>
  </si>
  <si>
    <t>2 02 25027 04 0000 150</t>
  </si>
  <si>
    <t>2 02 25497 04 0000 150</t>
  </si>
  <si>
    <t>Субсидии бюджетам на создание системы долговременного ухода за гражданами пожилого возраста и инвалидами</t>
  </si>
  <si>
    <r>
      <t>ДОРОЖНЫЙ ФОНД</t>
    </r>
    <r>
      <rPr>
        <b/>
        <sz val="14"/>
        <color theme="7" tint="-0.249977111117893"/>
        <rFont val="Arial"/>
        <family val="2"/>
        <charset val="204"/>
      </rPr>
      <t xml:space="preserve"> </t>
    </r>
    <r>
      <rPr>
        <b/>
        <i/>
        <sz val="14"/>
        <color theme="7" tint="-0.249977111117893"/>
        <rFont val="Arial"/>
        <family val="2"/>
        <charset val="204"/>
      </rPr>
      <t>(акцизы, транспортный налог, субсидия 20220041,
формир.совр.гор.средысубсидии на кап.ремонт дворовых тер-й)</t>
    </r>
  </si>
  <si>
    <t>(тыс. руб.</t>
  </si>
  <si>
    <t>Начальник финансового управления города Анжеро-Судженска -</t>
  </si>
  <si>
    <t>Субсидии бюджетам субъектов РФ и муниципальных образований 
(межбюджетные субсидии)</t>
  </si>
  <si>
    <t xml:space="preserve">
Невыясненные поступления зачисляемые в бюджеты городских округов
</t>
  </si>
  <si>
    <t>Строительство, реконструкция и капитальный ремонт образовательных организаций</t>
  </si>
  <si>
    <t>Капитальный ремонт объектов систем водоснабжения и водоотведения (по ул. Ленина)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</si>
  <si>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</si>
  <si>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</si>
  <si>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1 16 10129 01 0000 140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</si>
  <si>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</si>
  <si>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от ___________ 2020 г. № _______</t>
  </si>
  <si>
    <t xml:space="preserve">от 19.12.2019 № 238 </t>
  </si>
  <si>
    <t>Доходы  бюджета муниципального образования  "Анжеро-Судженский городской округ" по группам, подгруппам, статьям, подстатьям, элементам, видам (подвидам) доходов бюджетов Российской Федерации на 2020 год и плановый период 2021 и 2022 годов</t>
  </si>
  <si>
    <t>1 06 06032 04 0000 110</t>
  </si>
  <si>
    <t>1 06 06030 00 0000 110</t>
  </si>
  <si>
    <t>1 06 06000 00 0000 110</t>
  </si>
  <si>
    <t>1 06 00000 00 0000 000</t>
  </si>
  <si>
    <t>1 12 01040 01 0000 120</t>
  </si>
  <si>
    <t>1 12 01042 01 0000 120</t>
  </si>
  <si>
    <r>
      <t xml:space="preserve">Доходы, получаемые в виде </t>
    </r>
    <r>
      <rPr>
        <b/>
        <i/>
        <sz val="14"/>
        <rFont val="Times New Roman"/>
        <family val="1"/>
        <charset val="204"/>
      </rPr>
      <t>арендной платы за земельные участки,</t>
    </r>
    <r>
      <rPr>
        <i/>
        <sz val="14"/>
        <rFont val="Times New Roman"/>
        <family val="1"/>
        <charset val="204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  </r>
  </si>
  <si>
    <r>
      <t xml:space="preserve">Возврат остатков субсидий, субвенций и иных межбюджетных трансфертов, имеющих целевое назначение, прошлых лет из бюджетов городских округов </t>
    </r>
    <r>
      <rPr>
        <sz val="14"/>
        <rFont val="Times New Roman"/>
        <family val="1"/>
        <charset val="204"/>
      </rPr>
      <t>в т.ч.</t>
    </r>
  </si>
  <si>
    <t>было</t>
  </si>
  <si>
    <t>измения</t>
  </si>
  <si>
    <t xml:space="preserve"> 1 06 00000 00 0000 000</t>
  </si>
  <si>
    <t xml:space="preserve"> 1 06 06000 00 0000 110</t>
  </si>
  <si>
    <t xml:space="preserve"> 1 06 06030 00 0000 110</t>
  </si>
  <si>
    <t xml:space="preserve"> 1 06 06032 04 0000 110</t>
  </si>
  <si>
    <r>
      <t xml:space="preserve">Доходы, получаемые в виде </t>
    </r>
    <r>
      <rPr>
        <b/>
        <i/>
        <sz val="14"/>
        <rFont val="Times"/>
        <family val="1"/>
      </rPr>
      <t>арендной платы за земельные участки,</t>
    </r>
    <r>
      <rPr>
        <i/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  </r>
  </si>
  <si>
    <t xml:space="preserve"> 1 12 01040 01 0000 120</t>
  </si>
  <si>
    <t xml:space="preserve"> 1 12 01042 01 0000 120</t>
  </si>
  <si>
    <t>0390002208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</si>
  <si>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</si>
  <si>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0390002210</t>
  </si>
  <si>
    <r>
      <t xml:space="preserve">Возврат остатков субсидий, субвенций и иных межбюджетных трансфертов, имеющих целевое назначение, прошлых лет из бюджетов городских округов </t>
    </r>
    <r>
      <rPr>
        <sz val="14"/>
        <color rgb="FFFF6699"/>
        <rFont val="Times"/>
        <family val="1"/>
      </rPr>
      <t>в т.ч.</t>
    </r>
  </si>
  <si>
    <t xml:space="preserve"> от ________________ 2020 г. №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</si>
</sst>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  <numFmt numFmtId="166" formatCode="0.000"/>
  </numFmts>
  <fonts count="95" x14ac:knownFonts="1">
    <font>
      <sz val="11"/>
      <color theme="1"/>
      <name val="Calibri"/>
      <family val="2"/>
      <scheme val="minor"/>
    </font>
    <font>
      <b/>
      <sz val="14"/>
      <name val="Times"/>
      <family val="1"/>
    </font>
    <font>
      <b/>
      <i/>
      <sz val="14"/>
      <name val="Times"/>
      <family val="1"/>
    </font>
    <font>
      <sz val="14"/>
      <name val="Times"/>
      <family val="1"/>
    </font>
    <font>
      <b/>
      <sz val="16"/>
      <name val="Times"/>
      <family val="1"/>
    </font>
    <font>
      <b/>
      <sz val="14"/>
      <color rgb="FFFF0000"/>
      <name val="Times"/>
      <family val="1"/>
    </font>
    <font>
      <sz val="14"/>
      <color theme="1"/>
      <name val="Times"/>
      <family val="1"/>
    </font>
    <font>
      <sz val="16"/>
      <color theme="1"/>
      <name val="Calibri"/>
      <family val="2"/>
      <scheme val="minor"/>
    </font>
    <font>
      <b/>
      <i/>
      <u/>
      <sz val="14"/>
      <name val="Times"/>
      <family val="1"/>
    </font>
    <font>
      <i/>
      <sz val="14"/>
      <name val="Times"/>
      <family val="1"/>
    </font>
    <font>
      <sz val="11"/>
      <color rgb="FFFF0000"/>
      <name val="Calibri"/>
      <family val="2"/>
      <scheme val="minor"/>
    </font>
    <font>
      <b/>
      <i/>
      <sz val="14"/>
      <color rgb="FFFF0000"/>
      <name val="Times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"/>
      <family val="1"/>
    </font>
    <font>
      <sz val="16"/>
      <color theme="1"/>
      <name val="Times"/>
      <family val="1"/>
    </font>
    <font>
      <i/>
      <sz val="11"/>
      <name val="Calibri"/>
      <family val="2"/>
      <scheme val="minor"/>
    </font>
    <font>
      <b/>
      <sz val="16"/>
      <color rgb="FFFF0000"/>
      <name val="Times"/>
      <family val="1"/>
    </font>
    <font>
      <i/>
      <vertAlign val="superscript"/>
      <sz val="14"/>
      <name val="Times"/>
      <family val="1"/>
    </font>
    <font>
      <sz val="11"/>
      <color theme="8" tint="-0.499984740745262"/>
      <name val="Calibri"/>
      <family val="2"/>
      <scheme val="minor"/>
    </font>
    <font>
      <b/>
      <u/>
      <sz val="14"/>
      <color rgb="FFFF0000"/>
      <name val="Times"/>
      <family val="1"/>
    </font>
    <font>
      <b/>
      <sz val="11"/>
      <color theme="1"/>
      <name val="Calibri"/>
      <family val="2"/>
      <scheme val="minor"/>
    </font>
    <font>
      <b/>
      <i/>
      <sz val="14"/>
      <color theme="9" tint="-0.499984740745262"/>
      <name val="Times"/>
      <family val="1"/>
    </font>
    <font>
      <i/>
      <sz val="11"/>
      <color theme="9" tint="-0.499984740745262"/>
      <name val="Calibri"/>
      <family val="2"/>
      <scheme val="minor"/>
    </font>
    <font>
      <sz val="10"/>
      <name val="Times"/>
      <family val="1"/>
    </font>
    <font>
      <b/>
      <sz val="14"/>
      <name val="Times"/>
      <charset val="204"/>
    </font>
    <font>
      <i/>
      <sz val="14"/>
      <name val="Times"/>
      <charset val="204"/>
    </font>
    <font>
      <sz val="14"/>
      <name val="Times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i/>
      <sz val="14"/>
      <color rgb="FFFF0000"/>
      <name val="Times"/>
      <charset val="204"/>
    </font>
    <font>
      <sz val="14"/>
      <color rgb="FFFF0000"/>
      <name val="Times"/>
      <family val="1"/>
    </font>
    <font>
      <i/>
      <sz val="14"/>
      <color rgb="FFFF0000"/>
      <name val="Times"/>
      <family val="1"/>
    </font>
    <font>
      <b/>
      <sz val="14"/>
      <color rgb="FFFF0000"/>
      <name val="Calibri"/>
      <family val="2"/>
      <scheme val="minor"/>
    </font>
    <font>
      <sz val="11"/>
      <color rgb="FFFF0000"/>
      <name val="Times"/>
      <family val="1"/>
    </font>
    <font>
      <b/>
      <i/>
      <u/>
      <sz val="14"/>
      <color rgb="FFFF0000"/>
      <name val="Times"/>
      <family val="1"/>
    </font>
    <font>
      <b/>
      <sz val="14"/>
      <color theme="1"/>
      <name val="Times"/>
      <charset val="204"/>
    </font>
    <font>
      <sz val="14"/>
      <name val="Times New Roman"/>
      <family val="1"/>
      <charset val="204"/>
    </font>
    <font>
      <b/>
      <sz val="11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theme="7" tint="-0.249977111117893"/>
      <name val="Arial"/>
      <family val="2"/>
      <charset val="204"/>
    </font>
    <font>
      <b/>
      <i/>
      <sz val="14"/>
      <color theme="7" tint="-0.249977111117893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4"/>
      <color rgb="FFFF0000"/>
      <name val="Times"/>
      <charset val="204"/>
    </font>
    <font>
      <i/>
      <sz val="14"/>
      <name val="Times New Roman"/>
      <family val="1"/>
      <charset val="204"/>
    </font>
    <font>
      <sz val="10"/>
      <color rgb="FFFF0000"/>
      <name val="Times"/>
      <charset val="204"/>
    </font>
    <font>
      <sz val="10"/>
      <name val="Times"/>
      <charset val="204"/>
    </font>
    <font>
      <sz val="11"/>
      <color rgb="FFFF0000"/>
      <name val="Times"/>
      <charset val="204"/>
    </font>
    <font>
      <sz val="11"/>
      <color rgb="FFFF0000"/>
      <name val="Times New Roman"/>
      <family val="1"/>
      <charset val="204"/>
    </font>
    <font>
      <sz val="11"/>
      <name val="Times"/>
      <charset val="204"/>
    </font>
    <font>
      <sz val="11"/>
      <color theme="1"/>
      <name val="Times"/>
      <family val="1"/>
    </font>
    <font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"/>
      <charset val="204"/>
    </font>
    <font>
      <sz val="10"/>
      <color theme="8" tint="-0.249977111117893"/>
      <name val="Times"/>
      <charset val="204"/>
    </font>
    <font>
      <sz val="10"/>
      <color theme="0"/>
      <name val="Times"/>
      <charset val="204"/>
    </font>
    <font>
      <i/>
      <sz val="10"/>
      <color theme="9" tint="-0.499984740745262"/>
      <name val="Times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4"/>
      <color theme="8" tint="-0.249977111117893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theme="4" tint="-0.249977111117893"/>
      <name val="Times New Roman"/>
      <family val="1"/>
      <charset val="204"/>
    </font>
    <font>
      <sz val="12"/>
      <color theme="1"/>
      <name val="Times"/>
      <charset val="204"/>
    </font>
    <font>
      <sz val="9"/>
      <name val="Times"/>
      <family val="1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name val="Times"/>
      <charset val="204"/>
    </font>
    <font>
      <sz val="12"/>
      <color rgb="FFFF0000"/>
      <name val="Times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color rgb="FFFF0000"/>
      <name val="Times"/>
      <charset val="204"/>
    </font>
    <font>
      <b/>
      <i/>
      <sz val="14"/>
      <color rgb="FFFF0000"/>
      <name val="Calibri"/>
      <family val="2"/>
      <scheme val="minor"/>
    </font>
    <font>
      <sz val="12"/>
      <color theme="8" tint="-0.249977111117893"/>
      <name val="Times"/>
      <charset val="204"/>
    </font>
    <font>
      <sz val="14"/>
      <color theme="8" tint="-0.249977111117893"/>
      <name val="Times"/>
      <family val="1"/>
    </font>
    <font>
      <sz val="14"/>
      <color rgb="FFFF0000"/>
      <name val="Times"/>
      <charset val="204"/>
    </font>
    <font>
      <b/>
      <sz val="14"/>
      <color rgb="FFFF0000"/>
      <name val="Calibri"/>
      <family val="2"/>
      <charset val="204"/>
      <scheme val="minor"/>
    </font>
    <font>
      <i/>
      <sz val="14"/>
      <color theme="1"/>
      <name val="Times"/>
      <charset val="204"/>
    </font>
    <font>
      <i/>
      <sz val="14"/>
      <color theme="4" tint="-0.249977111117893"/>
      <name val="Times"/>
      <charset val="204"/>
    </font>
    <font>
      <sz val="16"/>
      <name val="Times"/>
      <charset val="204"/>
    </font>
    <font>
      <sz val="12"/>
      <color theme="4" tint="-0.249977111117893"/>
      <name val="Times"/>
      <charset val="204"/>
    </font>
    <font>
      <sz val="12"/>
      <color theme="0"/>
      <name val="Times"/>
      <charset val="204"/>
    </font>
    <font>
      <sz val="12"/>
      <color theme="3" tint="0.39997558519241921"/>
      <name val="Times"/>
      <charset val="204"/>
    </font>
    <font>
      <sz val="12"/>
      <color rgb="FFFF6699"/>
      <name val="Times"/>
      <charset val="204"/>
    </font>
    <font>
      <b/>
      <sz val="14"/>
      <color rgb="FFFF6699"/>
      <name val="Times"/>
      <family val="1"/>
    </font>
    <font>
      <sz val="14"/>
      <color rgb="FFFF6699"/>
      <name val="Times"/>
      <family val="1"/>
    </font>
    <font>
      <b/>
      <sz val="14"/>
      <color rgb="FFFF6699"/>
      <name val="Calibri"/>
      <family val="2"/>
      <scheme val="minor"/>
    </font>
    <font>
      <sz val="14"/>
      <color rgb="FFFF6699"/>
      <name val="Times New Roman"/>
      <family val="1"/>
      <charset val="204"/>
    </font>
    <font>
      <i/>
      <sz val="12"/>
      <color theme="9" tint="-0.499984740745262"/>
      <name val="Times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442">
    <xf numFmtId="0" fontId="0" fillId="0" borderId="0" xfId="0"/>
    <xf numFmtId="0" fontId="7" fillId="0" borderId="0" xfId="0" applyFont="1"/>
    <xf numFmtId="0" fontId="0" fillId="0" borderId="0" xfId="0" applyFill="1"/>
    <xf numFmtId="0" fontId="1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Alignment="1"/>
    <xf numFmtId="0" fontId="5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right" vertical="center"/>
    </xf>
    <xf numFmtId="43" fontId="1" fillId="0" borderId="1" xfId="1" applyFont="1" applyFill="1" applyBorder="1" applyAlignment="1">
      <alignment horizontal="center" vertical="center" wrapText="1"/>
    </xf>
    <xf numFmtId="0" fontId="23" fillId="0" borderId="0" xfId="0" applyFont="1"/>
    <xf numFmtId="165" fontId="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right" wrapText="1"/>
    </xf>
    <xf numFmtId="0" fontId="28" fillId="3" borderId="1" xfId="0" applyFont="1" applyFill="1" applyBorder="1" applyAlignment="1">
      <alignment horizontal="right"/>
    </xf>
    <xf numFmtId="0" fontId="28" fillId="3" borderId="1" xfId="0" applyFont="1" applyFill="1" applyBorder="1" applyAlignment="1">
      <alignment horizontal="right" vertical="distributed"/>
    </xf>
    <xf numFmtId="0" fontId="17" fillId="3" borderId="1" xfId="0" applyFont="1" applyFill="1" applyBorder="1" applyAlignment="1">
      <alignment horizontal="right" vertical="center"/>
    </xf>
    <xf numFmtId="43" fontId="4" fillId="3" borderId="5" xfId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right"/>
    </xf>
    <xf numFmtId="43" fontId="17" fillId="3" borderId="5" xfId="1" applyFont="1" applyFill="1" applyBorder="1" applyAlignment="1">
      <alignment horizontal="center" vertical="center"/>
    </xf>
    <xf numFmtId="0" fontId="10" fillId="0" borderId="0" xfId="0" applyFont="1" applyFill="1"/>
    <xf numFmtId="0" fontId="32" fillId="0" borderId="0" xfId="0" applyFont="1" applyFill="1" applyAlignment="1"/>
    <xf numFmtId="164" fontId="38" fillId="0" borderId="0" xfId="0" applyNumberFormat="1" applyFont="1" applyFill="1" applyAlignment="1">
      <alignment horizontal="right" vertical="center"/>
    </xf>
    <xf numFmtId="164" fontId="38" fillId="0" borderId="0" xfId="0" applyNumberFormat="1" applyFont="1" applyFill="1" applyAlignment="1">
      <alignment horizontal="right"/>
    </xf>
    <xf numFmtId="0" fontId="34" fillId="0" borderId="1" xfId="0" applyFont="1" applyFill="1" applyBorder="1" applyAlignment="1">
      <alignment horizontal="center" vertical="center"/>
    </xf>
    <xf numFmtId="164" fontId="40" fillId="0" borderId="1" xfId="0" applyNumberFormat="1" applyFont="1" applyFill="1" applyBorder="1" applyAlignment="1">
      <alignment horizontal="right" vertical="center"/>
    </xf>
    <xf numFmtId="43" fontId="4" fillId="0" borderId="5" xfId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right"/>
    </xf>
    <xf numFmtId="43" fontId="17" fillId="0" borderId="5" xfId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right" vertical="distributed"/>
    </xf>
    <xf numFmtId="0" fontId="4" fillId="0" borderId="5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/>
    <xf numFmtId="43" fontId="14" fillId="0" borderId="0" xfId="1" applyFont="1" applyFill="1"/>
    <xf numFmtId="0" fontId="14" fillId="0" borderId="0" xfId="0" applyFont="1" applyFill="1"/>
    <xf numFmtId="165" fontId="5" fillId="0" borderId="1" xfId="1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164" fontId="43" fillId="0" borderId="1" xfId="1" applyNumberFormat="1" applyFont="1" applyFill="1" applyBorder="1" applyAlignment="1">
      <alignment horizontal="center" vertical="center" wrapText="1"/>
    </xf>
    <xf numFmtId="164" fontId="44" fillId="0" borderId="1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0" xfId="0" applyFont="1" applyFill="1"/>
    <xf numFmtId="0" fontId="0" fillId="0" borderId="0" xfId="0" applyFill="1" applyAlignment="1">
      <alignment horizontal="center" vertical="center"/>
    </xf>
    <xf numFmtId="0" fontId="13" fillId="0" borderId="0" xfId="0" applyFont="1" applyFill="1"/>
    <xf numFmtId="0" fontId="19" fillId="0" borderId="0" xfId="0" applyFont="1" applyFill="1"/>
    <xf numFmtId="0" fontId="21" fillId="0" borderId="0" xfId="0" applyFont="1" applyFill="1"/>
    <xf numFmtId="0" fontId="5" fillId="2" borderId="1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165" fontId="1" fillId="2" borderId="5" xfId="1" applyNumberFormat="1" applyFont="1" applyFill="1" applyBorder="1" applyAlignment="1">
      <alignment horizontal="center" vertical="center"/>
    </xf>
    <xf numFmtId="43" fontId="1" fillId="2" borderId="5" xfId="1" applyFont="1" applyFill="1" applyBorder="1" applyAlignment="1">
      <alignment horizontal="center" vertical="center"/>
    </xf>
    <xf numFmtId="2" fontId="1" fillId="2" borderId="5" xfId="1" applyNumberFormat="1" applyFont="1" applyFill="1" applyBorder="1" applyAlignment="1">
      <alignment horizontal="center" vertical="center"/>
    </xf>
    <xf numFmtId="164" fontId="38" fillId="2" borderId="0" xfId="0" applyNumberFormat="1" applyFont="1" applyFill="1" applyAlignment="1">
      <alignment horizontal="right" vertical="center"/>
    </xf>
    <xf numFmtId="164" fontId="38" fillId="2" borderId="0" xfId="0" applyNumberFormat="1" applyFont="1" applyFill="1" applyAlignment="1">
      <alignment horizontal="right"/>
    </xf>
    <xf numFmtId="165" fontId="11" fillId="2" borderId="5" xfId="1" applyNumberFormat="1" applyFont="1" applyFill="1" applyBorder="1" applyAlignment="1">
      <alignment horizontal="center" vertical="center"/>
    </xf>
    <xf numFmtId="43" fontId="11" fillId="2" borderId="5" xfId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right" vertical="center"/>
    </xf>
    <xf numFmtId="43" fontId="2" fillId="2" borderId="1" xfId="1" applyFont="1" applyFill="1" applyBorder="1" applyAlignment="1">
      <alignment horizontal="right"/>
    </xf>
    <xf numFmtId="43" fontId="11" fillId="2" borderId="5" xfId="1" applyFont="1" applyFill="1" applyBorder="1" applyAlignment="1">
      <alignment horizontal="right"/>
    </xf>
    <xf numFmtId="165" fontId="8" fillId="2" borderId="5" xfId="1" applyNumberFormat="1" applyFont="1" applyFill="1" applyBorder="1" applyAlignment="1">
      <alignment horizontal="center" vertical="center"/>
    </xf>
    <xf numFmtId="43" fontId="8" fillId="2" borderId="5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25" fillId="2" borderId="1" xfId="1" applyFont="1" applyFill="1" applyBorder="1" applyAlignment="1">
      <alignment horizontal="center" vertical="center"/>
    </xf>
    <xf numFmtId="43" fontId="25" fillId="2" borderId="5" xfId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17" fillId="2" borderId="9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17" fillId="2" borderId="9" xfId="0" applyFont="1" applyFill="1" applyBorder="1" applyAlignment="1">
      <alignment horizontal="right"/>
    </xf>
    <xf numFmtId="43" fontId="4" fillId="2" borderId="9" xfId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right" vertical="center"/>
    </xf>
    <xf numFmtId="43" fontId="31" fillId="2" borderId="5" xfId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right" vertical="center"/>
    </xf>
    <xf numFmtId="0" fontId="28" fillId="3" borderId="4" xfId="0" applyFont="1" applyFill="1" applyBorder="1" applyAlignment="1">
      <alignment horizontal="right" wrapText="1"/>
    </xf>
    <xf numFmtId="0" fontId="30" fillId="0" borderId="12" xfId="0" applyFont="1" applyFill="1" applyBorder="1" applyAlignment="1">
      <alignment horizontal="right" wrapText="1"/>
    </xf>
    <xf numFmtId="43" fontId="4" fillId="0" borderId="12" xfId="1" applyFont="1" applyFill="1" applyBorder="1" applyAlignment="1">
      <alignment horizontal="center" vertical="center"/>
    </xf>
    <xf numFmtId="43" fontId="4" fillId="3" borderId="12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left" vertical="center" wrapText="1"/>
    </xf>
    <xf numFmtId="0" fontId="34" fillId="0" borderId="13" xfId="0" applyFont="1" applyFill="1" applyBorder="1" applyAlignment="1">
      <alignment horizontal="center" vertical="center"/>
    </xf>
    <xf numFmtId="165" fontId="1" fillId="0" borderId="13" xfId="1" applyNumberFormat="1" applyFont="1" applyFill="1" applyBorder="1" applyAlignment="1">
      <alignment horizontal="center" vertical="center"/>
    </xf>
    <xf numFmtId="43" fontId="1" fillId="0" borderId="13" xfId="1" applyFont="1" applyFill="1" applyBorder="1" applyAlignment="1">
      <alignment horizontal="center" vertical="center"/>
    </xf>
    <xf numFmtId="2" fontId="1" fillId="0" borderId="13" xfId="1" applyNumberFormat="1" applyFont="1" applyFill="1" applyBorder="1" applyAlignment="1">
      <alignment horizontal="center" vertical="center"/>
    </xf>
    <xf numFmtId="164" fontId="38" fillId="0" borderId="13" xfId="0" applyNumberFormat="1" applyFont="1" applyFill="1" applyBorder="1" applyAlignment="1">
      <alignment horizontal="right" vertical="center"/>
    </xf>
    <xf numFmtId="164" fontId="38" fillId="0" borderId="13" xfId="0" applyNumberFormat="1" applyFont="1" applyFill="1" applyBorder="1" applyAlignment="1">
      <alignment horizontal="right"/>
    </xf>
    <xf numFmtId="0" fontId="0" fillId="0" borderId="13" xfId="0" applyBorder="1"/>
    <xf numFmtId="166" fontId="4" fillId="2" borderId="4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right"/>
    </xf>
    <xf numFmtId="0" fontId="5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wrapText="1"/>
    </xf>
    <xf numFmtId="43" fontId="11" fillId="4" borderId="1" xfId="1" applyFont="1" applyFill="1" applyBorder="1" applyAlignment="1">
      <alignment vertical="center"/>
    </xf>
    <xf numFmtId="164" fontId="35" fillId="4" borderId="1" xfId="0" applyNumberFormat="1" applyFont="1" applyFill="1" applyBorder="1" applyAlignment="1">
      <alignment horizontal="right" vertical="center"/>
    </xf>
    <xf numFmtId="164" fontId="40" fillId="4" borderId="1" xfId="0" applyNumberFormat="1" applyFont="1" applyFill="1" applyBorder="1" applyAlignment="1">
      <alignment horizontal="right" vertical="center"/>
    </xf>
    <xf numFmtId="164" fontId="44" fillId="4" borderId="1" xfId="1" applyNumberFormat="1" applyFont="1" applyFill="1" applyBorder="1" applyAlignment="1">
      <alignment horizontal="right" vertical="center"/>
    </xf>
    <xf numFmtId="0" fontId="0" fillId="4" borderId="1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36" fillId="4" borderId="1" xfId="0" applyFont="1" applyFill="1" applyBorder="1" applyAlignment="1">
      <alignment horizontal="right" wrapText="1"/>
    </xf>
    <xf numFmtId="0" fontId="34" fillId="4" borderId="1" xfId="0" applyFont="1" applyFill="1" applyBorder="1" applyAlignment="1">
      <alignment horizontal="center" vertical="center"/>
    </xf>
    <xf numFmtId="164" fontId="36" fillId="4" borderId="1" xfId="1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wrapText="1"/>
    </xf>
    <xf numFmtId="164" fontId="5" fillId="4" borderId="1" xfId="1" applyNumberFormat="1" applyFont="1" applyFill="1" applyBorder="1" applyAlignment="1">
      <alignment horizontal="right" vertical="center"/>
    </xf>
    <xf numFmtId="164" fontId="1" fillId="4" borderId="1" xfId="1" applyNumberFormat="1" applyFont="1" applyFill="1" applyBorder="1" applyAlignment="1">
      <alignment horizontal="right" vertical="center"/>
    </xf>
    <xf numFmtId="0" fontId="0" fillId="4" borderId="0" xfId="0" applyFill="1"/>
    <xf numFmtId="0" fontId="3" fillId="4" borderId="1" xfId="0" applyFont="1" applyFill="1" applyBorder="1" applyAlignment="1">
      <alignment wrapText="1"/>
    </xf>
    <xf numFmtId="164" fontId="32" fillId="4" borderId="1" xfId="1" applyNumberFormat="1" applyFont="1" applyFill="1" applyBorder="1" applyAlignment="1">
      <alignment horizontal="right" vertical="center"/>
    </xf>
    <xf numFmtId="164" fontId="3" fillId="4" borderId="1" xfId="1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left" vertical="center" wrapText="1"/>
    </xf>
    <xf numFmtId="164" fontId="15" fillId="4" borderId="1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vertical="center" wrapText="1"/>
    </xf>
    <xf numFmtId="0" fontId="33" fillId="4" borderId="1" xfId="0" applyFont="1" applyFill="1" applyBorder="1" applyAlignment="1">
      <alignment vertical="center" wrapText="1"/>
    </xf>
    <xf numFmtId="0" fontId="10" fillId="4" borderId="0" xfId="0" applyFont="1" applyFill="1" applyAlignment="1">
      <alignment vertical="center"/>
    </xf>
    <xf numFmtId="0" fontId="1" fillId="4" borderId="1" xfId="0" applyFont="1" applyFill="1" applyBorder="1" applyAlignment="1">
      <alignment vertical="center" wrapText="1"/>
    </xf>
    <xf numFmtId="164" fontId="40" fillId="4" borderId="1" xfId="0" applyNumberFormat="1" applyFont="1" applyFill="1" applyBorder="1" applyAlignment="1">
      <alignment horizontal="right"/>
    </xf>
    <xf numFmtId="0" fontId="7" fillId="4" borderId="0" xfId="0" applyFont="1" applyFill="1"/>
    <xf numFmtId="0" fontId="3" fillId="4" borderId="1" xfId="0" applyFont="1" applyFill="1" applyBorder="1" applyAlignment="1">
      <alignment vertical="center" wrapText="1"/>
    </xf>
    <xf numFmtId="164" fontId="32" fillId="4" borderId="1" xfId="1" applyNumberFormat="1" applyFont="1" applyFill="1" applyBorder="1" applyAlignment="1">
      <alignment horizontal="right" vertical="center" wrapText="1"/>
    </xf>
    <xf numFmtId="164" fontId="3" fillId="4" borderId="1" xfId="1" applyNumberFormat="1" applyFont="1" applyFill="1" applyBorder="1" applyAlignment="1">
      <alignment horizontal="right" vertical="center" wrapText="1"/>
    </xf>
    <xf numFmtId="0" fontId="27" fillId="4" borderId="1" xfId="0" applyFont="1" applyFill="1" applyBorder="1" applyAlignment="1">
      <alignment vertical="center" wrapText="1"/>
    </xf>
    <xf numFmtId="164" fontId="45" fillId="4" borderId="1" xfId="1" applyNumberFormat="1" applyFont="1" applyFill="1" applyBorder="1" applyAlignment="1">
      <alignment horizontal="right" vertical="center"/>
    </xf>
    <xf numFmtId="164" fontId="26" fillId="4" borderId="1" xfId="1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vertical="center"/>
    </xf>
    <xf numFmtId="0" fontId="32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justify" vertical="center" wrapText="1"/>
    </xf>
    <xf numFmtId="0" fontId="33" fillId="4" borderId="1" xfId="0" applyFont="1" applyFill="1" applyBorder="1" applyAlignment="1">
      <alignment horizontal="justify" vertical="center" wrapText="1"/>
    </xf>
    <xf numFmtId="164" fontId="33" fillId="4" borderId="1" xfId="1" applyNumberFormat="1" applyFont="1" applyFill="1" applyBorder="1" applyAlignment="1">
      <alignment horizontal="right" vertical="center"/>
    </xf>
    <xf numFmtId="0" fontId="17" fillId="5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164" fontId="17" fillId="5" borderId="1" xfId="1" applyNumberFormat="1" applyFont="1" applyFill="1" applyBorder="1" applyAlignment="1">
      <alignment horizontal="right" vertical="center"/>
    </xf>
    <xf numFmtId="164" fontId="4" fillId="5" borderId="1" xfId="1" applyNumberFormat="1" applyFont="1" applyFill="1" applyBorder="1" applyAlignment="1">
      <alignment horizontal="right" vertical="center"/>
    </xf>
    <xf numFmtId="0" fontId="15" fillId="5" borderId="0" xfId="0" applyFont="1" applyFill="1" applyAlignment="1">
      <alignment vertical="center"/>
    </xf>
    <xf numFmtId="0" fontId="1" fillId="4" borderId="1" xfId="0" applyFont="1" applyFill="1" applyBorder="1" applyAlignment="1">
      <alignment horizontal="right" vertical="center"/>
    </xf>
    <xf numFmtId="164" fontId="38" fillId="4" borderId="1" xfId="0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164" fontId="46" fillId="4" borderId="1" xfId="0" applyNumberFormat="1" applyFont="1" applyFill="1" applyBorder="1" applyAlignment="1">
      <alignment horizontal="right" vertical="center"/>
    </xf>
    <xf numFmtId="0" fontId="16" fillId="4" borderId="0" xfId="0" applyFont="1" applyFill="1" applyAlignment="1">
      <alignment vertical="center"/>
    </xf>
    <xf numFmtId="49" fontId="5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 wrapText="1"/>
    </xf>
    <xf numFmtId="2" fontId="0" fillId="4" borderId="0" xfId="0" applyNumberFormat="1" applyFill="1" applyAlignment="1">
      <alignment horizontal="right" vertical="center"/>
    </xf>
    <xf numFmtId="0" fontId="13" fillId="4" borderId="0" xfId="0" applyFont="1" applyFill="1"/>
    <xf numFmtId="0" fontId="10" fillId="4" borderId="0" xfId="0" applyFont="1" applyFill="1"/>
    <xf numFmtId="0" fontId="20" fillId="4" borderId="1" xfId="0" applyFont="1" applyFill="1" applyBorder="1" applyAlignment="1">
      <alignment horizontal="right" vertical="center" wrapText="1"/>
    </xf>
    <xf numFmtId="0" fontId="21" fillId="4" borderId="0" xfId="0" applyFont="1" applyFill="1"/>
    <xf numFmtId="0" fontId="39" fillId="4" borderId="0" xfId="0" applyFont="1" applyFill="1"/>
    <xf numFmtId="0" fontId="4" fillId="5" borderId="1" xfId="0" applyFont="1" applyFill="1" applyBorder="1" applyAlignment="1">
      <alignment horizontal="left" vertical="center" wrapText="1"/>
    </xf>
    <xf numFmtId="49" fontId="0" fillId="4" borderId="0" xfId="0" applyNumberFormat="1" applyFont="1" applyFill="1" applyAlignment="1">
      <alignment vertical="center"/>
    </xf>
    <xf numFmtId="49" fontId="35" fillId="4" borderId="1" xfId="0" applyNumberFormat="1" applyFont="1" applyFill="1" applyBorder="1" applyAlignment="1">
      <alignment horizontal="right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49" fillId="0" borderId="1" xfId="1" applyNumberFormat="1" applyFont="1" applyFill="1" applyBorder="1" applyAlignment="1">
      <alignment horizontal="center" vertical="center"/>
    </xf>
    <xf numFmtId="49" fontId="50" fillId="0" borderId="1" xfId="0" applyNumberFormat="1" applyFont="1" applyFill="1" applyBorder="1" applyAlignment="1">
      <alignment horizontal="center" vertical="center"/>
    </xf>
    <xf numFmtId="49" fontId="51" fillId="0" borderId="1" xfId="1" applyNumberFormat="1" applyFont="1" applyFill="1" applyBorder="1" applyAlignment="1">
      <alignment horizontal="center" vertical="center"/>
    </xf>
    <xf numFmtId="49" fontId="52" fillId="0" borderId="1" xfId="0" applyNumberFormat="1" applyFont="1" applyFill="1" applyBorder="1" applyAlignment="1">
      <alignment horizontal="center" vertical="center"/>
    </xf>
    <xf numFmtId="0" fontId="53" fillId="0" borderId="0" xfId="0" applyFont="1" applyAlignment="1"/>
    <xf numFmtId="0" fontId="40" fillId="0" borderId="0" xfId="0" applyFont="1" applyFill="1" applyAlignment="1">
      <alignment horizontal="left"/>
    </xf>
    <xf numFmtId="165" fontId="38" fillId="0" borderId="0" xfId="1" applyNumberFormat="1" applyFont="1" applyFill="1" applyAlignment="1"/>
    <xf numFmtId="43" fontId="38" fillId="0" borderId="0" xfId="1" applyFont="1" applyFill="1" applyAlignment="1"/>
    <xf numFmtId="0" fontId="38" fillId="0" borderId="0" xfId="0" applyFont="1" applyFill="1" applyAlignment="1"/>
    <xf numFmtId="0" fontId="53" fillId="0" borderId="0" xfId="0" applyFont="1"/>
    <xf numFmtId="0" fontId="55" fillId="0" borderId="0" xfId="0" applyFont="1" applyAlignment="1">
      <alignment horizontal="right" vertical="center"/>
    </xf>
    <xf numFmtId="0" fontId="48" fillId="5" borderId="1" xfId="0" applyFont="1" applyFill="1" applyBorder="1" applyAlignment="1">
      <alignment horizontal="right" vertical="center" wrapText="1"/>
    </xf>
    <xf numFmtId="0" fontId="47" fillId="4" borderId="1" xfId="0" applyFont="1" applyFill="1" applyBorder="1" applyAlignment="1">
      <alignment horizontal="right" wrapText="1"/>
    </xf>
    <xf numFmtId="0" fontId="48" fillId="4" borderId="1" xfId="0" applyFont="1" applyFill="1" applyBorder="1" applyAlignment="1">
      <alignment horizontal="right" vertical="center"/>
    </xf>
    <xf numFmtId="0" fontId="48" fillId="4" borderId="1" xfId="0" applyFont="1" applyFill="1" applyBorder="1" applyAlignment="1">
      <alignment horizontal="right" vertical="center" wrapText="1"/>
    </xf>
    <xf numFmtId="0" fontId="47" fillId="4" borderId="1" xfId="0" applyFont="1" applyFill="1" applyBorder="1" applyAlignment="1">
      <alignment horizontal="right" vertical="center" wrapText="1"/>
    </xf>
    <xf numFmtId="49" fontId="48" fillId="0" borderId="1" xfId="0" applyNumberFormat="1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right" vertical="center" wrapText="1"/>
    </xf>
    <xf numFmtId="0" fontId="48" fillId="0" borderId="1" xfId="0" applyFont="1" applyFill="1" applyBorder="1" applyAlignment="1">
      <alignment horizontal="right" vertical="center"/>
    </xf>
    <xf numFmtId="0" fontId="56" fillId="4" borderId="1" xfId="0" applyFont="1" applyFill="1" applyBorder="1" applyAlignment="1">
      <alignment horizontal="right" vertical="center" wrapText="1"/>
    </xf>
    <xf numFmtId="49" fontId="48" fillId="4" borderId="1" xfId="0" applyNumberFormat="1" applyFont="1" applyFill="1" applyBorder="1" applyAlignment="1">
      <alignment horizontal="right" vertical="center"/>
    </xf>
    <xf numFmtId="0" fontId="47" fillId="4" borderId="1" xfId="0" applyFont="1" applyFill="1" applyBorder="1" applyAlignment="1">
      <alignment horizontal="right" vertical="center"/>
    </xf>
    <xf numFmtId="0" fontId="47" fillId="0" borderId="1" xfId="0" applyFont="1" applyFill="1" applyBorder="1" applyAlignment="1">
      <alignment horizontal="right" vertical="center" wrapText="1"/>
    </xf>
    <xf numFmtId="0" fontId="47" fillId="0" borderId="1" xfId="0" applyFont="1" applyFill="1" applyBorder="1" applyAlignment="1">
      <alignment horizontal="right" vertical="center"/>
    </xf>
    <xf numFmtId="49" fontId="48" fillId="4" borderId="1" xfId="0" applyNumberFormat="1" applyFont="1" applyFill="1" applyBorder="1" applyAlignment="1">
      <alignment horizontal="right" vertical="center" wrapText="1"/>
    </xf>
    <xf numFmtId="49" fontId="57" fillId="4" borderId="1" xfId="0" applyNumberFormat="1" applyFont="1" applyFill="1" applyBorder="1" applyAlignment="1">
      <alignment horizontal="right" vertical="center" wrapText="1"/>
    </xf>
    <xf numFmtId="49" fontId="57" fillId="0" borderId="1" xfId="0" applyNumberFormat="1" applyFont="1" applyFill="1" applyBorder="1" applyAlignment="1">
      <alignment horizontal="right" vertical="center" wrapText="1"/>
    </xf>
    <xf numFmtId="49" fontId="47" fillId="0" borderId="1" xfId="0" applyNumberFormat="1" applyFont="1" applyFill="1" applyBorder="1" applyAlignment="1">
      <alignment horizontal="right" vertical="center" wrapText="1"/>
    </xf>
    <xf numFmtId="0" fontId="48" fillId="0" borderId="13" xfId="0" applyFont="1" applyFill="1" applyBorder="1" applyAlignment="1">
      <alignment horizontal="right" vertical="center" wrapText="1"/>
    </xf>
    <xf numFmtId="0" fontId="48" fillId="3" borderId="4" xfId="0" applyFont="1" applyFill="1" applyBorder="1" applyAlignment="1">
      <alignment horizontal="right" vertical="center"/>
    </xf>
    <xf numFmtId="0" fontId="48" fillId="3" borderId="1" xfId="0" applyFont="1" applyFill="1" applyBorder="1" applyAlignment="1">
      <alignment horizontal="right" vertical="center"/>
    </xf>
    <xf numFmtId="0" fontId="48" fillId="2" borderId="4" xfId="0" applyFont="1" applyFill="1" applyBorder="1" applyAlignment="1">
      <alignment horizontal="right" vertical="center" wrapText="1"/>
    </xf>
    <xf numFmtId="0" fontId="58" fillId="2" borderId="4" xfId="0" applyFont="1" applyFill="1" applyBorder="1" applyAlignment="1">
      <alignment horizontal="right" vertical="center"/>
    </xf>
    <xf numFmtId="0" fontId="58" fillId="2" borderId="1" xfId="0" applyFont="1" applyFill="1" applyBorder="1" applyAlignment="1">
      <alignment horizontal="right" vertical="center"/>
    </xf>
    <xf numFmtId="0" fontId="58" fillId="2" borderId="1" xfId="0" applyFont="1" applyFill="1" applyBorder="1" applyAlignment="1">
      <alignment horizontal="right" vertical="center" wrapText="1"/>
    </xf>
    <xf numFmtId="43" fontId="48" fillId="2" borderId="1" xfId="1" applyFont="1" applyFill="1" applyBorder="1" applyAlignment="1">
      <alignment horizontal="right" vertical="center"/>
    </xf>
    <xf numFmtId="0" fontId="48" fillId="2" borderId="3" xfId="0" applyFont="1" applyFill="1" applyBorder="1" applyAlignment="1">
      <alignment horizontal="right" vertical="center"/>
    </xf>
    <xf numFmtId="0" fontId="48" fillId="2" borderId="7" xfId="0" applyFont="1" applyFill="1" applyBorder="1" applyAlignment="1">
      <alignment horizontal="right" vertical="center"/>
    </xf>
    <xf numFmtId="0" fontId="48" fillId="2" borderId="8" xfId="0" applyFont="1" applyFill="1" applyBorder="1" applyAlignment="1">
      <alignment horizontal="right" vertical="center"/>
    </xf>
    <xf numFmtId="0" fontId="48" fillId="2" borderId="6" xfId="0" applyFont="1" applyFill="1" applyBorder="1" applyAlignment="1">
      <alignment horizontal="right" vertical="center"/>
    </xf>
    <xf numFmtId="0" fontId="25" fillId="0" borderId="3" xfId="0" applyFont="1" applyFill="1" applyBorder="1" applyAlignment="1">
      <alignment horizontal="center" vertical="center" wrapText="1"/>
    </xf>
    <xf numFmtId="164" fontId="40" fillId="0" borderId="1" xfId="0" applyNumberFormat="1" applyFont="1" applyFill="1" applyBorder="1" applyAlignment="1">
      <alignment horizontal="right"/>
    </xf>
    <xf numFmtId="164" fontId="40" fillId="4" borderId="1" xfId="0" applyNumberFormat="1" applyFont="1" applyFill="1" applyBorder="1" applyAlignment="1">
      <alignment horizontal="center" vertical="center"/>
    </xf>
    <xf numFmtId="164" fontId="43" fillId="4" borderId="1" xfId="0" applyNumberFormat="1" applyFont="1" applyFill="1" applyBorder="1" applyAlignment="1">
      <alignment horizontal="right" vertical="center"/>
    </xf>
    <xf numFmtId="0" fontId="59" fillId="0" borderId="1" xfId="0" applyFont="1" applyFill="1" applyBorder="1" applyAlignment="1">
      <alignment vertical="center" wrapText="1"/>
    </xf>
    <xf numFmtId="0" fontId="43" fillId="0" borderId="1" xfId="0" applyFont="1" applyFill="1" applyBorder="1" applyAlignment="1">
      <alignment horizontal="center" vertical="center"/>
    </xf>
    <xf numFmtId="164" fontId="43" fillId="0" borderId="1" xfId="1" applyNumberFormat="1" applyFont="1" applyFill="1" applyBorder="1" applyAlignment="1">
      <alignment horizontal="right" vertical="center"/>
    </xf>
    <xf numFmtId="164" fontId="59" fillId="0" borderId="1" xfId="1" applyNumberFormat="1" applyFont="1" applyFill="1" applyBorder="1" applyAlignment="1">
      <alignment horizontal="right" vertical="center"/>
    </xf>
    <xf numFmtId="0" fontId="38" fillId="4" borderId="1" xfId="0" applyFont="1" applyFill="1" applyBorder="1" applyAlignment="1">
      <alignment vertical="center" wrapText="1"/>
    </xf>
    <xf numFmtId="0" fontId="59" fillId="4" borderId="1" xfId="0" applyFont="1" applyFill="1" applyBorder="1" applyAlignment="1">
      <alignment horizontal="center" vertical="center"/>
    </xf>
    <xf numFmtId="164" fontId="38" fillId="4" borderId="1" xfId="1" applyNumberFormat="1" applyFont="1" applyFill="1" applyBorder="1" applyAlignment="1">
      <alignment horizontal="right" vertical="center"/>
    </xf>
    <xf numFmtId="0" fontId="46" fillId="4" borderId="1" xfId="0" applyFont="1" applyFill="1" applyBorder="1" applyAlignment="1">
      <alignment horizontal="left" vertical="center" wrapText="1"/>
    </xf>
    <xf numFmtId="164" fontId="46" fillId="4" borderId="1" xfId="1" applyNumberFormat="1" applyFont="1" applyFill="1" applyBorder="1" applyAlignment="1">
      <alignment horizontal="right" vertical="center"/>
    </xf>
    <xf numFmtId="164" fontId="38" fillId="4" borderId="1" xfId="0" applyNumberFormat="1" applyFont="1" applyFill="1" applyBorder="1" applyAlignment="1">
      <alignment vertical="center"/>
    </xf>
    <xf numFmtId="0" fontId="46" fillId="4" borderId="1" xfId="0" applyFont="1" applyFill="1" applyBorder="1" applyAlignment="1">
      <alignment horizontal="justify" vertical="center" wrapText="1"/>
    </xf>
    <xf numFmtId="0" fontId="60" fillId="4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vertical="center" wrapText="1"/>
    </xf>
    <xf numFmtId="164" fontId="40" fillId="0" borderId="1" xfId="1" applyNumberFormat="1" applyFont="1" applyFill="1" applyBorder="1" applyAlignment="1">
      <alignment horizontal="right" vertical="center"/>
    </xf>
    <xf numFmtId="164" fontId="38" fillId="0" borderId="1" xfId="1" applyNumberFormat="1" applyFont="1" applyFill="1" applyBorder="1" applyAlignment="1">
      <alignment horizontal="right" vertical="center"/>
    </xf>
    <xf numFmtId="0" fontId="46" fillId="0" borderId="1" xfId="0" applyFont="1" applyFill="1" applyBorder="1" applyAlignment="1">
      <alignment vertical="center" wrapText="1"/>
    </xf>
    <xf numFmtId="0" fontId="61" fillId="0" borderId="1" xfId="0" applyFont="1" applyFill="1" applyBorder="1" applyAlignment="1">
      <alignment horizontal="center" vertical="center"/>
    </xf>
    <xf numFmtId="164" fontId="44" fillId="0" borderId="1" xfId="1" applyNumberFormat="1" applyFont="1" applyFill="1" applyBorder="1" applyAlignment="1">
      <alignment horizontal="right" vertical="center"/>
    </xf>
    <xf numFmtId="164" fontId="46" fillId="0" borderId="1" xfId="1" applyNumberFormat="1" applyFont="1" applyFill="1" applyBorder="1" applyAlignment="1">
      <alignment horizontal="right" vertical="center"/>
    </xf>
    <xf numFmtId="164" fontId="53" fillId="0" borderId="1" xfId="0" applyNumberFormat="1" applyFont="1" applyFill="1" applyBorder="1" applyAlignment="1">
      <alignment vertical="center"/>
    </xf>
    <xf numFmtId="0" fontId="43" fillId="4" borderId="1" xfId="0" applyFont="1" applyFill="1" applyBorder="1" applyAlignment="1">
      <alignment horizontal="center" vertical="center"/>
    </xf>
    <xf numFmtId="164" fontId="40" fillId="4" borderId="1" xfId="1" applyNumberFormat="1" applyFont="1" applyFill="1" applyBorder="1" applyAlignment="1">
      <alignment horizontal="right" vertical="center"/>
    </xf>
    <xf numFmtId="0" fontId="46" fillId="4" borderId="1" xfId="0" applyFont="1" applyFill="1" applyBorder="1" applyAlignment="1">
      <alignment vertical="center" wrapText="1"/>
    </xf>
    <xf numFmtId="164" fontId="53" fillId="4" borderId="1" xfId="0" applyNumberFormat="1" applyFont="1" applyFill="1" applyBorder="1" applyAlignment="1">
      <alignment vertical="center"/>
    </xf>
    <xf numFmtId="0" fontId="59" fillId="4" borderId="1" xfId="0" applyFont="1" applyFill="1" applyBorder="1" applyAlignment="1">
      <alignment vertical="center" wrapText="1"/>
    </xf>
    <xf numFmtId="164" fontId="43" fillId="4" borderId="1" xfId="1" applyNumberFormat="1" applyFont="1" applyFill="1" applyBorder="1" applyAlignment="1">
      <alignment horizontal="right" vertical="center"/>
    </xf>
    <xf numFmtId="164" fontId="59" fillId="4" borderId="1" xfId="1" applyNumberFormat="1" applyFont="1" applyFill="1" applyBorder="1" applyAlignment="1">
      <alignment horizontal="right" vertical="center"/>
    </xf>
    <xf numFmtId="0" fontId="40" fillId="4" borderId="1" xfId="0" applyFont="1" applyFill="1" applyBorder="1" applyAlignment="1">
      <alignment vertical="center" wrapText="1"/>
    </xf>
    <xf numFmtId="0" fontId="38" fillId="4" borderId="1" xfId="0" applyFont="1" applyFill="1" applyBorder="1" applyAlignment="1">
      <alignment horizontal="justify" vertical="center" wrapText="1"/>
    </xf>
    <xf numFmtId="0" fontId="44" fillId="4" borderId="1" xfId="0" applyFont="1" applyFill="1" applyBorder="1" applyAlignment="1">
      <alignment vertical="center" wrapText="1"/>
    </xf>
    <xf numFmtId="0" fontId="59" fillId="0" borderId="1" xfId="0" applyFont="1" applyFill="1" applyBorder="1" applyAlignment="1">
      <alignment horizontal="center" vertical="center" wrapText="1"/>
    </xf>
    <xf numFmtId="0" fontId="59" fillId="4" borderId="1" xfId="0" applyFont="1" applyFill="1" applyBorder="1" applyAlignment="1">
      <alignment horizontal="justify" vertical="center" wrapText="1"/>
    </xf>
    <xf numFmtId="0" fontId="62" fillId="4" borderId="1" xfId="0" applyFont="1" applyFill="1" applyBorder="1" applyAlignment="1">
      <alignment vertical="center" wrapText="1"/>
    </xf>
    <xf numFmtId="164" fontId="62" fillId="4" borderId="1" xfId="1" applyNumberFormat="1" applyFont="1" applyFill="1" applyBorder="1" applyAlignment="1">
      <alignment horizontal="right" vertical="center"/>
    </xf>
    <xf numFmtId="0" fontId="46" fillId="4" borderId="1" xfId="0" applyNumberFormat="1" applyFont="1" applyFill="1" applyBorder="1" applyAlignment="1">
      <alignment vertical="center" wrapText="1"/>
    </xf>
    <xf numFmtId="0" fontId="46" fillId="4" borderId="1" xfId="0" applyNumberFormat="1" applyFont="1" applyFill="1" applyBorder="1" applyAlignment="1">
      <alignment horizontal="left" vertical="center" wrapText="1"/>
    </xf>
    <xf numFmtId="2" fontId="43" fillId="4" borderId="1" xfId="0" applyNumberFormat="1" applyFont="1" applyFill="1" applyBorder="1" applyAlignment="1">
      <alignment horizontal="center" vertical="center"/>
    </xf>
    <xf numFmtId="0" fontId="44" fillId="4" borderId="1" xfId="0" applyFont="1" applyFill="1" applyBorder="1" applyAlignment="1">
      <alignment horizontal="justify" vertical="center" wrapText="1"/>
    </xf>
    <xf numFmtId="0" fontId="38" fillId="0" borderId="1" xfId="0" applyFont="1" applyFill="1" applyBorder="1" applyAlignment="1">
      <alignment horizontal="justify" vertical="center" wrapText="1"/>
    </xf>
    <xf numFmtId="0" fontId="38" fillId="0" borderId="1" xfId="0" applyNumberFormat="1" applyFont="1" applyFill="1" applyBorder="1" applyAlignment="1">
      <alignment horizontal="left" vertical="center" wrapText="1"/>
    </xf>
    <xf numFmtId="0" fontId="38" fillId="4" borderId="1" xfId="0" applyNumberFormat="1" applyFont="1" applyFill="1" applyBorder="1" applyAlignment="1">
      <alignment horizontal="left" vertical="center" wrapText="1"/>
    </xf>
    <xf numFmtId="0" fontId="43" fillId="4" borderId="1" xfId="0" applyFont="1" applyFill="1" applyBorder="1" applyAlignment="1">
      <alignment horizontal="center" vertical="center" wrapText="1"/>
    </xf>
    <xf numFmtId="164" fontId="44" fillId="4" borderId="1" xfId="0" applyNumberFormat="1" applyFont="1" applyFill="1" applyBorder="1" applyAlignment="1">
      <alignment horizontal="right" vertical="center"/>
    </xf>
    <xf numFmtId="0" fontId="43" fillId="0" borderId="1" xfId="0" applyFont="1" applyFill="1" applyBorder="1" applyAlignment="1">
      <alignment horizontal="center" vertical="center" wrapText="1"/>
    </xf>
    <xf numFmtId="164" fontId="38" fillId="0" borderId="1" xfId="0" applyNumberFormat="1" applyFont="1" applyFill="1" applyBorder="1" applyAlignment="1">
      <alignment horizontal="right" vertical="center"/>
    </xf>
    <xf numFmtId="0" fontId="46" fillId="0" borderId="1" xfId="0" applyFont="1" applyFill="1" applyBorder="1" applyAlignment="1">
      <alignment horizontal="justify" vertical="center" wrapText="1"/>
    </xf>
    <xf numFmtId="164" fontId="63" fillId="0" borderId="1" xfId="0" applyNumberFormat="1" applyFont="1" applyFill="1" applyBorder="1" applyAlignment="1">
      <alignment vertical="center"/>
    </xf>
    <xf numFmtId="164" fontId="64" fillId="4" borderId="1" xfId="1" applyNumberFormat="1" applyFont="1" applyFill="1" applyBorder="1" applyAlignment="1">
      <alignment horizontal="right" vertical="center"/>
    </xf>
    <xf numFmtId="0" fontId="43" fillId="0" borderId="1" xfId="0" applyFont="1" applyFill="1" applyBorder="1" applyAlignment="1">
      <alignment horizontal="justify" vertical="center" wrapText="1"/>
    </xf>
    <xf numFmtId="0" fontId="59" fillId="0" borderId="1" xfId="0" applyFont="1" applyFill="1" applyBorder="1" applyAlignment="1">
      <alignment horizontal="left" wrapText="1"/>
    </xf>
    <xf numFmtId="0" fontId="46" fillId="4" borderId="1" xfId="0" applyFont="1" applyFill="1" applyBorder="1" applyAlignment="1">
      <alignment wrapText="1"/>
    </xf>
    <xf numFmtId="0" fontId="44" fillId="0" borderId="1" xfId="0" applyFont="1" applyFill="1" applyBorder="1" applyAlignment="1">
      <alignment wrapText="1"/>
    </xf>
    <xf numFmtId="0" fontId="40" fillId="0" borderId="1" xfId="0" applyFont="1" applyFill="1" applyBorder="1" applyAlignment="1">
      <alignment vertical="center" wrapText="1"/>
    </xf>
    <xf numFmtId="0" fontId="59" fillId="0" borderId="1" xfId="0" applyFont="1" applyFill="1" applyBorder="1" applyAlignment="1">
      <alignment wrapText="1"/>
    </xf>
    <xf numFmtId="0" fontId="38" fillId="4" borderId="1" xfId="0" applyFont="1" applyFill="1" applyBorder="1" applyAlignment="1">
      <alignment wrapText="1"/>
    </xf>
    <xf numFmtId="0" fontId="40" fillId="0" borderId="1" xfId="0" applyFont="1" applyFill="1" applyBorder="1" applyAlignment="1">
      <alignment wrapText="1"/>
    </xf>
    <xf numFmtId="164" fontId="43" fillId="0" borderId="1" xfId="1" applyNumberFormat="1" applyFont="1" applyFill="1" applyBorder="1" applyAlignment="1">
      <alignment horizontal="right" vertical="center" wrapText="1"/>
    </xf>
    <xf numFmtId="164" fontId="59" fillId="0" borderId="1" xfId="1" applyNumberFormat="1" applyFont="1" applyFill="1" applyBorder="1" applyAlignment="1">
      <alignment horizontal="right" vertical="center" wrapText="1"/>
    </xf>
    <xf numFmtId="0" fontId="44" fillId="0" borderId="1" xfId="0" applyFont="1" applyFill="1" applyBorder="1" applyAlignment="1">
      <alignment vertical="center" wrapText="1"/>
    </xf>
    <xf numFmtId="0" fontId="40" fillId="4" borderId="1" xfId="0" applyFont="1" applyFill="1" applyBorder="1" applyAlignment="1">
      <alignment wrapText="1"/>
    </xf>
    <xf numFmtId="0" fontId="40" fillId="4" borderId="1" xfId="0" applyNumberFormat="1" applyFont="1" applyFill="1" applyBorder="1" applyAlignment="1">
      <alignment wrapText="1"/>
    </xf>
    <xf numFmtId="0" fontId="40" fillId="4" borderId="1" xfId="0" applyNumberFormat="1" applyFont="1" applyFill="1" applyBorder="1" applyAlignment="1">
      <alignment vertical="center" wrapText="1"/>
    </xf>
    <xf numFmtId="0" fontId="38" fillId="4" borderId="1" xfId="0" applyNumberFormat="1" applyFont="1" applyFill="1" applyBorder="1" applyAlignment="1">
      <alignment vertical="center" wrapText="1"/>
    </xf>
    <xf numFmtId="0" fontId="38" fillId="4" borderId="1" xfId="0" applyFont="1" applyFill="1" applyBorder="1" applyAlignment="1">
      <alignment vertical="top" wrapText="1"/>
    </xf>
    <xf numFmtId="0" fontId="38" fillId="4" borderId="1" xfId="0" applyNumberFormat="1" applyFont="1" applyFill="1" applyBorder="1" applyAlignment="1">
      <alignment wrapText="1"/>
    </xf>
    <xf numFmtId="0" fontId="59" fillId="4" borderId="1" xfId="0" applyFont="1" applyFill="1" applyBorder="1" applyAlignment="1">
      <alignment wrapText="1"/>
    </xf>
    <xf numFmtId="0" fontId="38" fillId="4" borderId="1" xfId="0" quotePrefix="1" applyFont="1" applyFill="1" applyBorder="1" applyAlignment="1">
      <alignment vertical="center" wrapText="1"/>
    </xf>
    <xf numFmtId="0" fontId="38" fillId="4" borderId="1" xfId="0" quotePrefix="1" applyFont="1" applyFill="1" applyBorder="1" applyAlignment="1">
      <alignment wrapText="1"/>
    </xf>
    <xf numFmtId="0" fontId="40" fillId="4" borderId="1" xfId="0" applyFont="1" applyFill="1" applyBorder="1" applyAlignment="1">
      <alignment horizontal="left" vertical="center" wrapText="1"/>
    </xf>
    <xf numFmtId="44" fontId="40" fillId="4" borderId="1" xfId="2" applyFont="1" applyFill="1" applyBorder="1" applyAlignment="1">
      <alignment vertical="center" wrapText="1"/>
    </xf>
    <xf numFmtId="0" fontId="38" fillId="4" borderId="1" xfId="0" applyFont="1" applyFill="1" applyBorder="1" applyAlignment="1">
      <alignment vertical="justify" wrapText="1"/>
    </xf>
    <xf numFmtId="0" fontId="38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wrapText="1"/>
    </xf>
    <xf numFmtId="0" fontId="59" fillId="0" borderId="1" xfId="0" applyFont="1" applyFill="1" applyBorder="1" applyAlignment="1">
      <alignment horizontal="left" vertical="center" wrapText="1"/>
    </xf>
    <xf numFmtId="43" fontId="43" fillId="0" borderId="1" xfId="1" applyFont="1" applyFill="1" applyBorder="1" applyAlignment="1">
      <alignment horizontal="right" vertical="center"/>
    </xf>
    <xf numFmtId="164" fontId="59" fillId="0" borderId="1" xfId="1" applyNumberFormat="1" applyFont="1" applyFill="1" applyBorder="1" applyAlignment="1">
      <alignment vertical="center"/>
    </xf>
    <xf numFmtId="0" fontId="65" fillId="0" borderId="0" xfId="0" applyFont="1" applyAlignment="1">
      <alignment horizontal="right" vertical="center"/>
    </xf>
    <xf numFmtId="0" fontId="66" fillId="0" borderId="0" xfId="0" applyFont="1" applyBorder="1" applyAlignment="1">
      <alignment horizontal="right"/>
    </xf>
    <xf numFmtId="0" fontId="32" fillId="0" borderId="1" xfId="0" applyFont="1" applyFill="1" applyBorder="1" applyAlignment="1"/>
    <xf numFmtId="165" fontId="24" fillId="0" borderId="1" xfId="1" applyNumberFormat="1" applyFont="1" applyFill="1" applyBorder="1"/>
    <xf numFmtId="43" fontId="24" fillId="0" borderId="1" xfId="1" applyFont="1" applyFill="1" applyBorder="1"/>
    <xf numFmtId="0" fontId="67" fillId="0" borderId="1" xfId="0" applyFont="1" applyFill="1" applyBorder="1"/>
    <xf numFmtId="164" fontId="38" fillId="0" borderId="1" xfId="0" applyNumberFormat="1" applyFont="1" applyFill="1" applyBorder="1" applyAlignment="1">
      <alignment horizontal="right"/>
    </xf>
    <xf numFmtId="0" fontId="67" fillId="0" borderId="0" xfId="0" applyFont="1"/>
    <xf numFmtId="0" fontId="5" fillId="0" borderId="15" xfId="0" applyFont="1" applyFill="1" applyBorder="1" applyAlignment="1">
      <alignment horizontal="center" vertical="center"/>
    </xf>
    <xf numFmtId="0" fontId="69" fillId="5" borderId="1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right" vertical="center"/>
    </xf>
    <xf numFmtId="164" fontId="1" fillId="5" borderId="1" xfId="1" applyNumberFormat="1" applyFont="1" applyFill="1" applyBorder="1" applyAlignment="1">
      <alignment horizontal="right" vertical="center"/>
    </xf>
    <xf numFmtId="0" fontId="70" fillId="4" borderId="1" xfId="0" applyFont="1" applyFill="1" applyBorder="1" applyAlignment="1">
      <alignment horizontal="right" wrapText="1"/>
    </xf>
    <xf numFmtId="164" fontId="32" fillId="4" borderId="1" xfId="0" applyNumberFormat="1" applyFont="1" applyFill="1" applyBorder="1" applyAlignment="1">
      <alignment horizontal="right" vertical="center"/>
    </xf>
    <xf numFmtId="0" fontId="71" fillId="4" borderId="1" xfId="0" applyFont="1" applyFill="1" applyBorder="1" applyAlignment="1">
      <alignment vertical="center"/>
    </xf>
    <xf numFmtId="0" fontId="69" fillId="4" borderId="1" xfId="0" applyFont="1" applyFill="1" applyBorder="1" applyAlignment="1">
      <alignment horizontal="right" vertical="center"/>
    </xf>
    <xf numFmtId="0" fontId="69" fillId="4" borderId="1" xfId="0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vertical="center"/>
    </xf>
    <xf numFmtId="0" fontId="70" fillId="4" borderId="1" xfId="0" applyFont="1" applyFill="1" applyBorder="1" applyAlignment="1">
      <alignment horizontal="right" vertical="center" wrapText="1"/>
    </xf>
    <xf numFmtId="0" fontId="69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right" vertical="center"/>
    </xf>
    <xf numFmtId="164" fontId="1" fillId="0" borderId="1" xfId="1" applyNumberFormat="1" applyFont="1" applyFill="1" applyBorder="1" applyAlignment="1">
      <alignment horizontal="right" vertical="center"/>
    </xf>
    <xf numFmtId="0" fontId="72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vertical="center"/>
    </xf>
    <xf numFmtId="0" fontId="73" fillId="4" borderId="1" xfId="0" applyFont="1" applyFill="1" applyBorder="1" applyAlignment="1">
      <alignment horizontal="center" vertical="center"/>
    </xf>
    <xf numFmtId="164" fontId="9" fillId="4" borderId="1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164" fontId="32" fillId="0" borderId="1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right" vertical="center"/>
    </xf>
    <xf numFmtId="0" fontId="74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0" fontId="75" fillId="0" borderId="1" xfId="0" applyFont="1" applyFill="1" applyBorder="1" applyAlignment="1">
      <alignment horizontal="center" vertical="center"/>
    </xf>
    <xf numFmtId="164" fontId="33" fillId="0" borderId="1" xfId="1" applyNumberFormat="1" applyFont="1" applyFill="1" applyBorder="1" applyAlignment="1">
      <alignment horizontal="right" vertical="center"/>
    </xf>
    <xf numFmtId="164" fontId="9" fillId="0" borderId="1" xfId="1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26" fillId="4" borderId="1" xfId="0" applyFont="1" applyFill="1" applyBorder="1" applyAlignment="1">
      <alignment vertical="center" wrapText="1"/>
    </xf>
    <xf numFmtId="0" fontId="27" fillId="4" borderId="1" xfId="0" applyFont="1" applyFill="1" applyBorder="1" applyAlignment="1">
      <alignment horizontal="justify" vertical="center" wrapText="1"/>
    </xf>
    <xf numFmtId="0" fontId="69" fillId="0" borderId="1" xfId="0" applyFont="1" applyFill="1" applyBorder="1" applyAlignment="1">
      <alignment horizontal="right" vertical="center"/>
    </xf>
    <xf numFmtId="0" fontId="76" fillId="4" borderId="1" xfId="0" applyFont="1" applyFill="1" applyBorder="1" applyAlignment="1">
      <alignment horizontal="right" vertical="center" wrapText="1"/>
    </xf>
    <xf numFmtId="0" fontId="77" fillId="4" borderId="1" xfId="0" applyFont="1" applyFill="1" applyBorder="1" applyAlignment="1">
      <alignment vertical="center" wrapText="1"/>
    </xf>
    <xf numFmtId="164" fontId="77" fillId="4" borderId="1" xfId="1" applyNumberFormat="1" applyFont="1" applyFill="1" applyBorder="1" applyAlignment="1">
      <alignment horizontal="right" vertical="center"/>
    </xf>
    <xf numFmtId="0" fontId="9" fillId="4" borderId="1" xfId="0" applyNumberFormat="1" applyFont="1" applyFill="1" applyBorder="1" applyAlignment="1">
      <alignment vertical="center" wrapText="1"/>
    </xf>
    <xf numFmtId="49" fontId="69" fillId="4" borderId="1" xfId="0" applyNumberFormat="1" applyFont="1" applyFill="1" applyBorder="1" applyAlignment="1">
      <alignment horizontal="right" vertical="center"/>
    </xf>
    <xf numFmtId="0" fontId="9" fillId="4" borderId="1" xfId="0" applyNumberFormat="1" applyFont="1" applyFill="1" applyBorder="1" applyAlignment="1">
      <alignment horizontal="left" vertical="center" wrapText="1"/>
    </xf>
    <xf numFmtId="2" fontId="34" fillId="4" borderId="1" xfId="0" applyNumberFormat="1" applyFont="1" applyFill="1" applyBorder="1" applyAlignment="1">
      <alignment horizontal="center" vertical="center"/>
    </xf>
    <xf numFmtId="0" fontId="70" fillId="4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justify" vertical="center" wrapText="1"/>
    </xf>
    <xf numFmtId="0" fontId="27" fillId="0" borderId="1" xfId="0" applyNumberFormat="1" applyFont="1" applyFill="1" applyBorder="1" applyAlignment="1">
      <alignment horizontal="left" vertical="center" wrapText="1"/>
    </xf>
    <xf numFmtId="164" fontId="78" fillId="0" borderId="1" xfId="1" applyNumberFormat="1" applyFont="1" applyFill="1" applyBorder="1" applyAlignment="1">
      <alignment horizontal="right" vertical="center"/>
    </xf>
    <xf numFmtId="164" fontId="27" fillId="0" borderId="1" xfId="1" applyNumberFormat="1" applyFont="1" applyFill="1" applyBorder="1" applyAlignment="1">
      <alignment horizontal="right" vertical="center"/>
    </xf>
    <xf numFmtId="0" fontId="3" fillId="4" borderId="1" xfId="0" applyNumberFormat="1" applyFont="1" applyFill="1" applyBorder="1" applyAlignment="1">
      <alignment horizontal="left" vertical="center" wrapText="1"/>
    </xf>
    <xf numFmtId="164" fontId="78" fillId="4" borderId="1" xfId="1" applyNumberFormat="1" applyFont="1" applyFill="1" applyBorder="1" applyAlignment="1">
      <alignment horizontal="right" vertical="center"/>
    </xf>
    <xf numFmtId="164" fontId="27" fillId="4" borderId="1" xfId="1" applyNumberFormat="1" applyFont="1" applyFill="1" applyBorder="1" applyAlignment="1">
      <alignment horizontal="right" vertical="center"/>
    </xf>
    <xf numFmtId="0" fontId="26" fillId="4" borderId="1" xfId="0" applyNumberFormat="1" applyFont="1" applyFill="1" applyBorder="1" applyAlignment="1">
      <alignment horizontal="left" vertical="center" wrapText="1"/>
    </xf>
    <xf numFmtId="0" fontId="34" fillId="4" borderId="1" xfId="0" applyFont="1" applyFill="1" applyBorder="1" applyAlignment="1">
      <alignment horizontal="center" vertical="center" wrapText="1"/>
    </xf>
    <xf numFmtId="164" fontId="45" fillId="4" borderId="1" xfId="0" applyNumberFormat="1" applyFont="1" applyFill="1" applyBorder="1" applyAlignment="1">
      <alignment horizontal="right" vertical="center"/>
    </xf>
    <xf numFmtId="164" fontId="26" fillId="4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 wrapText="1"/>
    </xf>
    <xf numFmtId="0" fontId="79" fillId="0" borderId="1" xfId="0" applyFont="1" applyFill="1" applyBorder="1" applyAlignment="1">
      <alignment horizontal="center" vertical="center" wrapText="1"/>
    </xf>
    <xf numFmtId="164" fontId="45" fillId="0" borderId="1" xfId="1" applyNumberFormat="1" applyFont="1" applyFill="1" applyBorder="1" applyAlignment="1">
      <alignment horizontal="right" vertical="center"/>
    </xf>
    <xf numFmtId="164" fontId="26" fillId="0" borderId="1" xfId="1" applyNumberFormat="1" applyFont="1" applyFill="1" applyBorder="1" applyAlignment="1">
      <alignment horizontal="right" vertical="center"/>
    </xf>
    <xf numFmtId="0" fontId="79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justify" vertical="center" wrapText="1"/>
    </xf>
    <xf numFmtId="0" fontId="26" fillId="0" borderId="1" xfId="0" applyFont="1" applyFill="1" applyBorder="1" applyAlignment="1">
      <alignment horizontal="justify" vertical="center" wrapText="1"/>
    </xf>
    <xf numFmtId="164" fontId="80" fillId="0" borderId="1" xfId="0" applyNumberFormat="1" applyFont="1" applyFill="1" applyBorder="1" applyAlignment="1">
      <alignment vertical="center"/>
    </xf>
    <xf numFmtId="164" fontId="81" fillId="4" borderId="1" xfId="1" applyNumberFormat="1" applyFont="1" applyFill="1" applyBorder="1" applyAlignment="1">
      <alignment horizontal="right" vertical="center"/>
    </xf>
    <xf numFmtId="0" fontId="70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82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wrapText="1"/>
    </xf>
    <xf numFmtId="0" fontId="70" fillId="0" borderId="1" xfId="0" applyFont="1" applyFill="1" applyBorder="1" applyAlignment="1">
      <alignment horizontal="right" vertical="center"/>
    </xf>
    <xf numFmtId="0" fontId="33" fillId="0" borderId="1" xfId="0" applyFont="1" applyFill="1" applyBorder="1" applyAlignment="1">
      <alignment wrapText="1"/>
    </xf>
    <xf numFmtId="0" fontId="3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49" fontId="69" fillId="4" borderId="1" xfId="0" applyNumberFormat="1" applyFont="1" applyFill="1" applyBorder="1" applyAlignment="1">
      <alignment horizontal="right" vertical="center" wrapText="1"/>
    </xf>
    <xf numFmtId="0" fontId="32" fillId="0" borderId="1" xfId="0" applyFont="1" applyFill="1" applyBorder="1" applyAlignment="1">
      <alignment wrapText="1"/>
    </xf>
    <xf numFmtId="164" fontId="5" fillId="0" borderId="1" xfId="1" applyNumberFormat="1" applyFont="1" applyFill="1" applyBorder="1" applyAlignment="1">
      <alignment horizontal="right" vertical="center" wrapText="1"/>
    </xf>
    <xf numFmtId="164" fontId="1" fillId="0" borderId="1" xfId="1" applyNumberFormat="1" applyFont="1" applyFill="1" applyBorder="1" applyAlignment="1">
      <alignment horizontal="right" vertical="center" wrapText="1"/>
    </xf>
    <xf numFmtId="49" fontId="83" fillId="4" borderId="1" xfId="0" applyNumberFormat="1" applyFont="1" applyFill="1" applyBorder="1" applyAlignment="1">
      <alignment horizontal="right" vertical="center" wrapText="1"/>
    </xf>
    <xf numFmtId="0" fontId="32" fillId="4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2" fillId="4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vertical="center" wrapText="1"/>
    </xf>
    <xf numFmtId="0" fontId="72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0" fontId="3" fillId="4" borderId="1" xfId="0" applyNumberFormat="1" applyFont="1" applyFill="1" applyBorder="1" applyAlignment="1">
      <alignment vertical="center" wrapText="1"/>
    </xf>
    <xf numFmtId="49" fontId="69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top" wrapText="1"/>
    </xf>
    <xf numFmtId="0" fontId="3" fillId="4" borderId="1" xfId="0" applyNumberFormat="1" applyFont="1" applyFill="1" applyBorder="1" applyAlignment="1">
      <alignment wrapText="1"/>
    </xf>
    <xf numFmtId="49" fontId="84" fillId="4" borderId="1" xfId="0" applyNumberFormat="1" applyFont="1" applyFill="1" applyBorder="1" applyAlignment="1">
      <alignment horizontal="right" vertical="center" wrapText="1"/>
    </xf>
    <xf numFmtId="0" fontId="3" fillId="4" borderId="1" xfId="0" quotePrefix="1" applyFont="1" applyFill="1" applyBorder="1" applyAlignment="1">
      <alignment vertical="center" wrapText="1"/>
    </xf>
    <xf numFmtId="49" fontId="85" fillId="4" borderId="1" xfId="0" applyNumberFormat="1" applyFont="1" applyFill="1" applyBorder="1" applyAlignment="1">
      <alignment horizontal="right" vertical="center" wrapText="1"/>
    </xf>
    <xf numFmtId="0" fontId="3" fillId="4" borderId="1" xfId="0" quotePrefix="1" applyFont="1" applyFill="1" applyBorder="1" applyAlignment="1">
      <alignment wrapText="1"/>
    </xf>
    <xf numFmtId="49" fontId="84" fillId="0" borderId="1" xfId="0" applyNumberFormat="1" applyFont="1" applyFill="1" applyBorder="1" applyAlignment="1">
      <alignment horizontal="right" vertical="center" wrapText="1"/>
    </xf>
    <xf numFmtId="44" fontId="32" fillId="4" borderId="1" xfId="2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justify" wrapText="1"/>
    </xf>
    <xf numFmtId="0" fontId="3" fillId="0" borderId="1" xfId="0" applyFont="1" applyFill="1" applyBorder="1" applyAlignment="1">
      <alignment horizontal="left" vertical="center" wrapText="1"/>
    </xf>
    <xf numFmtId="0" fontId="86" fillId="0" borderId="1" xfId="0" applyFont="1" applyFill="1" applyBorder="1" applyAlignment="1">
      <alignment horizontal="right" vertical="center" wrapText="1"/>
    </xf>
    <xf numFmtId="0" fontId="87" fillId="0" borderId="1" xfId="0" applyFont="1" applyFill="1" applyBorder="1" applyAlignment="1">
      <alignment horizontal="left" wrapText="1"/>
    </xf>
    <xf numFmtId="0" fontId="89" fillId="0" borderId="1" xfId="0" applyFont="1" applyFill="1" applyBorder="1" applyAlignment="1">
      <alignment horizontal="center" vertical="center"/>
    </xf>
    <xf numFmtId="164" fontId="87" fillId="0" borderId="1" xfId="1" applyNumberFormat="1" applyFont="1" applyFill="1" applyBorder="1" applyAlignment="1">
      <alignment horizontal="right" vertical="center"/>
    </xf>
    <xf numFmtId="164" fontId="88" fillId="0" borderId="1" xfId="0" applyNumberFormat="1" applyFont="1" applyFill="1" applyBorder="1" applyAlignment="1">
      <alignment vertical="center"/>
    </xf>
    <xf numFmtId="0" fontId="86" fillId="0" borderId="1" xfId="0" applyFont="1" applyFill="1" applyBorder="1" applyAlignment="1">
      <alignment horizontal="right" vertical="center"/>
    </xf>
    <xf numFmtId="0" fontId="88" fillId="0" borderId="1" xfId="0" applyFont="1" applyFill="1" applyBorder="1" applyAlignment="1">
      <alignment wrapText="1"/>
    </xf>
    <xf numFmtId="164" fontId="88" fillId="0" borderId="1" xfId="1" applyNumberFormat="1" applyFont="1" applyFill="1" applyBorder="1" applyAlignment="1">
      <alignment horizontal="right" vertical="center"/>
    </xf>
    <xf numFmtId="164" fontId="90" fillId="0" borderId="1" xfId="0" applyNumberFormat="1" applyFont="1" applyFill="1" applyBorder="1" applyAlignment="1">
      <alignment horizontal="right"/>
    </xf>
    <xf numFmtId="164" fontId="90" fillId="0" borderId="1" xfId="0" applyNumberFormat="1" applyFont="1" applyFill="1" applyBorder="1" applyAlignment="1">
      <alignment horizontal="right" vertical="center"/>
    </xf>
    <xf numFmtId="43" fontId="5" fillId="0" borderId="1" xfId="1" applyFont="1" applyFill="1" applyBorder="1" applyAlignment="1">
      <alignment horizontal="right" vertical="center"/>
    </xf>
    <xf numFmtId="164" fontId="1" fillId="0" borderId="1" xfId="1" applyNumberFormat="1" applyFont="1" applyFill="1" applyBorder="1" applyAlignment="1">
      <alignment vertical="center"/>
    </xf>
    <xf numFmtId="0" fontId="82" fillId="0" borderId="1" xfId="0" applyFont="1" applyFill="1" applyBorder="1" applyAlignment="1">
      <alignment horizontal="right" vertical="center" wrapText="1"/>
    </xf>
    <xf numFmtId="0" fontId="69" fillId="0" borderId="13" xfId="0" applyFont="1" applyFill="1" applyBorder="1" applyAlignment="1">
      <alignment horizontal="right" vertical="center" wrapText="1"/>
    </xf>
    <xf numFmtId="0" fontId="69" fillId="3" borderId="4" xfId="0" applyFont="1" applyFill="1" applyBorder="1" applyAlignment="1">
      <alignment horizontal="right" vertical="center"/>
    </xf>
    <xf numFmtId="0" fontId="69" fillId="3" borderId="1" xfId="0" applyFont="1" applyFill="1" applyBorder="1" applyAlignment="1">
      <alignment horizontal="right" vertical="center"/>
    </xf>
    <xf numFmtId="0" fontId="69" fillId="2" borderId="4" xfId="0" applyFont="1" applyFill="1" applyBorder="1" applyAlignment="1">
      <alignment horizontal="right" vertical="center" wrapText="1"/>
    </xf>
    <xf numFmtId="0" fontId="91" fillId="2" borderId="4" xfId="0" applyFont="1" applyFill="1" applyBorder="1" applyAlignment="1">
      <alignment horizontal="right" vertical="center"/>
    </xf>
    <xf numFmtId="0" fontId="91" fillId="2" borderId="1" xfId="0" applyFont="1" applyFill="1" applyBorder="1" applyAlignment="1">
      <alignment horizontal="right" vertical="center"/>
    </xf>
    <xf numFmtId="0" fontId="91" fillId="2" borderId="1" xfId="0" applyFont="1" applyFill="1" applyBorder="1" applyAlignment="1">
      <alignment horizontal="right" vertical="center" wrapText="1"/>
    </xf>
    <xf numFmtId="43" fontId="69" fillId="2" borderId="1" xfId="1" applyFont="1" applyFill="1" applyBorder="1" applyAlignment="1">
      <alignment horizontal="right" vertical="center"/>
    </xf>
    <xf numFmtId="0" fontId="69" fillId="2" borderId="3" xfId="0" applyFont="1" applyFill="1" applyBorder="1" applyAlignment="1">
      <alignment horizontal="right" vertical="center"/>
    </xf>
    <xf numFmtId="0" fontId="69" fillId="2" borderId="7" xfId="0" applyFont="1" applyFill="1" applyBorder="1" applyAlignment="1">
      <alignment horizontal="right" vertical="center"/>
    </xf>
    <xf numFmtId="0" fontId="69" fillId="2" borderId="8" xfId="0" applyFont="1" applyFill="1" applyBorder="1" applyAlignment="1">
      <alignment horizontal="right" vertical="center"/>
    </xf>
    <xf numFmtId="0" fontId="69" fillId="2" borderId="6" xfId="0" applyFont="1" applyFill="1" applyBorder="1" applyAlignment="1">
      <alignment horizontal="right" vertical="center"/>
    </xf>
    <xf numFmtId="0" fontId="43" fillId="0" borderId="5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0" fontId="53" fillId="0" borderId="0" xfId="0" applyFont="1" applyAlignment="1">
      <alignment horizontal="left"/>
    </xf>
    <xf numFmtId="0" fontId="37" fillId="0" borderId="0" xfId="0" applyFont="1" applyAlignment="1">
      <alignment horizontal="center" vertical="top" wrapText="1"/>
    </xf>
    <xf numFmtId="164" fontId="11" fillId="4" borderId="1" xfId="1" applyNumberFormat="1" applyFont="1" applyFill="1" applyBorder="1" applyAlignment="1">
      <alignment horizontal="right" vertical="center"/>
    </xf>
    <xf numFmtId="0" fontId="54" fillId="0" borderId="0" xfId="0" applyFont="1" applyAlignment="1">
      <alignment horizontal="right" wrapText="1"/>
    </xf>
    <xf numFmtId="0" fontId="38" fillId="0" borderId="0" xfId="0" applyFont="1" applyAlignment="1">
      <alignment horizontal="right" wrapText="1"/>
    </xf>
    <xf numFmtId="0" fontId="37" fillId="0" borderId="0" xfId="0" applyFont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8" fillId="0" borderId="5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68" fillId="0" borderId="2" xfId="0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92" fillId="0" borderId="15" xfId="0" applyFont="1" applyFill="1" applyBorder="1" applyAlignment="1">
      <alignment horizontal="center" vertical="center"/>
    </xf>
    <xf numFmtId="0" fontId="93" fillId="0" borderId="1" xfId="0" applyFont="1" applyFill="1" applyBorder="1" applyAlignment="1">
      <alignment horizontal="center" vertical="center" wrapText="1"/>
    </xf>
    <xf numFmtId="0" fontId="93" fillId="0" borderId="4" xfId="0" applyFont="1" applyFill="1" applyBorder="1" applyAlignment="1">
      <alignment horizontal="center" vertical="center" wrapText="1"/>
    </xf>
    <xf numFmtId="0" fontId="92" fillId="0" borderId="1" xfId="0" applyFont="1" applyFill="1" applyBorder="1" applyAlignment="1">
      <alignment horizontal="center" vertical="center"/>
    </xf>
    <xf numFmtId="165" fontId="92" fillId="0" borderId="1" xfId="1" applyNumberFormat="1" applyFont="1" applyFill="1" applyBorder="1" applyAlignment="1">
      <alignment horizontal="center" vertical="center" wrapText="1"/>
    </xf>
    <xf numFmtId="43" fontId="92" fillId="0" borderId="1" xfId="1" applyFont="1" applyFill="1" applyBorder="1" applyAlignment="1">
      <alignment horizontal="center" vertical="center" wrapText="1"/>
    </xf>
    <xf numFmtId="164" fontId="92" fillId="0" borderId="1" xfId="1" applyNumberFormat="1" applyFont="1" applyFill="1" applyBorder="1" applyAlignment="1">
      <alignment horizontal="center" vertical="center" wrapText="1"/>
    </xf>
    <xf numFmtId="165" fontId="93" fillId="0" borderId="1" xfId="1" applyNumberFormat="1" applyFont="1" applyFill="1" applyBorder="1" applyAlignment="1">
      <alignment horizontal="center" vertical="center" wrapText="1"/>
    </xf>
    <xf numFmtId="43" fontId="93" fillId="0" borderId="1" xfId="1" applyFont="1" applyFill="1" applyBorder="1" applyAlignment="1">
      <alignment horizontal="center" vertical="center" wrapText="1"/>
    </xf>
    <xf numFmtId="49" fontId="93" fillId="0" borderId="1" xfId="1" applyNumberFormat="1" applyFont="1" applyFill="1" applyBorder="1" applyAlignment="1">
      <alignment horizontal="center" vertical="center" wrapText="1"/>
    </xf>
    <xf numFmtId="0" fontId="94" fillId="0" borderId="0" xfId="0" applyFont="1" applyFill="1"/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FF93B7"/>
      <color rgb="FFBBD46A"/>
      <color rgb="FFD4CAE0"/>
      <color rgb="FFD8CFE3"/>
      <color rgb="FF69FFFF"/>
      <color rgb="FF0FB158"/>
      <color rgb="FFFF6699"/>
      <color rgb="FFB6B1F9"/>
      <color rgb="FFF8A95A"/>
      <color rgb="FF9CB0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T259"/>
  <sheetViews>
    <sheetView view="pageBreakPreview" zoomScale="68" zoomScaleNormal="75" zoomScaleSheetLayoutView="68" workbookViewId="0">
      <selection activeCell="C1" sqref="B1:T8"/>
    </sheetView>
  </sheetViews>
  <sheetFormatPr defaultRowHeight="18.75" x14ac:dyDescent="0.3"/>
  <cols>
    <col min="1" max="1" width="0.140625" style="5" customWidth="1"/>
    <col min="2" max="2" width="22.5703125" style="170" customWidth="1"/>
    <col min="3" max="3" width="96.7109375" style="6" customWidth="1"/>
    <col min="4" max="5" width="7.7109375" style="26" hidden="1" customWidth="1"/>
    <col min="6" max="6" width="7.7109375" style="36" hidden="1" customWidth="1"/>
    <col min="7" max="7" width="8" style="37" hidden="1" customWidth="1"/>
    <col min="8" max="8" width="6.28515625" style="38" hidden="1" customWidth="1"/>
    <col min="9" max="9" width="9" style="27" hidden="1" customWidth="1"/>
    <col min="10" max="10" width="13.28515625" style="28" hidden="1" customWidth="1"/>
    <col min="11" max="11" width="6.5703125" style="28" hidden="1" customWidth="1"/>
    <col min="12" max="12" width="22.7109375" hidden="1" customWidth="1"/>
    <col min="13" max="13" width="22.42578125" hidden="1" customWidth="1"/>
    <col min="14" max="14" width="22.5703125" hidden="1" customWidth="1"/>
    <col min="15" max="15" width="17.7109375" hidden="1" customWidth="1"/>
    <col min="16" max="16" width="20.140625" hidden="1" customWidth="1"/>
    <col min="17" max="17" width="21" hidden="1" customWidth="1"/>
    <col min="18" max="18" width="18.85546875" customWidth="1"/>
    <col min="19" max="19" width="18" customWidth="1"/>
    <col min="20" max="20" width="17" customWidth="1"/>
  </cols>
  <sheetData>
    <row r="1" spans="1:20" x14ac:dyDescent="0.3">
      <c r="C1" s="419" t="s">
        <v>443</v>
      </c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</row>
    <row r="2" spans="1:20" x14ac:dyDescent="0.3">
      <c r="C2" s="419" t="s">
        <v>444</v>
      </c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</row>
    <row r="3" spans="1:20" x14ac:dyDescent="0.3">
      <c r="C3" s="419" t="s">
        <v>466</v>
      </c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</row>
    <row r="4" spans="1:20" ht="26.25" customHeight="1" x14ac:dyDescent="0.25">
      <c r="C4" s="418" t="s">
        <v>443</v>
      </c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</row>
    <row r="5" spans="1:20" ht="14.25" customHeight="1" x14ac:dyDescent="0.25">
      <c r="C5" s="418" t="s">
        <v>444</v>
      </c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</row>
    <row r="6" spans="1:20" ht="14.25" customHeight="1" x14ac:dyDescent="0.25">
      <c r="C6" s="418" t="s">
        <v>467</v>
      </c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</row>
    <row r="7" spans="1:20" ht="18.75" customHeight="1" x14ac:dyDescent="0.25">
      <c r="B7" s="420" t="s">
        <v>468</v>
      </c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</row>
    <row r="8" spans="1:20" ht="34.5" customHeight="1" x14ac:dyDescent="0.25">
      <c r="B8" s="420"/>
      <c r="C8" s="420"/>
      <c r="D8" s="420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</row>
    <row r="9" spans="1:20" ht="20.25" customHeight="1" x14ac:dyDescent="0.25">
      <c r="B9" s="416"/>
      <c r="C9" s="416"/>
      <c r="D9" s="416"/>
      <c r="E9" s="416"/>
      <c r="F9" s="416"/>
      <c r="G9" s="416"/>
      <c r="H9" s="416"/>
      <c r="I9" s="416"/>
      <c r="J9" s="416"/>
      <c r="K9" s="416"/>
      <c r="L9" s="416"/>
      <c r="M9" s="416"/>
      <c r="N9" s="416"/>
      <c r="T9" s="97" t="s">
        <v>456</v>
      </c>
    </row>
    <row r="10" spans="1:20" s="2" customFormat="1" ht="42" customHeight="1" x14ac:dyDescent="0.25">
      <c r="A10" s="43"/>
      <c r="B10" s="200" t="s">
        <v>0</v>
      </c>
      <c r="C10" s="14" t="s">
        <v>286</v>
      </c>
      <c r="D10" s="29"/>
      <c r="E10" s="29"/>
      <c r="F10" s="39" t="s">
        <v>440</v>
      </c>
      <c r="G10" s="40" t="s">
        <v>441</v>
      </c>
      <c r="H10" s="40" t="s">
        <v>442</v>
      </c>
      <c r="I10" s="41" t="s">
        <v>440</v>
      </c>
      <c r="J10" s="41" t="s">
        <v>441</v>
      </c>
      <c r="K10" s="41" t="s">
        <v>442</v>
      </c>
      <c r="L10" s="12" t="s">
        <v>440</v>
      </c>
      <c r="M10" s="10" t="s">
        <v>441</v>
      </c>
      <c r="N10" s="10" t="s">
        <v>442</v>
      </c>
      <c r="O10" s="12" t="s">
        <v>440</v>
      </c>
      <c r="P10" s="10" t="s">
        <v>441</v>
      </c>
      <c r="Q10" s="10" t="s">
        <v>442</v>
      </c>
      <c r="R10" s="12" t="s">
        <v>440</v>
      </c>
      <c r="S10" s="10" t="s">
        <v>441</v>
      </c>
      <c r="T10" s="10" t="s">
        <v>442</v>
      </c>
    </row>
    <row r="11" spans="1:20" s="139" customFormat="1" ht="23.25" hidden="1" customHeight="1" x14ac:dyDescent="0.25">
      <c r="A11" s="135"/>
      <c r="B11" s="171"/>
      <c r="C11" s="155" t="s">
        <v>287</v>
      </c>
      <c r="D11" s="136"/>
      <c r="E11" s="136"/>
      <c r="F11" s="137">
        <f>F14+F21+F31+F45+F56</f>
        <v>548454</v>
      </c>
      <c r="G11" s="137">
        <f t="shared" ref="G11:K11" si="0">G14+G21+G31+G45+G56</f>
        <v>545270</v>
      </c>
      <c r="H11" s="137">
        <f t="shared" si="0"/>
        <v>559687</v>
      </c>
      <c r="I11" s="137">
        <f t="shared" si="0"/>
        <v>0</v>
      </c>
      <c r="J11" s="137">
        <f t="shared" si="0"/>
        <v>0</v>
      </c>
      <c r="K11" s="137">
        <f t="shared" si="0"/>
        <v>0</v>
      </c>
      <c r="L11" s="138">
        <f>L14+L21+L31+L45+L56</f>
        <v>548454</v>
      </c>
      <c r="M11" s="138">
        <f t="shared" ref="M11:T11" si="1">M14+M21+M31+M45+M56</f>
        <v>545270</v>
      </c>
      <c r="N11" s="138">
        <f t="shared" si="1"/>
        <v>559687</v>
      </c>
      <c r="O11" s="138">
        <f t="shared" si="1"/>
        <v>-5648</v>
      </c>
      <c r="P11" s="138">
        <f t="shared" si="1"/>
        <v>0</v>
      </c>
      <c r="Q11" s="138">
        <f t="shared" si="1"/>
        <v>0</v>
      </c>
      <c r="R11" s="138">
        <f t="shared" si="1"/>
        <v>542806</v>
      </c>
      <c r="S11" s="138">
        <f t="shared" si="1"/>
        <v>545270</v>
      </c>
      <c r="T11" s="138">
        <f t="shared" si="1"/>
        <v>559687</v>
      </c>
    </row>
    <row r="12" spans="1:20" s="105" customFormat="1" ht="30" hidden="1" customHeight="1" x14ac:dyDescent="0.3">
      <c r="A12" s="98"/>
      <c r="B12" s="172"/>
      <c r="C12" s="99"/>
      <c r="D12" s="100"/>
      <c r="E12" s="100"/>
      <c r="F12" s="417" t="s">
        <v>377</v>
      </c>
      <c r="G12" s="417"/>
      <c r="H12" s="101"/>
      <c r="I12" s="102"/>
      <c r="J12" s="103"/>
      <c r="K12" s="103"/>
      <c r="L12" s="417" t="s">
        <v>377</v>
      </c>
      <c r="M12" s="417"/>
      <c r="N12" s="101"/>
      <c r="O12" s="417" t="s">
        <v>377</v>
      </c>
      <c r="P12" s="417"/>
      <c r="Q12" s="101"/>
      <c r="R12" s="104"/>
      <c r="S12" s="104"/>
      <c r="T12" s="104"/>
    </row>
    <row r="13" spans="1:20" s="105" customFormat="1" ht="24" hidden="1" customHeight="1" x14ac:dyDescent="0.35">
      <c r="A13" s="98"/>
      <c r="B13" s="172"/>
      <c r="C13" s="106" t="s">
        <v>288</v>
      </c>
      <c r="D13" s="107"/>
      <c r="E13" s="107"/>
      <c r="F13" s="108">
        <f>(F15-F19)/43.08*28.08+F19</f>
        <v>262733.64066852361</v>
      </c>
      <c r="G13" s="108">
        <f>(G15-G19)/43.07*28.07+G19</f>
        <v>275450.64128163451</v>
      </c>
      <c r="H13" s="108">
        <f>(H15-H19)/42.72*27.72+H19</f>
        <v>287725.63764044945</v>
      </c>
      <c r="I13" s="102"/>
      <c r="J13" s="102"/>
      <c r="K13" s="102"/>
      <c r="L13" s="108">
        <f>(L15-L19)/43.08*28.08+L19</f>
        <v>262733.64066852361</v>
      </c>
      <c r="M13" s="108">
        <f>(M15-M19)/43.07*28.07+M19</f>
        <v>275450.64128163451</v>
      </c>
      <c r="N13" s="108">
        <f>(N15-N19)/42.72*27.72+N19</f>
        <v>287725.63764044945</v>
      </c>
      <c r="O13" s="108">
        <f>(O15-O19)/43.08*28.08+O19</f>
        <v>0</v>
      </c>
      <c r="P13" s="108">
        <f>(P15-P19)/43.07*28.07+P19</f>
        <v>0</v>
      </c>
      <c r="Q13" s="108">
        <f>(Q15-Q19)/42.72*27.72+Q19</f>
        <v>0</v>
      </c>
      <c r="R13" s="104"/>
      <c r="S13" s="104"/>
      <c r="T13" s="104"/>
    </row>
    <row r="14" spans="1:20" s="112" customFormat="1" hidden="1" x14ac:dyDescent="0.3">
      <c r="A14" s="98"/>
      <c r="B14" s="173" t="s">
        <v>1</v>
      </c>
      <c r="C14" s="109" t="s">
        <v>121</v>
      </c>
      <c r="D14" s="107"/>
      <c r="E14" s="107"/>
      <c r="F14" s="110">
        <f t="shared" ref="F14:T14" si="2">F15</f>
        <v>402453</v>
      </c>
      <c r="G14" s="110">
        <f t="shared" si="2"/>
        <v>422016</v>
      </c>
      <c r="H14" s="110">
        <f t="shared" si="2"/>
        <v>442792</v>
      </c>
      <c r="I14" s="110">
        <f t="shared" si="2"/>
        <v>0</v>
      </c>
      <c r="J14" s="110">
        <f t="shared" si="2"/>
        <v>0</v>
      </c>
      <c r="K14" s="110">
        <f t="shared" si="2"/>
        <v>0</v>
      </c>
      <c r="L14" s="111">
        <f t="shared" si="2"/>
        <v>402453</v>
      </c>
      <c r="M14" s="111">
        <f t="shared" si="2"/>
        <v>422016</v>
      </c>
      <c r="N14" s="111">
        <f t="shared" si="2"/>
        <v>442792</v>
      </c>
      <c r="O14" s="111">
        <f t="shared" si="2"/>
        <v>0</v>
      </c>
      <c r="P14" s="111">
        <f t="shared" si="2"/>
        <v>0</v>
      </c>
      <c r="Q14" s="111">
        <f t="shared" si="2"/>
        <v>0</v>
      </c>
      <c r="R14" s="111">
        <f t="shared" si="2"/>
        <v>402453</v>
      </c>
      <c r="S14" s="111">
        <f t="shared" si="2"/>
        <v>422016</v>
      </c>
      <c r="T14" s="111">
        <f t="shared" si="2"/>
        <v>442792</v>
      </c>
    </row>
    <row r="15" spans="1:20" s="112" customFormat="1" ht="23.25" hidden="1" customHeight="1" x14ac:dyDescent="0.3">
      <c r="A15" s="98">
        <v>182</v>
      </c>
      <c r="B15" s="173" t="s">
        <v>2</v>
      </c>
      <c r="C15" s="113" t="s">
        <v>122</v>
      </c>
      <c r="D15" s="107"/>
      <c r="E15" s="107"/>
      <c r="F15" s="114">
        <f>SUM(F16:F20)</f>
        <v>402453</v>
      </c>
      <c r="G15" s="114">
        <f>SUM(G16:G20)</f>
        <v>422016</v>
      </c>
      <c r="H15" s="114">
        <f>SUM(H16:H20)</f>
        <v>442792</v>
      </c>
      <c r="I15" s="102">
        <f>L15-F15</f>
        <v>0</v>
      </c>
      <c r="J15" s="102">
        <f t="shared" ref="J15:K78" si="3">M15-G15</f>
        <v>0</v>
      </c>
      <c r="K15" s="102">
        <f t="shared" si="3"/>
        <v>0</v>
      </c>
      <c r="L15" s="115">
        <f>SUM(L16:L20)</f>
        <v>402453</v>
      </c>
      <c r="M15" s="115">
        <f>SUM(M16:M20)</f>
        <v>422016</v>
      </c>
      <c r="N15" s="115">
        <f>SUM(N16:N20)</f>
        <v>442792</v>
      </c>
      <c r="O15" s="115">
        <f t="shared" ref="O15:T15" si="4">SUM(O16:O20)</f>
        <v>0</v>
      </c>
      <c r="P15" s="115">
        <f t="shared" si="4"/>
        <v>0</v>
      </c>
      <c r="Q15" s="115">
        <f t="shared" si="4"/>
        <v>0</v>
      </c>
      <c r="R15" s="115">
        <f t="shared" si="4"/>
        <v>402453</v>
      </c>
      <c r="S15" s="115">
        <f t="shared" si="4"/>
        <v>422016</v>
      </c>
      <c r="T15" s="115">
        <f t="shared" si="4"/>
        <v>442792</v>
      </c>
    </row>
    <row r="16" spans="1:20" s="112" customFormat="1" ht="78.75" hidden="1" x14ac:dyDescent="0.25">
      <c r="A16" s="98">
        <v>182</v>
      </c>
      <c r="B16" s="174" t="s">
        <v>3</v>
      </c>
      <c r="C16" s="116" t="s">
        <v>289</v>
      </c>
      <c r="D16" s="107"/>
      <c r="E16" s="107"/>
      <c r="F16" s="114">
        <v>396918</v>
      </c>
      <c r="G16" s="114">
        <v>416270</v>
      </c>
      <c r="H16" s="114">
        <v>436835</v>
      </c>
      <c r="I16" s="102">
        <f>L16-F16</f>
        <v>0</v>
      </c>
      <c r="J16" s="102">
        <f t="shared" si="3"/>
        <v>0</v>
      </c>
      <c r="K16" s="102">
        <f t="shared" si="3"/>
        <v>0</v>
      </c>
      <c r="L16" s="115">
        <v>396918</v>
      </c>
      <c r="M16" s="115">
        <v>416270</v>
      </c>
      <c r="N16" s="115">
        <v>436835</v>
      </c>
      <c r="O16" s="115"/>
      <c r="P16" s="115"/>
      <c r="Q16" s="115"/>
      <c r="R16" s="117">
        <f t="shared" ref="R16:R78" si="5">L16+O16</f>
        <v>396918</v>
      </c>
      <c r="S16" s="117">
        <f t="shared" ref="S16:S78" si="6">M16+P16</f>
        <v>416270</v>
      </c>
      <c r="T16" s="117">
        <f t="shared" ref="T16:T78" si="7">N16+Q16</f>
        <v>436835</v>
      </c>
    </row>
    <row r="17" spans="1:20" s="112" customFormat="1" ht="112.5" hidden="1" x14ac:dyDescent="0.25">
      <c r="A17" s="98">
        <v>182</v>
      </c>
      <c r="B17" s="174" t="s">
        <v>4</v>
      </c>
      <c r="C17" s="118" t="s">
        <v>123</v>
      </c>
      <c r="D17" s="107"/>
      <c r="E17" s="107"/>
      <c r="F17" s="114">
        <v>1658</v>
      </c>
      <c r="G17" s="114">
        <v>1739</v>
      </c>
      <c r="H17" s="114">
        <v>1825</v>
      </c>
      <c r="I17" s="102"/>
      <c r="J17" s="102">
        <f t="shared" si="3"/>
        <v>0</v>
      </c>
      <c r="K17" s="102">
        <f t="shared" si="3"/>
        <v>0</v>
      </c>
      <c r="L17" s="115">
        <v>1658</v>
      </c>
      <c r="M17" s="115">
        <v>1739</v>
      </c>
      <c r="N17" s="115">
        <v>1825</v>
      </c>
      <c r="O17" s="115"/>
      <c r="P17" s="115"/>
      <c r="Q17" s="115"/>
      <c r="R17" s="117">
        <f t="shared" si="5"/>
        <v>1658</v>
      </c>
      <c r="S17" s="117">
        <f t="shared" si="6"/>
        <v>1739</v>
      </c>
      <c r="T17" s="117">
        <f t="shared" si="7"/>
        <v>1825</v>
      </c>
    </row>
    <row r="18" spans="1:20" s="105" customFormat="1" ht="37.5" hidden="1" x14ac:dyDescent="0.25">
      <c r="A18" s="98">
        <v>182</v>
      </c>
      <c r="B18" s="174" t="s">
        <v>5</v>
      </c>
      <c r="C18" s="118" t="s">
        <v>124</v>
      </c>
      <c r="D18" s="107"/>
      <c r="E18" s="107"/>
      <c r="F18" s="114">
        <v>2698</v>
      </c>
      <c r="G18" s="114">
        <v>2829</v>
      </c>
      <c r="H18" s="114">
        <v>2969</v>
      </c>
      <c r="I18" s="102">
        <f t="shared" ref="I18:K79" si="8">L18-F18</f>
        <v>0</v>
      </c>
      <c r="J18" s="102">
        <f t="shared" si="3"/>
        <v>0</v>
      </c>
      <c r="K18" s="102">
        <f t="shared" si="3"/>
        <v>0</v>
      </c>
      <c r="L18" s="115">
        <v>2698</v>
      </c>
      <c r="M18" s="115">
        <v>2829</v>
      </c>
      <c r="N18" s="115">
        <v>2969</v>
      </c>
      <c r="O18" s="115"/>
      <c r="P18" s="115"/>
      <c r="Q18" s="115"/>
      <c r="R18" s="117">
        <f t="shared" si="5"/>
        <v>2698</v>
      </c>
      <c r="S18" s="117">
        <f t="shared" si="6"/>
        <v>2829</v>
      </c>
      <c r="T18" s="117">
        <f t="shared" si="7"/>
        <v>2969</v>
      </c>
    </row>
    <row r="19" spans="1:20" s="105" customFormat="1" ht="93.75" hidden="1" x14ac:dyDescent="0.25">
      <c r="A19" s="98">
        <v>182</v>
      </c>
      <c r="B19" s="174" t="s">
        <v>6</v>
      </c>
      <c r="C19" s="118" t="s">
        <v>125</v>
      </c>
      <c r="D19" s="107"/>
      <c r="E19" s="107"/>
      <c r="F19" s="114">
        <v>1179</v>
      </c>
      <c r="G19" s="114">
        <v>1178</v>
      </c>
      <c r="H19" s="114">
        <v>1163</v>
      </c>
      <c r="I19" s="102">
        <f t="shared" si="8"/>
        <v>0</v>
      </c>
      <c r="J19" s="102">
        <f t="shared" si="3"/>
        <v>0</v>
      </c>
      <c r="K19" s="102">
        <f t="shared" si="3"/>
        <v>0</v>
      </c>
      <c r="L19" s="115">
        <v>1179</v>
      </c>
      <c r="M19" s="115">
        <v>1178</v>
      </c>
      <c r="N19" s="115">
        <v>1163</v>
      </c>
      <c r="O19" s="115"/>
      <c r="P19" s="115"/>
      <c r="Q19" s="115"/>
      <c r="R19" s="117">
        <f t="shared" si="5"/>
        <v>1179</v>
      </c>
      <c r="S19" s="117">
        <f t="shared" si="6"/>
        <v>1178</v>
      </c>
      <c r="T19" s="117">
        <f t="shared" si="7"/>
        <v>1163</v>
      </c>
    </row>
    <row r="20" spans="1:20" s="120" customFormat="1" ht="56.25" hidden="1" customHeight="1" x14ac:dyDescent="0.25">
      <c r="A20" s="98">
        <v>182</v>
      </c>
      <c r="B20" s="175" t="s">
        <v>290</v>
      </c>
      <c r="C20" s="119" t="s">
        <v>378</v>
      </c>
      <c r="D20" s="107"/>
      <c r="E20" s="107"/>
      <c r="F20" s="114">
        <v>0</v>
      </c>
      <c r="G20" s="114">
        <v>0</v>
      </c>
      <c r="H20" s="114">
        <v>0</v>
      </c>
      <c r="I20" s="102">
        <f t="shared" si="8"/>
        <v>0</v>
      </c>
      <c r="J20" s="102">
        <f t="shared" si="3"/>
        <v>0</v>
      </c>
      <c r="K20" s="102">
        <f t="shared" si="3"/>
        <v>0</v>
      </c>
      <c r="L20" s="114">
        <v>0</v>
      </c>
      <c r="M20" s="114">
        <v>0</v>
      </c>
      <c r="N20" s="114">
        <v>0</v>
      </c>
      <c r="O20" s="114">
        <v>0</v>
      </c>
      <c r="P20" s="114">
        <v>0</v>
      </c>
      <c r="Q20" s="114">
        <v>0</v>
      </c>
      <c r="R20" s="117">
        <f t="shared" si="5"/>
        <v>0</v>
      </c>
      <c r="S20" s="117">
        <f t="shared" si="6"/>
        <v>0</v>
      </c>
      <c r="T20" s="117">
        <f t="shared" si="7"/>
        <v>0</v>
      </c>
    </row>
    <row r="21" spans="1:20" s="123" customFormat="1" ht="37.5" hidden="1" x14ac:dyDescent="0.35">
      <c r="A21" s="98">
        <v>100</v>
      </c>
      <c r="B21" s="174" t="s">
        <v>7</v>
      </c>
      <c r="C21" s="121" t="s">
        <v>291</v>
      </c>
      <c r="D21" s="107"/>
      <c r="E21" s="107"/>
      <c r="F21" s="110">
        <f>F22</f>
        <v>18525</v>
      </c>
      <c r="G21" s="110">
        <f>G22</f>
        <v>20698</v>
      </c>
      <c r="H21" s="110">
        <f>H22</f>
        <v>20850</v>
      </c>
      <c r="I21" s="122">
        <f t="shared" si="8"/>
        <v>0</v>
      </c>
      <c r="J21" s="102">
        <f t="shared" si="3"/>
        <v>0</v>
      </c>
      <c r="K21" s="102">
        <f t="shared" si="3"/>
        <v>0</v>
      </c>
      <c r="L21" s="111">
        <f>L22</f>
        <v>18525</v>
      </c>
      <c r="M21" s="111">
        <f>M22</f>
        <v>20698</v>
      </c>
      <c r="N21" s="111">
        <f>N22</f>
        <v>20850</v>
      </c>
      <c r="O21" s="111">
        <f t="shared" ref="O21:T21" si="9">O22</f>
        <v>0</v>
      </c>
      <c r="P21" s="111">
        <f t="shared" si="9"/>
        <v>0</v>
      </c>
      <c r="Q21" s="111">
        <f t="shared" si="9"/>
        <v>0</v>
      </c>
      <c r="R21" s="111">
        <f t="shared" si="9"/>
        <v>18525</v>
      </c>
      <c r="S21" s="111">
        <f t="shared" si="9"/>
        <v>20698</v>
      </c>
      <c r="T21" s="111">
        <f t="shared" si="9"/>
        <v>20850</v>
      </c>
    </row>
    <row r="22" spans="1:20" s="105" customFormat="1" ht="37.5" hidden="1" x14ac:dyDescent="0.25">
      <c r="A22" s="98">
        <v>100</v>
      </c>
      <c r="B22" s="174" t="s">
        <v>8</v>
      </c>
      <c r="C22" s="124" t="s">
        <v>292</v>
      </c>
      <c r="D22" s="107"/>
      <c r="E22" s="107"/>
      <c r="F22" s="125">
        <f>F23+F25+F27+F29</f>
        <v>18525</v>
      </c>
      <c r="G22" s="125">
        <f>G23+G25+G27+G29</f>
        <v>20698</v>
      </c>
      <c r="H22" s="125">
        <f>H23+H25+H27+H29</f>
        <v>20850</v>
      </c>
      <c r="I22" s="102">
        <f t="shared" si="8"/>
        <v>0</v>
      </c>
      <c r="J22" s="102">
        <f t="shared" si="3"/>
        <v>0</v>
      </c>
      <c r="K22" s="102">
        <f t="shared" si="3"/>
        <v>0</v>
      </c>
      <c r="L22" s="126">
        <f>L23+L25+L27+L29</f>
        <v>18525</v>
      </c>
      <c r="M22" s="126">
        <f>M23+M25+M27+M29</f>
        <v>20698</v>
      </c>
      <c r="N22" s="126">
        <f>N23+N25+N27+N29</f>
        <v>20850</v>
      </c>
      <c r="O22" s="126">
        <f t="shared" ref="O22:T22" si="10">O23+O25+O27+O29</f>
        <v>0</v>
      </c>
      <c r="P22" s="126">
        <f t="shared" si="10"/>
        <v>0</v>
      </c>
      <c r="Q22" s="126">
        <f t="shared" si="10"/>
        <v>0</v>
      </c>
      <c r="R22" s="126">
        <f t="shared" si="10"/>
        <v>18525</v>
      </c>
      <c r="S22" s="126">
        <f t="shared" si="10"/>
        <v>20698</v>
      </c>
      <c r="T22" s="126">
        <f t="shared" si="10"/>
        <v>20850</v>
      </c>
    </row>
    <row r="23" spans="1:20" s="105" customFormat="1" ht="75" hidden="1" x14ac:dyDescent="0.25">
      <c r="A23" s="98">
        <v>100</v>
      </c>
      <c r="B23" s="174" t="s">
        <v>9</v>
      </c>
      <c r="C23" s="127" t="s">
        <v>126</v>
      </c>
      <c r="D23" s="107"/>
      <c r="E23" s="107"/>
      <c r="F23" s="114">
        <f>F24</f>
        <v>8489</v>
      </c>
      <c r="G23" s="114">
        <f>G24</f>
        <v>9541</v>
      </c>
      <c r="H23" s="114">
        <f>H24</f>
        <v>9597</v>
      </c>
      <c r="I23" s="102">
        <f t="shared" si="8"/>
        <v>0</v>
      </c>
      <c r="J23" s="102">
        <f t="shared" si="3"/>
        <v>0</v>
      </c>
      <c r="K23" s="102">
        <f t="shared" si="3"/>
        <v>0</v>
      </c>
      <c r="L23" s="115">
        <f>L24</f>
        <v>8489</v>
      </c>
      <c r="M23" s="115">
        <f>M24</f>
        <v>9541</v>
      </c>
      <c r="N23" s="115">
        <f>N24</f>
        <v>9597</v>
      </c>
      <c r="O23" s="115">
        <f t="shared" ref="O23:T23" si="11">O24</f>
        <v>0</v>
      </c>
      <c r="P23" s="115">
        <f t="shared" si="11"/>
        <v>0</v>
      </c>
      <c r="Q23" s="115">
        <f t="shared" si="11"/>
        <v>0</v>
      </c>
      <c r="R23" s="115">
        <f t="shared" si="11"/>
        <v>8489</v>
      </c>
      <c r="S23" s="115">
        <f t="shared" si="11"/>
        <v>9541</v>
      </c>
      <c r="T23" s="115">
        <f t="shared" si="11"/>
        <v>9597</v>
      </c>
    </row>
    <row r="24" spans="1:20" s="105" customFormat="1" ht="112.5" hidden="1" x14ac:dyDescent="0.25">
      <c r="A24" s="98">
        <v>100</v>
      </c>
      <c r="B24" s="174" t="s">
        <v>293</v>
      </c>
      <c r="C24" s="118" t="s">
        <v>294</v>
      </c>
      <c r="D24" s="107"/>
      <c r="E24" s="107"/>
      <c r="F24" s="128">
        <v>8489</v>
      </c>
      <c r="G24" s="128">
        <v>9541</v>
      </c>
      <c r="H24" s="128">
        <v>9597</v>
      </c>
      <c r="I24" s="102">
        <f t="shared" si="8"/>
        <v>0</v>
      </c>
      <c r="J24" s="102">
        <f t="shared" si="3"/>
        <v>0</v>
      </c>
      <c r="K24" s="102">
        <f t="shared" si="3"/>
        <v>0</v>
      </c>
      <c r="L24" s="129">
        <v>8489</v>
      </c>
      <c r="M24" s="129">
        <v>9541</v>
      </c>
      <c r="N24" s="129">
        <v>9597</v>
      </c>
      <c r="O24" s="129"/>
      <c r="P24" s="129"/>
      <c r="Q24" s="129"/>
      <c r="R24" s="117">
        <f t="shared" si="5"/>
        <v>8489</v>
      </c>
      <c r="S24" s="117">
        <f t="shared" si="6"/>
        <v>9541</v>
      </c>
      <c r="T24" s="117">
        <f t="shared" si="7"/>
        <v>9597</v>
      </c>
    </row>
    <row r="25" spans="1:20" s="105" customFormat="1" ht="93.75" hidden="1" x14ac:dyDescent="0.25">
      <c r="A25" s="98">
        <v>100</v>
      </c>
      <c r="B25" s="174" t="s">
        <v>10</v>
      </c>
      <c r="C25" s="127" t="s">
        <v>127</v>
      </c>
      <c r="D25" s="107"/>
      <c r="E25" s="107"/>
      <c r="F25" s="128">
        <f t="shared" ref="F25:G25" si="12">F26</f>
        <v>44</v>
      </c>
      <c r="G25" s="128">
        <f t="shared" si="12"/>
        <v>48</v>
      </c>
      <c r="H25" s="128">
        <f>H26</f>
        <v>47</v>
      </c>
      <c r="I25" s="102">
        <f t="shared" si="8"/>
        <v>0</v>
      </c>
      <c r="J25" s="102">
        <f t="shared" si="3"/>
        <v>0</v>
      </c>
      <c r="K25" s="102">
        <f t="shared" si="3"/>
        <v>0</v>
      </c>
      <c r="L25" s="129">
        <f t="shared" ref="L25:M25" si="13">L26</f>
        <v>44</v>
      </c>
      <c r="M25" s="129">
        <f t="shared" si="13"/>
        <v>48</v>
      </c>
      <c r="N25" s="129">
        <f>N26</f>
        <v>47</v>
      </c>
      <c r="O25" s="129">
        <f t="shared" ref="O25:T25" si="14">O26</f>
        <v>0</v>
      </c>
      <c r="P25" s="129">
        <f t="shared" si="14"/>
        <v>0</v>
      </c>
      <c r="Q25" s="129">
        <f t="shared" si="14"/>
        <v>0</v>
      </c>
      <c r="R25" s="129">
        <f t="shared" si="14"/>
        <v>44</v>
      </c>
      <c r="S25" s="129">
        <f t="shared" si="14"/>
        <v>48</v>
      </c>
      <c r="T25" s="129">
        <f t="shared" si="14"/>
        <v>47</v>
      </c>
    </row>
    <row r="26" spans="1:20" s="105" customFormat="1" ht="131.25" hidden="1" x14ac:dyDescent="0.25">
      <c r="A26" s="98">
        <v>100</v>
      </c>
      <c r="B26" s="174" t="s">
        <v>295</v>
      </c>
      <c r="C26" s="118" t="s">
        <v>296</v>
      </c>
      <c r="D26" s="107"/>
      <c r="E26" s="107"/>
      <c r="F26" s="128">
        <v>44</v>
      </c>
      <c r="G26" s="128">
        <v>48</v>
      </c>
      <c r="H26" s="128">
        <v>47</v>
      </c>
      <c r="I26" s="102">
        <f t="shared" si="8"/>
        <v>0</v>
      </c>
      <c r="J26" s="102">
        <f t="shared" si="3"/>
        <v>0</v>
      </c>
      <c r="K26" s="102">
        <f t="shared" si="3"/>
        <v>0</v>
      </c>
      <c r="L26" s="129">
        <v>44</v>
      </c>
      <c r="M26" s="129">
        <v>48</v>
      </c>
      <c r="N26" s="129">
        <v>47</v>
      </c>
      <c r="O26" s="129"/>
      <c r="P26" s="129"/>
      <c r="Q26" s="129"/>
      <c r="R26" s="117">
        <f t="shared" si="5"/>
        <v>44</v>
      </c>
      <c r="S26" s="117">
        <f t="shared" si="6"/>
        <v>48</v>
      </c>
      <c r="T26" s="117">
        <f t="shared" si="7"/>
        <v>47</v>
      </c>
    </row>
    <row r="27" spans="1:20" s="105" customFormat="1" ht="75" hidden="1" x14ac:dyDescent="0.25">
      <c r="A27" s="98">
        <v>100</v>
      </c>
      <c r="B27" s="174" t="s">
        <v>11</v>
      </c>
      <c r="C27" s="127" t="s">
        <v>128</v>
      </c>
      <c r="D27" s="107"/>
      <c r="E27" s="107"/>
      <c r="F27" s="114">
        <f>F28</f>
        <v>11088</v>
      </c>
      <c r="G27" s="114">
        <f>G28</f>
        <v>12428</v>
      </c>
      <c r="H27" s="114">
        <f>H28</f>
        <v>12424</v>
      </c>
      <c r="I27" s="102">
        <f t="shared" si="8"/>
        <v>0</v>
      </c>
      <c r="J27" s="102">
        <f t="shared" si="3"/>
        <v>0</v>
      </c>
      <c r="K27" s="102">
        <f t="shared" si="3"/>
        <v>0</v>
      </c>
      <c r="L27" s="115">
        <f>L28</f>
        <v>11088</v>
      </c>
      <c r="M27" s="115">
        <f>M28</f>
        <v>12428</v>
      </c>
      <c r="N27" s="115">
        <f>N28</f>
        <v>12424</v>
      </c>
      <c r="O27" s="115">
        <f t="shared" ref="O27:T27" si="15">O28</f>
        <v>0</v>
      </c>
      <c r="P27" s="115">
        <f t="shared" si="15"/>
        <v>0</v>
      </c>
      <c r="Q27" s="115">
        <f t="shared" si="15"/>
        <v>0</v>
      </c>
      <c r="R27" s="115">
        <f t="shared" si="15"/>
        <v>11088</v>
      </c>
      <c r="S27" s="115">
        <f t="shared" si="15"/>
        <v>12428</v>
      </c>
      <c r="T27" s="115">
        <f t="shared" si="15"/>
        <v>12424</v>
      </c>
    </row>
    <row r="28" spans="1:20" s="105" customFormat="1" ht="112.5" hidden="1" x14ac:dyDescent="0.25">
      <c r="A28" s="98">
        <v>100</v>
      </c>
      <c r="B28" s="174" t="s">
        <v>297</v>
      </c>
      <c r="C28" s="118" t="s">
        <v>298</v>
      </c>
      <c r="D28" s="107"/>
      <c r="E28" s="107"/>
      <c r="F28" s="128">
        <v>11088</v>
      </c>
      <c r="G28" s="128">
        <v>12428</v>
      </c>
      <c r="H28" s="128">
        <v>12424</v>
      </c>
      <c r="I28" s="102">
        <f t="shared" si="8"/>
        <v>0</v>
      </c>
      <c r="J28" s="102">
        <f t="shared" si="3"/>
        <v>0</v>
      </c>
      <c r="K28" s="102">
        <f t="shared" si="3"/>
        <v>0</v>
      </c>
      <c r="L28" s="129">
        <v>11088</v>
      </c>
      <c r="M28" s="129">
        <v>12428</v>
      </c>
      <c r="N28" s="129">
        <v>12424</v>
      </c>
      <c r="O28" s="129"/>
      <c r="P28" s="129"/>
      <c r="Q28" s="129"/>
      <c r="R28" s="117">
        <f t="shared" si="5"/>
        <v>11088</v>
      </c>
      <c r="S28" s="117">
        <f t="shared" si="6"/>
        <v>12428</v>
      </c>
      <c r="T28" s="117">
        <f t="shared" si="7"/>
        <v>12424</v>
      </c>
    </row>
    <row r="29" spans="1:20" s="105" customFormat="1" ht="75" hidden="1" x14ac:dyDescent="0.25">
      <c r="A29" s="98">
        <v>100</v>
      </c>
      <c r="B29" s="174" t="s">
        <v>12</v>
      </c>
      <c r="C29" s="127" t="s">
        <v>129</v>
      </c>
      <c r="D29" s="107"/>
      <c r="E29" s="107"/>
      <c r="F29" s="114">
        <f>F30</f>
        <v>-1096</v>
      </c>
      <c r="G29" s="114">
        <f>G30</f>
        <v>-1319</v>
      </c>
      <c r="H29" s="114">
        <f>H30</f>
        <v>-1218</v>
      </c>
      <c r="I29" s="102">
        <f t="shared" si="8"/>
        <v>0</v>
      </c>
      <c r="J29" s="102">
        <f t="shared" si="3"/>
        <v>0</v>
      </c>
      <c r="K29" s="102">
        <f t="shared" si="3"/>
        <v>0</v>
      </c>
      <c r="L29" s="115">
        <f>L30</f>
        <v>-1096</v>
      </c>
      <c r="M29" s="115">
        <f>M30</f>
        <v>-1319</v>
      </c>
      <c r="N29" s="115">
        <f>N30</f>
        <v>-1218</v>
      </c>
      <c r="O29" s="115">
        <f t="shared" ref="O29:T29" si="16">O30</f>
        <v>0</v>
      </c>
      <c r="P29" s="115">
        <f t="shared" si="16"/>
        <v>0</v>
      </c>
      <c r="Q29" s="115">
        <f t="shared" si="16"/>
        <v>0</v>
      </c>
      <c r="R29" s="115">
        <f t="shared" si="16"/>
        <v>-1096</v>
      </c>
      <c r="S29" s="115">
        <f t="shared" si="16"/>
        <v>-1319</v>
      </c>
      <c r="T29" s="115">
        <f t="shared" si="16"/>
        <v>-1218</v>
      </c>
    </row>
    <row r="30" spans="1:20" s="105" customFormat="1" ht="112.5" hidden="1" x14ac:dyDescent="0.25">
      <c r="A30" s="98">
        <v>100</v>
      </c>
      <c r="B30" s="174" t="s">
        <v>299</v>
      </c>
      <c r="C30" s="118" t="s">
        <v>300</v>
      </c>
      <c r="D30" s="107"/>
      <c r="E30" s="107"/>
      <c r="F30" s="128">
        <v>-1096</v>
      </c>
      <c r="G30" s="128">
        <v>-1319</v>
      </c>
      <c r="H30" s="128">
        <v>-1218</v>
      </c>
      <c r="I30" s="102">
        <f t="shared" si="8"/>
        <v>0</v>
      </c>
      <c r="J30" s="102">
        <f t="shared" si="3"/>
        <v>0</v>
      </c>
      <c r="K30" s="102">
        <f t="shared" si="3"/>
        <v>0</v>
      </c>
      <c r="L30" s="129">
        <v>-1096</v>
      </c>
      <c r="M30" s="129">
        <v>-1319</v>
      </c>
      <c r="N30" s="129">
        <v>-1218</v>
      </c>
      <c r="O30" s="129"/>
      <c r="P30" s="129"/>
      <c r="Q30" s="129"/>
      <c r="R30" s="117">
        <f t="shared" si="5"/>
        <v>-1096</v>
      </c>
      <c r="S30" s="117">
        <f t="shared" si="6"/>
        <v>-1319</v>
      </c>
      <c r="T30" s="117">
        <f t="shared" si="7"/>
        <v>-1218</v>
      </c>
    </row>
    <row r="31" spans="1:20" s="130" customFormat="1" ht="21" hidden="1" x14ac:dyDescent="0.25">
      <c r="A31" s="98">
        <v>182</v>
      </c>
      <c r="B31" s="174" t="s">
        <v>13</v>
      </c>
      <c r="C31" s="121" t="s">
        <v>130</v>
      </c>
      <c r="D31" s="107"/>
      <c r="E31" s="107"/>
      <c r="F31" s="110">
        <f t="shared" ref="F31:H31" si="17">F32+F36+F39+F42</f>
        <v>65379</v>
      </c>
      <c r="G31" s="110">
        <f t="shared" si="17"/>
        <v>39151</v>
      </c>
      <c r="H31" s="110">
        <f t="shared" si="17"/>
        <v>31223</v>
      </c>
      <c r="I31" s="102">
        <f t="shared" si="8"/>
        <v>0</v>
      </c>
      <c r="J31" s="102">
        <f t="shared" si="3"/>
        <v>0</v>
      </c>
      <c r="K31" s="102">
        <f t="shared" si="3"/>
        <v>0</v>
      </c>
      <c r="L31" s="111">
        <f t="shared" ref="L31:T31" si="18">L32+L36+L39+L42</f>
        <v>65379</v>
      </c>
      <c r="M31" s="111">
        <f t="shared" si="18"/>
        <v>39151</v>
      </c>
      <c r="N31" s="111">
        <f t="shared" si="18"/>
        <v>31223</v>
      </c>
      <c r="O31" s="111">
        <f t="shared" si="18"/>
        <v>0</v>
      </c>
      <c r="P31" s="111">
        <f t="shared" si="18"/>
        <v>0</v>
      </c>
      <c r="Q31" s="111">
        <f t="shared" si="18"/>
        <v>0</v>
      </c>
      <c r="R31" s="111">
        <f t="shared" si="18"/>
        <v>65379</v>
      </c>
      <c r="S31" s="111">
        <f t="shared" si="18"/>
        <v>39151</v>
      </c>
      <c r="T31" s="111">
        <f t="shared" si="18"/>
        <v>31223</v>
      </c>
    </row>
    <row r="32" spans="1:20" s="105" customFormat="1" ht="37.5" hidden="1" x14ac:dyDescent="0.25">
      <c r="A32" s="98">
        <v>182</v>
      </c>
      <c r="B32" s="174" t="s">
        <v>256</v>
      </c>
      <c r="C32" s="124" t="s">
        <v>259</v>
      </c>
      <c r="D32" s="107"/>
      <c r="E32" s="107"/>
      <c r="F32" s="114">
        <f>F33+F34+F35</f>
        <v>27842</v>
      </c>
      <c r="G32" s="114">
        <f t="shared" ref="G32" si="19">G33+G34+G35</f>
        <v>28955</v>
      </c>
      <c r="H32" s="114">
        <f>H33+H34+H35</f>
        <v>30113</v>
      </c>
      <c r="I32" s="102">
        <f t="shared" si="8"/>
        <v>0</v>
      </c>
      <c r="J32" s="102">
        <f t="shared" si="3"/>
        <v>0</v>
      </c>
      <c r="K32" s="102">
        <f t="shared" si="3"/>
        <v>0</v>
      </c>
      <c r="L32" s="115">
        <f>L33+L34+L35</f>
        <v>27842</v>
      </c>
      <c r="M32" s="115">
        <f t="shared" ref="M32" si="20">M33+M34+M35</f>
        <v>28955</v>
      </c>
      <c r="N32" s="115">
        <f>N33+N34+N35</f>
        <v>30113</v>
      </c>
      <c r="O32" s="115">
        <f t="shared" ref="O32:T32" si="21">O33+O34+O35</f>
        <v>0</v>
      </c>
      <c r="P32" s="115">
        <f t="shared" si="21"/>
        <v>0</v>
      </c>
      <c r="Q32" s="115">
        <f t="shared" si="21"/>
        <v>0</v>
      </c>
      <c r="R32" s="115">
        <f t="shared" si="21"/>
        <v>27842</v>
      </c>
      <c r="S32" s="115">
        <f t="shared" si="21"/>
        <v>28955</v>
      </c>
      <c r="T32" s="115">
        <f t="shared" si="21"/>
        <v>30113</v>
      </c>
    </row>
    <row r="33" spans="1:20" s="112" customFormat="1" ht="37.5" hidden="1" x14ac:dyDescent="0.3">
      <c r="A33" s="98">
        <v>182</v>
      </c>
      <c r="B33" s="174" t="s">
        <v>257</v>
      </c>
      <c r="C33" s="118" t="s">
        <v>260</v>
      </c>
      <c r="D33" s="107"/>
      <c r="E33" s="107"/>
      <c r="F33" s="128">
        <v>20709</v>
      </c>
      <c r="G33" s="128">
        <v>21537</v>
      </c>
      <c r="H33" s="128">
        <v>22398</v>
      </c>
      <c r="I33" s="122">
        <f t="shared" si="8"/>
        <v>0</v>
      </c>
      <c r="J33" s="102">
        <f t="shared" si="3"/>
        <v>0</v>
      </c>
      <c r="K33" s="102">
        <f t="shared" si="3"/>
        <v>0</v>
      </c>
      <c r="L33" s="129">
        <v>20709</v>
      </c>
      <c r="M33" s="129">
        <v>21537</v>
      </c>
      <c r="N33" s="129">
        <v>22398</v>
      </c>
      <c r="O33" s="129"/>
      <c r="P33" s="129"/>
      <c r="Q33" s="129"/>
      <c r="R33" s="117">
        <f t="shared" si="5"/>
        <v>20709</v>
      </c>
      <c r="S33" s="117">
        <f t="shared" si="6"/>
        <v>21537</v>
      </c>
      <c r="T33" s="117">
        <f t="shared" si="7"/>
        <v>22398</v>
      </c>
    </row>
    <row r="34" spans="1:20" s="112" customFormat="1" ht="37.5" hidden="1" x14ac:dyDescent="0.3">
      <c r="A34" s="98">
        <v>182</v>
      </c>
      <c r="B34" s="174" t="s">
        <v>258</v>
      </c>
      <c r="C34" s="118" t="s">
        <v>261</v>
      </c>
      <c r="D34" s="107"/>
      <c r="E34" s="107"/>
      <c r="F34" s="128">
        <v>7133</v>
      </c>
      <c r="G34" s="128">
        <v>7418</v>
      </c>
      <c r="H34" s="128">
        <v>7715</v>
      </c>
      <c r="I34" s="122">
        <f t="shared" si="8"/>
        <v>0</v>
      </c>
      <c r="J34" s="102">
        <f t="shared" si="3"/>
        <v>0</v>
      </c>
      <c r="K34" s="102">
        <f t="shared" si="3"/>
        <v>0</v>
      </c>
      <c r="L34" s="129">
        <v>7133</v>
      </c>
      <c r="M34" s="129">
        <v>7418</v>
      </c>
      <c r="N34" s="129">
        <v>7715</v>
      </c>
      <c r="O34" s="129"/>
      <c r="P34" s="129"/>
      <c r="Q34" s="129"/>
      <c r="R34" s="117">
        <f t="shared" si="5"/>
        <v>7133</v>
      </c>
      <c r="S34" s="117">
        <f t="shared" si="6"/>
        <v>7418</v>
      </c>
      <c r="T34" s="117">
        <f t="shared" si="7"/>
        <v>7715</v>
      </c>
    </row>
    <row r="35" spans="1:20" s="112" customFormat="1" ht="37.5" hidden="1" customHeight="1" x14ac:dyDescent="0.3">
      <c r="A35" s="98">
        <v>182</v>
      </c>
      <c r="B35" s="175" t="s">
        <v>276</v>
      </c>
      <c r="C35" s="131" t="s">
        <v>275</v>
      </c>
      <c r="D35" s="107"/>
      <c r="E35" s="107"/>
      <c r="F35" s="114">
        <v>0</v>
      </c>
      <c r="G35" s="114">
        <v>0</v>
      </c>
      <c r="H35" s="114">
        <v>0</v>
      </c>
      <c r="I35" s="122">
        <f t="shared" si="8"/>
        <v>0</v>
      </c>
      <c r="J35" s="102">
        <f t="shared" si="3"/>
        <v>0</v>
      </c>
      <c r="K35" s="102">
        <f t="shared" si="3"/>
        <v>0</v>
      </c>
      <c r="L35" s="114">
        <v>0</v>
      </c>
      <c r="M35" s="114">
        <v>0</v>
      </c>
      <c r="N35" s="114">
        <v>0</v>
      </c>
      <c r="O35" s="114"/>
      <c r="P35" s="114"/>
      <c r="Q35" s="114"/>
      <c r="R35" s="117">
        <f t="shared" si="5"/>
        <v>0</v>
      </c>
      <c r="S35" s="117">
        <f t="shared" si="6"/>
        <v>0</v>
      </c>
      <c r="T35" s="117">
        <f t="shared" si="7"/>
        <v>0</v>
      </c>
    </row>
    <row r="36" spans="1:20" s="112" customFormat="1" hidden="1" x14ac:dyDescent="0.3">
      <c r="A36" s="98">
        <v>182</v>
      </c>
      <c r="B36" s="173" t="s">
        <v>14</v>
      </c>
      <c r="C36" s="124" t="s">
        <v>131</v>
      </c>
      <c r="D36" s="107"/>
      <c r="E36" s="107"/>
      <c r="F36" s="114">
        <f t="shared" ref="F36:H36" si="22">F37+F38</f>
        <v>36510</v>
      </c>
      <c r="G36" s="114">
        <f t="shared" si="22"/>
        <v>9128</v>
      </c>
      <c r="H36" s="114">
        <f t="shared" si="22"/>
        <v>0</v>
      </c>
      <c r="I36" s="122">
        <f t="shared" si="8"/>
        <v>0</v>
      </c>
      <c r="J36" s="102">
        <f t="shared" si="3"/>
        <v>0</v>
      </c>
      <c r="K36" s="102">
        <f t="shared" si="3"/>
        <v>0</v>
      </c>
      <c r="L36" s="115">
        <f t="shared" ref="L36:T36" si="23">L37+L38</f>
        <v>36510</v>
      </c>
      <c r="M36" s="115">
        <f t="shared" si="23"/>
        <v>9128</v>
      </c>
      <c r="N36" s="115">
        <f t="shared" si="23"/>
        <v>0</v>
      </c>
      <c r="O36" s="115">
        <f t="shared" si="23"/>
        <v>0</v>
      </c>
      <c r="P36" s="115">
        <f t="shared" si="23"/>
        <v>0</v>
      </c>
      <c r="Q36" s="115">
        <f t="shared" si="23"/>
        <v>0</v>
      </c>
      <c r="R36" s="115">
        <f t="shared" si="23"/>
        <v>36510</v>
      </c>
      <c r="S36" s="115">
        <f t="shared" si="23"/>
        <v>9128</v>
      </c>
      <c r="T36" s="115">
        <f t="shared" si="23"/>
        <v>0</v>
      </c>
    </row>
    <row r="37" spans="1:20" s="105" customFormat="1" ht="20.25" hidden="1" x14ac:dyDescent="0.25">
      <c r="A37" s="98">
        <v>182</v>
      </c>
      <c r="B37" s="174" t="s">
        <v>15</v>
      </c>
      <c r="C37" s="132" t="s">
        <v>131</v>
      </c>
      <c r="D37" s="107"/>
      <c r="E37" s="107"/>
      <c r="F37" s="128">
        <v>36510</v>
      </c>
      <c r="G37" s="128">
        <v>9128</v>
      </c>
      <c r="H37" s="128">
        <v>0</v>
      </c>
      <c r="I37" s="102">
        <f t="shared" si="8"/>
        <v>0</v>
      </c>
      <c r="J37" s="102">
        <f t="shared" si="3"/>
        <v>0</v>
      </c>
      <c r="K37" s="102">
        <f t="shared" si="3"/>
        <v>0</v>
      </c>
      <c r="L37" s="129">
        <v>36510</v>
      </c>
      <c r="M37" s="129">
        <v>9128</v>
      </c>
      <c r="N37" s="129">
        <v>0</v>
      </c>
      <c r="O37" s="129"/>
      <c r="P37" s="129"/>
      <c r="Q37" s="129"/>
      <c r="R37" s="117">
        <f t="shared" si="5"/>
        <v>36510</v>
      </c>
      <c r="S37" s="117">
        <f t="shared" si="6"/>
        <v>9128</v>
      </c>
      <c r="T37" s="117">
        <f t="shared" si="7"/>
        <v>0</v>
      </c>
    </row>
    <row r="38" spans="1:20" s="105" customFormat="1" ht="37.5" hidden="1" customHeight="1" x14ac:dyDescent="0.25">
      <c r="A38" s="98">
        <v>182</v>
      </c>
      <c r="B38" s="175" t="s">
        <v>16</v>
      </c>
      <c r="C38" s="133" t="s">
        <v>132</v>
      </c>
      <c r="D38" s="107"/>
      <c r="E38" s="107"/>
      <c r="F38" s="134">
        <v>0</v>
      </c>
      <c r="G38" s="134">
        <v>0</v>
      </c>
      <c r="H38" s="134">
        <v>0</v>
      </c>
      <c r="I38" s="102">
        <f t="shared" si="8"/>
        <v>0</v>
      </c>
      <c r="J38" s="102">
        <f t="shared" si="3"/>
        <v>0</v>
      </c>
      <c r="K38" s="102">
        <f t="shared" si="3"/>
        <v>0</v>
      </c>
      <c r="L38" s="134">
        <v>0</v>
      </c>
      <c r="M38" s="134">
        <v>0</v>
      </c>
      <c r="N38" s="134">
        <v>0</v>
      </c>
      <c r="O38" s="134"/>
      <c r="P38" s="134"/>
      <c r="Q38" s="134"/>
      <c r="R38" s="117">
        <f t="shared" si="5"/>
        <v>0</v>
      </c>
      <c r="S38" s="117">
        <f t="shared" si="6"/>
        <v>0</v>
      </c>
      <c r="T38" s="117">
        <f t="shared" si="7"/>
        <v>0</v>
      </c>
    </row>
    <row r="39" spans="1:20" s="105" customFormat="1" hidden="1" x14ac:dyDescent="0.25">
      <c r="A39" s="98">
        <v>182</v>
      </c>
      <c r="B39" s="173" t="s">
        <v>17</v>
      </c>
      <c r="C39" s="124" t="s">
        <v>133</v>
      </c>
      <c r="D39" s="107"/>
      <c r="E39" s="107"/>
      <c r="F39" s="114">
        <f>F40+F41</f>
        <v>467</v>
      </c>
      <c r="G39" s="114">
        <f>G40+G41</f>
        <v>486</v>
      </c>
      <c r="H39" s="114">
        <f>H40+H41</f>
        <v>505</v>
      </c>
      <c r="I39" s="102">
        <f t="shared" si="8"/>
        <v>0</v>
      </c>
      <c r="J39" s="102">
        <f t="shared" si="3"/>
        <v>0</v>
      </c>
      <c r="K39" s="102">
        <f t="shared" si="3"/>
        <v>0</v>
      </c>
      <c r="L39" s="115">
        <f>L40+L41</f>
        <v>467</v>
      </c>
      <c r="M39" s="115">
        <f>M40+M41</f>
        <v>486</v>
      </c>
      <c r="N39" s="115">
        <f>N40+N41</f>
        <v>505</v>
      </c>
      <c r="O39" s="115">
        <f t="shared" ref="O39:T39" si="24">O40+O41</f>
        <v>0</v>
      </c>
      <c r="P39" s="115">
        <f t="shared" si="24"/>
        <v>0</v>
      </c>
      <c r="Q39" s="115">
        <f t="shared" si="24"/>
        <v>0</v>
      </c>
      <c r="R39" s="115">
        <f t="shared" si="24"/>
        <v>467</v>
      </c>
      <c r="S39" s="115">
        <f t="shared" si="24"/>
        <v>486</v>
      </c>
      <c r="T39" s="115">
        <f t="shared" si="24"/>
        <v>505</v>
      </c>
    </row>
    <row r="40" spans="1:20" s="105" customFormat="1" ht="20.25" hidden="1" x14ac:dyDescent="0.25">
      <c r="A40" s="98">
        <v>182</v>
      </c>
      <c r="B40" s="174" t="s">
        <v>18</v>
      </c>
      <c r="C40" s="132" t="s">
        <v>133</v>
      </c>
      <c r="D40" s="107"/>
      <c r="E40" s="107"/>
      <c r="F40" s="128">
        <v>467</v>
      </c>
      <c r="G40" s="128">
        <v>486</v>
      </c>
      <c r="H40" s="128">
        <v>505</v>
      </c>
      <c r="I40" s="102">
        <f t="shared" si="8"/>
        <v>0</v>
      </c>
      <c r="J40" s="102">
        <f t="shared" si="3"/>
        <v>0</v>
      </c>
      <c r="K40" s="102">
        <f t="shared" si="3"/>
        <v>0</v>
      </c>
      <c r="L40" s="129">
        <v>467</v>
      </c>
      <c r="M40" s="129">
        <v>486</v>
      </c>
      <c r="N40" s="129">
        <v>505</v>
      </c>
      <c r="O40" s="129"/>
      <c r="P40" s="129"/>
      <c r="Q40" s="129"/>
      <c r="R40" s="117">
        <f t="shared" si="5"/>
        <v>467</v>
      </c>
      <c r="S40" s="117">
        <f t="shared" si="6"/>
        <v>486</v>
      </c>
      <c r="T40" s="117">
        <f t="shared" si="7"/>
        <v>505</v>
      </c>
    </row>
    <row r="41" spans="1:20" s="105" customFormat="1" ht="18.75" hidden="1" customHeight="1" x14ac:dyDescent="0.25">
      <c r="A41" s="98">
        <v>182</v>
      </c>
      <c r="B41" s="174" t="s">
        <v>301</v>
      </c>
      <c r="C41" s="132" t="s">
        <v>302</v>
      </c>
      <c r="D41" s="107"/>
      <c r="E41" s="107"/>
      <c r="F41" s="128"/>
      <c r="G41" s="128"/>
      <c r="H41" s="128"/>
      <c r="I41" s="102">
        <f t="shared" si="8"/>
        <v>0</v>
      </c>
      <c r="J41" s="102">
        <f t="shared" si="3"/>
        <v>0</v>
      </c>
      <c r="K41" s="102">
        <f t="shared" si="3"/>
        <v>0</v>
      </c>
      <c r="L41" s="129"/>
      <c r="M41" s="129"/>
      <c r="N41" s="129"/>
      <c r="O41" s="129"/>
      <c r="P41" s="129"/>
      <c r="Q41" s="129"/>
      <c r="R41" s="117">
        <f t="shared" si="5"/>
        <v>0</v>
      </c>
      <c r="S41" s="117">
        <f t="shared" si="6"/>
        <v>0</v>
      </c>
      <c r="T41" s="117">
        <f t="shared" si="7"/>
        <v>0</v>
      </c>
    </row>
    <row r="42" spans="1:20" s="105" customFormat="1" ht="37.5" hidden="1" x14ac:dyDescent="0.25">
      <c r="A42" s="98">
        <v>182</v>
      </c>
      <c r="B42" s="173" t="s">
        <v>19</v>
      </c>
      <c r="C42" s="124" t="s">
        <v>134</v>
      </c>
      <c r="D42" s="107"/>
      <c r="E42" s="107"/>
      <c r="F42" s="114">
        <f>F43</f>
        <v>560</v>
      </c>
      <c r="G42" s="114">
        <f>G43</f>
        <v>582</v>
      </c>
      <c r="H42" s="114">
        <f>H43</f>
        <v>605</v>
      </c>
      <c r="I42" s="102">
        <f t="shared" si="8"/>
        <v>0</v>
      </c>
      <c r="J42" s="102">
        <f t="shared" si="3"/>
        <v>0</v>
      </c>
      <c r="K42" s="102">
        <f t="shared" si="3"/>
        <v>0</v>
      </c>
      <c r="L42" s="115">
        <f>L43</f>
        <v>560</v>
      </c>
      <c r="M42" s="115">
        <f>M43</f>
        <v>582</v>
      </c>
      <c r="N42" s="115">
        <f>N43</f>
        <v>605</v>
      </c>
      <c r="O42" s="115">
        <f t="shared" ref="O42:T42" si="25">O43</f>
        <v>0</v>
      </c>
      <c r="P42" s="115">
        <f t="shared" si="25"/>
        <v>0</v>
      </c>
      <c r="Q42" s="115">
        <f t="shared" si="25"/>
        <v>0</v>
      </c>
      <c r="R42" s="115">
        <f t="shared" si="25"/>
        <v>560</v>
      </c>
      <c r="S42" s="115">
        <f t="shared" si="25"/>
        <v>582</v>
      </c>
      <c r="T42" s="115">
        <f t="shared" si="25"/>
        <v>605</v>
      </c>
    </row>
    <row r="43" spans="1:20" s="105" customFormat="1" ht="37.5" hidden="1" x14ac:dyDescent="0.25">
      <c r="A43" s="98">
        <v>182</v>
      </c>
      <c r="B43" s="173" t="s">
        <v>20</v>
      </c>
      <c r="C43" s="118" t="s">
        <v>135</v>
      </c>
      <c r="D43" s="107"/>
      <c r="E43" s="107"/>
      <c r="F43" s="128">
        <v>560</v>
      </c>
      <c r="G43" s="128">
        <v>582</v>
      </c>
      <c r="H43" s="128">
        <v>605</v>
      </c>
      <c r="I43" s="102">
        <f t="shared" si="8"/>
        <v>0</v>
      </c>
      <c r="J43" s="102">
        <f t="shared" si="3"/>
        <v>0</v>
      </c>
      <c r="K43" s="102">
        <f t="shared" si="3"/>
        <v>0</v>
      </c>
      <c r="L43" s="129">
        <v>560</v>
      </c>
      <c r="M43" s="129">
        <v>582</v>
      </c>
      <c r="N43" s="129">
        <v>605</v>
      </c>
      <c r="O43" s="129"/>
      <c r="P43" s="129"/>
      <c r="Q43" s="129"/>
      <c r="R43" s="117">
        <f t="shared" si="5"/>
        <v>560</v>
      </c>
      <c r="S43" s="117">
        <f t="shared" si="6"/>
        <v>582</v>
      </c>
      <c r="T43" s="117">
        <f t="shared" si="7"/>
        <v>605</v>
      </c>
    </row>
    <row r="44" spans="1:20" s="156" customFormat="1" ht="15" x14ac:dyDescent="0.25">
      <c r="A44" s="157"/>
      <c r="B44" s="176">
        <v>1</v>
      </c>
      <c r="C44" s="158">
        <v>2</v>
      </c>
      <c r="D44" s="159"/>
      <c r="E44" s="159"/>
      <c r="F44" s="160"/>
      <c r="G44" s="160"/>
      <c r="H44" s="160"/>
      <c r="I44" s="161"/>
      <c r="J44" s="161"/>
      <c r="K44" s="161"/>
      <c r="L44" s="162"/>
      <c r="M44" s="162"/>
      <c r="N44" s="162"/>
      <c r="O44" s="162"/>
      <c r="P44" s="162"/>
      <c r="Q44" s="162"/>
      <c r="R44" s="163">
        <v>3</v>
      </c>
      <c r="S44" s="163">
        <v>4</v>
      </c>
      <c r="T44" s="163">
        <v>5</v>
      </c>
    </row>
    <row r="45" spans="1:20" s="4" customFormat="1" x14ac:dyDescent="0.25">
      <c r="A45" s="7">
        <v>182</v>
      </c>
      <c r="B45" s="177" t="s">
        <v>472</v>
      </c>
      <c r="C45" s="204" t="s">
        <v>136</v>
      </c>
      <c r="D45" s="205"/>
      <c r="E45" s="205"/>
      <c r="F45" s="206">
        <f t="shared" ref="F45:H45" si="26">F46+F48+F51</f>
        <v>53771</v>
      </c>
      <c r="G45" s="206">
        <f t="shared" si="26"/>
        <v>54753</v>
      </c>
      <c r="H45" s="206">
        <f t="shared" si="26"/>
        <v>55831</v>
      </c>
      <c r="I45" s="30">
        <f t="shared" si="8"/>
        <v>0</v>
      </c>
      <c r="J45" s="30">
        <f t="shared" si="3"/>
        <v>0</v>
      </c>
      <c r="K45" s="30">
        <f t="shared" si="3"/>
        <v>0</v>
      </c>
      <c r="L45" s="207">
        <f t="shared" ref="L45:T45" si="27">L46+L48+L51</f>
        <v>53771</v>
      </c>
      <c r="M45" s="207">
        <f t="shared" si="27"/>
        <v>54753</v>
      </c>
      <c r="N45" s="207">
        <f t="shared" si="27"/>
        <v>55831</v>
      </c>
      <c r="O45" s="207">
        <f t="shared" si="27"/>
        <v>-5648</v>
      </c>
      <c r="P45" s="207">
        <f t="shared" si="27"/>
        <v>0</v>
      </c>
      <c r="Q45" s="207">
        <f t="shared" si="27"/>
        <v>0</v>
      </c>
      <c r="R45" s="207">
        <f t="shared" si="27"/>
        <v>48123</v>
      </c>
      <c r="S45" s="207">
        <f t="shared" si="27"/>
        <v>54753</v>
      </c>
      <c r="T45" s="207">
        <f t="shared" si="27"/>
        <v>55831</v>
      </c>
    </row>
    <row r="46" spans="1:20" s="142" customFormat="1" hidden="1" x14ac:dyDescent="0.25">
      <c r="A46" s="140">
        <v>182</v>
      </c>
      <c r="B46" s="173" t="s">
        <v>21</v>
      </c>
      <c r="C46" s="208" t="s">
        <v>137</v>
      </c>
      <c r="D46" s="209"/>
      <c r="E46" s="209"/>
      <c r="F46" s="210">
        <f>F47</f>
        <v>9380</v>
      </c>
      <c r="G46" s="210">
        <f>G47</f>
        <v>10318</v>
      </c>
      <c r="H46" s="210">
        <f>H47</f>
        <v>11350</v>
      </c>
      <c r="I46" s="141">
        <f t="shared" si="8"/>
        <v>0</v>
      </c>
      <c r="J46" s="141">
        <f t="shared" si="3"/>
        <v>0</v>
      </c>
      <c r="K46" s="141">
        <f t="shared" si="3"/>
        <v>0</v>
      </c>
      <c r="L46" s="210">
        <f>L47</f>
        <v>9380</v>
      </c>
      <c r="M46" s="210">
        <f>M47</f>
        <v>10318</v>
      </c>
      <c r="N46" s="210">
        <f>N47</f>
        <v>11350</v>
      </c>
      <c r="O46" s="210">
        <f t="shared" ref="O46:T46" si="28">O47</f>
        <v>0</v>
      </c>
      <c r="P46" s="210">
        <f t="shared" si="28"/>
        <v>0</v>
      </c>
      <c r="Q46" s="210">
        <f t="shared" si="28"/>
        <v>0</v>
      </c>
      <c r="R46" s="210">
        <f t="shared" si="28"/>
        <v>9380</v>
      </c>
      <c r="S46" s="210">
        <f t="shared" si="28"/>
        <v>10318</v>
      </c>
      <c r="T46" s="210">
        <f t="shared" si="28"/>
        <v>11350</v>
      </c>
    </row>
    <row r="47" spans="1:20" s="143" customFormat="1" ht="37.5" hidden="1" x14ac:dyDescent="0.25">
      <c r="A47" s="140">
        <v>182</v>
      </c>
      <c r="B47" s="174" t="s">
        <v>22</v>
      </c>
      <c r="C47" s="211" t="s">
        <v>138</v>
      </c>
      <c r="D47" s="209"/>
      <c r="E47" s="209"/>
      <c r="F47" s="212">
        <v>9380</v>
      </c>
      <c r="G47" s="212">
        <v>10318</v>
      </c>
      <c r="H47" s="212">
        <v>11350</v>
      </c>
      <c r="I47" s="141">
        <f t="shared" si="8"/>
        <v>0</v>
      </c>
      <c r="J47" s="141">
        <f t="shared" si="3"/>
        <v>0</v>
      </c>
      <c r="K47" s="141">
        <f t="shared" si="3"/>
        <v>0</v>
      </c>
      <c r="L47" s="212">
        <v>9380</v>
      </c>
      <c r="M47" s="212">
        <v>10318</v>
      </c>
      <c r="N47" s="212">
        <v>11350</v>
      </c>
      <c r="O47" s="212"/>
      <c r="P47" s="212"/>
      <c r="Q47" s="212"/>
      <c r="R47" s="213">
        <f t="shared" si="5"/>
        <v>9380</v>
      </c>
      <c r="S47" s="213">
        <f t="shared" si="6"/>
        <v>10318</v>
      </c>
      <c r="T47" s="213">
        <f t="shared" si="7"/>
        <v>11350</v>
      </c>
    </row>
    <row r="48" spans="1:20" s="142" customFormat="1" hidden="1" x14ac:dyDescent="0.25">
      <c r="A48" s="140">
        <v>182</v>
      </c>
      <c r="B48" s="173" t="s">
        <v>23</v>
      </c>
      <c r="C48" s="208" t="s">
        <v>139</v>
      </c>
      <c r="D48" s="209"/>
      <c r="E48" s="209"/>
      <c r="F48" s="210">
        <f t="shared" ref="F48:H48" si="29">F49+F50</f>
        <v>2159</v>
      </c>
      <c r="G48" s="210">
        <f t="shared" si="29"/>
        <v>2203</v>
      </c>
      <c r="H48" s="210">
        <f t="shared" si="29"/>
        <v>2249</v>
      </c>
      <c r="I48" s="141">
        <f t="shared" si="8"/>
        <v>0</v>
      </c>
      <c r="J48" s="141">
        <f t="shared" si="3"/>
        <v>0</v>
      </c>
      <c r="K48" s="141">
        <f t="shared" si="3"/>
        <v>0</v>
      </c>
      <c r="L48" s="210">
        <f t="shared" ref="L48:T48" si="30">L49+L50</f>
        <v>2159</v>
      </c>
      <c r="M48" s="210">
        <f t="shared" si="30"/>
        <v>2203</v>
      </c>
      <c r="N48" s="210">
        <f t="shared" si="30"/>
        <v>2249</v>
      </c>
      <c r="O48" s="210">
        <f t="shared" si="30"/>
        <v>0</v>
      </c>
      <c r="P48" s="210">
        <f t="shared" si="30"/>
        <v>0</v>
      </c>
      <c r="Q48" s="210">
        <f t="shared" si="30"/>
        <v>0</v>
      </c>
      <c r="R48" s="210">
        <f t="shared" si="30"/>
        <v>2159</v>
      </c>
      <c r="S48" s="210">
        <f t="shared" si="30"/>
        <v>2203</v>
      </c>
      <c r="T48" s="210">
        <f t="shared" si="30"/>
        <v>2249</v>
      </c>
    </row>
    <row r="49" spans="1:20" s="146" customFormat="1" ht="19.5" hidden="1" x14ac:dyDescent="0.25">
      <c r="A49" s="144">
        <v>182</v>
      </c>
      <c r="B49" s="174" t="s">
        <v>24</v>
      </c>
      <c r="C49" s="214" t="s">
        <v>140</v>
      </c>
      <c r="D49" s="215"/>
      <c r="E49" s="215"/>
      <c r="F49" s="212">
        <v>370</v>
      </c>
      <c r="G49" s="212">
        <v>366</v>
      </c>
      <c r="H49" s="212">
        <v>362</v>
      </c>
      <c r="I49" s="145">
        <f t="shared" si="8"/>
        <v>0</v>
      </c>
      <c r="J49" s="141">
        <f t="shared" si="3"/>
        <v>0</v>
      </c>
      <c r="K49" s="141">
        <f t="shared" si="3"/>
        <v>0</v>
      </c>
      <c r="L49" s="212">
        <v>370</v>
      </c>
      <c r="M49" s="212">
        <v>366</v>
      </c>
      <c r="N49" s="212">
        <v>362</v>
      </c>
      <c r="O49" s="212"/>
      <c r="P49" s="212"/>
      <c r="Q49" s="212"/>
      <c r="R49" s="213">
        <f t="shared" si="5"/>
        <v>370</v>
      </c>
      <c r="S49" s="213">
        <f t="shared" si="6"/>
        <v>366</v>
      </c>
      <c r="T49" s="213">
        <f t="shared" si="7"/>
        <v>362</v>
      </c>
    </row>
    <row r="50" spans="1:20" s="146" customFormat="1" ht="19.5" hidden="1" x14ac:dyDescent="0.25">
      <c r="A50" s="144">
        <v>182</v>
      </c>
      <c r="B50" s="174" t="s">
        <v>25</v>
      </c>
      <c r="C50" s="214" t="s">
        <v>141</v>
      </c>
      <c r="D50" s="215"/>
      <c r="E50" s="215"/>
      <c r="F50" s="212">
        <v>1789</v>
      </c>
      <c r="G50" s="212">
        <v>1837</v>
      </c>
      <c r="H50" s="212">
        <v>1887</v>
      </c>
      <c r="I50" s="145">
        <f t="shared" si="8"/>
        <v>0</v>
      </c>
      <c r="J50" s="141">
        <f t="shared" si="3"/>
        <v>0</v>
      </c>
      <c r="K50" s="141">
        <f t="shared" si="3"/>
        <v>0</v>
      </c>
      <c r="L50" s="212">
        <v>1789</v>
      </c>
      <c r="M50" s="212">
        <v>1837</v>
      </c>
      <c r="N50" s="212">
        <v>1887</v>
      </c>
      <c r="O50" s="212"/>
      <c r="P50" s="212"/>
      <c r="Q50" s="212"/>
      <c r="R50" s="213">
        <f t="shared" si="5"/>
        <v>1789</v>
      </c>
      <c r="S50" s="213">
        <f t="shared" si="6"/>
        <v>1837</v>
      </c>
      <c r="T50" s="213">
        <f t="shared" si="7"/>
        <v>1887</v>
      </c>
    </row>
    <row r="51" spans="1:20" s="4" customFormat="1" x14ac:dyDescent="0.25">
      <c r="A51" s="7">
        <v>182</v>
      </c>
      <c r="B51" s="177" t="s">
        <v>471</v>
      </c>
      <c r="C51" s="216" t="s">
        <v>142</v>
      </c>
      <c r="D51" s="205"/>
      <c r="E51" s="205"/>
      <c r="F51" s="217">
        <f t="shared" ref="F51:H51" si="31">F52+F54</f>
        <v>42232</v>
      </c>
      <c r="G51" s="217">
        <f t="shared" si="31"/>
        <v>42232</v>
      </c>
      <c r="H51" s="217">
        <f t="shared" si="31"/>
        <v>42232</v>
      </c>
      <c r="I51" s="30">
        <f t="shared" si="8"/>
        <v>0</v>
      </c>
      <c r="J51" s="30">
        <f t="shared" si="3"/>
        <v>0</v>
      </c>
      <c r="K51" s="30">
        <f t="shared" si="3"/>
        <v>0</v>
      </c>
      <c r="L51" s="218">
        <f t="shared" ref="L51:T51" si="32">L52+L54</f>
        <v>42232</v>
      </c>
      <c r="M51" s="218">
        <f t="shared" si="32"/>
        <v>42232</v>
      </c>
      <c r="N51" s="218">
        <f t="shared" si="32"/>
        <v>42232</v>
      </c>
      <c r="O51" s="218">
        <f t="shared" si="32"/>
        <v>-5648</v>
      </c>
      <c r="P51" s="218">
        <f t="shared" si="32"/>
        <v>0</v>
      </c>
      <c r="Q51" s="218">
        <f t="shared" si="32"/>
        <v>0</v>
      </c>
      <c r="R51" s="218">
        <f t="shared" si="32"/>
        <v>36584</v>
      </c>
      <c r="S51" s="218">
        <f t="shared" si="32"/>
        <v>42232</v>
      </c>
      <c r="T51" s="218">
        <f t="shared" si="32"/>
        <v>42232</v>
      </c>
    </row>
    <row r="52" spans="1:20" s="4" customFormat="1" x14ac:dyDescent="0.25">
      <c r="A52" s="7">
        <v>182</v>
      </c>
      <c r="B52" s="177" t="s">
        <v>470</v>
      </c>
      <c r="C52" s="216" t="s">
        <v>143</v>
      </c>
      <c r="D52" s="205"/>
      <c r="E52" s="205"/>
      <c r="F52" s="217">
        <f t="shared" ref="F52:H52" si="33">F53</f>
        <v>29640</v>
      </c>
      <c r="G52" s="217">
        <f t="shared" si="33"/>
        <v>29640</v>
      </c>
      <c r="H52" s="217">
        <f t="shared" si="33"/>
        <v>29640</v>
      </c>
      <c r="I52" s="30">
        <f t="shared" si="8"/>
        <v>0</v>
      </c>
      <c r="J52" s="30">
        <f t="shared" si="3"/>
        <v>0</v>
      </c>
      <c r="K52" s="30">
        <f t="shared" si="3"/>
        <v>0</v>
      </c>
      <c r="L52" s="218">
        <f t="shared" ref="L52:T52" si="34">L53</f>
        <v>29640</v>
      </c>
      <c r="M52" s="218">
        <f t="shared" si="34"/>
        <v>29640</v>
      </c>
      <c r="N52" s="218">
        <f t="shared" si="34"/>
        <v>29640</v>
      </c>
      <c r="O52" s="218">
        <f t="shared" si="34"/>
        <v>-5648</v>
      </c>
      <c r="P52" s="218">
        <f t="shared" si="34"/>
        <v>0</v>
      </c>
      <c r="Q52" s="218">
        <f t="shared" si="34"/>
        <v>0</v>
      </c>
      <c r="R52" s="218">
        <f t="shared" si="34"/>
        <v>23992</v>
      </c>
      <c r="S52" s="218">
        <f t="shared" si="34"/>
        <v>29640</v>
      </c>
      <c r="T52" s="218">
        <f t="shared" si="34"/>
        <v>29640</v>
      </c>
    </row>
    <row r="53" spans="1:20" s="3" customFormat="1" ht="37.5" x14ac:dyDescent="0.25">
      <c r="A53" s="8">
        <v>182</v>
      </c>
      <c r="B53" s="177" t="s">
        <v>469</v>
      </c>
      <c r="C53" s="219" t="s">
        <v>144</v>
      </c>
      <c r="D53" s="220"/>
      <c r="E53" s="220"/>
      <c r="F53" s="221">
        <v>29640</v>
      </c>
      <c r="G53" s="221">
        <v>29640</v>
      </c>
      <c r="H53" s="221">
        <v>29640</v>
      </c>
      <c r="I53" s="42">
        <f t="shared" si="8"/>
        <v>0</v>
      </c>
      <c r="J53" s="30">
        <f t="shared" si="3"/>
        <v>0</v>
      </c>
      <c r="K53" s="30">
        <f t="shared" si="3"/>
        <v>0</v>
      </c>
      <c r="L53" s="222">
        <v>29640</v>
      </c>
      <c r="M53" s="222">
        <v>29640</v>
      </c>
      <c r="N53" s="222">
        <v>29640</v>
      </c>
      <c r="O53" s="222">
        <v>-5648</v>
      </c>
      <c r="P53" s="222"/>
      <c r="Q53" s="222"/>
      <c r="R53" s="223">
        <f t="shared" si="5"/>
        <v>23992</v>
      </c>
      <c r="S53" s="223">
        <f t="shared" si="6"/>
        <v>29640</v>
      </c>
      <c r="T53" s="223">
        <f t="shared" si="7"/>
        <v>29640</v>
      </c>
    </row>
    <row r="54" spans="1:20" s="105" customFormat="1" hidden="1" x14ac:dyDescent="0.25">
      <c r="A54" s="98">
        <v>182</v>
      </c>
      <c r="B54" s="174" t="s">
        <v>26</v>
      </c>
      <c r="C54" s="208" t="s">
        <v>145</v>
      </c>
      <c r="D54" s="224"/>
      <c r="E54" s="224"/>
      <c r="F54" s="225">
        <f t="shared" ref="F54:H54" si="35">F55</f>
        <v>12592</v>
      </c>
      <c r="G54" s="225">
        <f t="shared" si="35"/>
        <v>12592</v>
      </c>
      <c r="H54" s="225">
        <f t="shared" si="35"/>
        <v>12592</v>
      </c>
      <c r="I54" s="102">
        <f t="shared" si="8"/>
        <v>0</v>
      </c>
      <c r="J54" s="102">
        <f t="shared" si="3"/>
        <v>0</v>
      </c>
      <c r="K54" s="102">
        <f t="shared" si="3"/>
        <v>0</v>
      </c>
      <c r="L54" s="210">
        <f t="shared" ref="L54:T54" si="36">L55</f>
        <v>12592</v>
      </c>
      <c r="M54" s="210">
        <f t="shared" si="36"/>
        <v>12592</v>
      </c>
      <c r="N54" s="210">
        <f t="shared" si="36"/>
        <v>12592</v>
      </c>
      <c r="O54" s="210">
        <f t="shared" si="36"/>
        <v>0</v>
      </c>
      <c r="P54" s="210">
        <f t="shared" si="36"/>
        <v>0</v>
      </c>
      <c r="Q54" s="210">
        <f t="shared" si="36"/>
        <v>0</v>
      </c>
      <c r="R54" s="210">
        <f t="shared" si="36"/>
        <v>12592</v>
      </c>
      <c r="S54" s="210">
        <f t="shared" si="36"/>
        <v>12592</v>
      </c>
      <c r="T54" s="210">
        <f t="shared" si="36"/>
        <v>12592</v>
      </c>
    </row>
    <row r="55" spans="1:20" s="105" customFormat="1" ht="37.5" hidden="1" x14ac:dyDescent="0.25">
      <c r="A55" s="98">
        <v>182</v>
      </c>
      <c r="B55" s="174" t="s">
        <v>27</v>
      </c>
      <c r="C55" s="226" t="s">
        <v>146</v>
      </c>
      <c r="D55" s="224"/>
      <c r="E55" s="224"/>
      <c r="F55" s="103">
        <v>12592</v>
      </c>
      <c r="G55" s="103">
        <v>12592</v>
      </c>
      <c r="H55" s="103">
        <v>12592</v>
      </c>
      <c r="I55" s="102">
        <f t="shared" si="8"/>
        <v>0</v>
      </c>
      <c r="J55" s="102">
        <f t="shared" si="3"/>
        <v>0</v>
      </c>
      <c r="K55" s="102">
        <f t="shared" si="3"/>
        <v>0</v>
      </c>
      <c r="L55" s="212">
        <v>12592</v>
      </c>
      <c r="M55" s="212">
        <v>12592</v>
      </c>
      <c r="N55" s="212">
        <v>12592</v>
      </c>
      <c r="O55" s="212"/>
      <c r="P55" s="212"/>
      <c r="Q55" s="212"/>
      <c r="R55" s="227">
        <f t="shared" si="5"/>
        <v>12592</v>
      </c>
      <c r="S55" s="227">
        <f t="shared" si="6"/>
        <v>12592</v>
      </c>
      <c r="T55" s="227">
        <f t="shared" si="7"/>
        <v>12592</v>
      </c>
    </row>
    <row r="56" spans="1:20" s="105" customFormat="1" hidden="1" x14ac:dyDescent="0.25">
      <c r="A56" s="98">
        <v>182</v>
      </c>
      <c r="B56" s="174" t="s">
        <v>28</v>
      </c>
      <c r="C56" s="228" t="s">
        <v>147</v>
      </c>
      <c r="D56" s="224"/>
      <c r="E56" s="224"/>
      <c r="F56" s="229">
        <f>F57+F59+F60</f>
        <v>8326</v>
      </c>
      <c r="G56" s="229">
        <f>G57+G59+G60</f>
        <v>8652</v>
      </c>
      <c r="H56" s="229">
        <f>H57+H59+H60</f>
        <v>8991</v>
      </c>
      <c r="I56" s="102">
        <f t="shared" si="8"/>
        <v>0</v>
      </c>
      <c r="J56" s="102">
        <f t="shared" si="3"/>
        <v>0</v>
      </c>
      <c r="K56" s="102">
        <f t="shared" si="3"/>
        <v>0</v>
      </c>
      <c r="L56" s="230">
        <f>L57+L59+L60</f>
        <v>8326</v>
      </c>
      <c r="M56" s="230">
        <f>M57+M59+M60</f>
        <v>8652</v>
      </c>
      <c r="N56" s="230">
        <f>N57+N59+N60</f>
        <v>8991</v>
      </c>
      <c r="O56" s="230">
        <f t="shared" ref="O56:T56" si="37">O57+O59+O60</f>
        <v>0</v>
      </c>
      <c r="P56" s="230">
        <f t="shared" si="37"/>
        <v>0</v>
      </c>
      <c r="Q56" s="230">
        <f t="shared" si="37"/>
        <v>0</v>
      </c>
      <c r="R56" s="230">
        <f t="shared" si="37"/>
        <v>8326</v>
      </c>
      <c r="S56" s="230">
        <f t="shared" si="37"/>
        <v>8652</v>
      </c>
      <c r="T56" s="230">
        <f t="shared" si="37"/>
        <v>8991</v>
      </c>
    </row>
    <row r="57" spans="1:20" s="105" customFormat="1" ht="37.5" hidden="1" x14ac:dyDescent="0.25">
      <c r="A57" s="98">
        <v>182</v>
      </c>
      <c r="B57" s="173" t="s">
        <v>29</v>
      </c>
      <c r="C57" s="208" t="s">
        <v>303</v>
      </c>
      <c r="D57" s="224"/>
      <c r="E57" s="224"/>
      <c r="F57" s="225">
        <f t="shared" ref="F57:H57" si="38">F58</f>
        <v>8153</v>
      </c>
      <c r="G57" s="225">
        <f t="shared" si="38"/>
        <v>8479</v>
      </c>
      <c r="H57" s="225">
        <f t="shared" si="38"/>
        <v>8818</v>
      </c>
      <c r="I57" s="102">
        <f t="shared" si="8"/>
        <v>0</v>
      </c>
      <c r="J57" s="102">
        <f t="shared" si="3"/>
        <v>0</v>
      </c>
      <c r="K57" s="102">
        <f t="shared" si="3"/>
        <v>0</v>
      </c>
      <c r="L57" s="210">
        <f t="shared" ref="L57:T57" si="39">L58</f>
        <v>8153</v>
      </c>
      <c r="M57" s="210">
        <f t="shared" si="39"/>
        <v>8479</v>
      </c>
      <c r="N57" s="210">
        <f t="shared" si="39"/>
        <v>8818</v>
      </c>
      <c r="O57" s="210">
        <f t="shared" si="39"/>
        <v>0</v>
      </c>
      <c r="P57" s="210">
        <f t="shared" si="39"/>
        <v>0</v>
      </c>
      <c r="Q57" s="210">
        <f t="shared" si="39"/>
        <v>0</v>
      </c>
      <c r="R57" s="210">
        <f t="shared" si="39"/>
        <v>8153</v>
      </c>
      <c r="S57" s="210">
        <f t="shared" si="39"/>
        <v>8479</v>
      </c>
      <c r="T57" s="210">
        <f t="shared" si="39"/>
        <v>8818</v>
      </c>
    </row>
    <row r="58" spans="1:20" s="105" customFormat="1" ht="37.5" hidden="1" x14ac:dyDescent="0.25">
      <c r="A58" s="98">
        <v>182</v>
      </c>
      <c r="B58" s="174" t="s">
        <v>30</v>
      </c>
      <c r="C58" s="226" t="s">
        <v>304</v>
      </c>
      <c r="D58" s="224"/>
      <c r="E58" s="224"/>
      <c r="F58" s="225">
        <v>8153</v>
      </c>
      <c r="G58" s="225">
        <v>8479</v>
      </c>
      <c r="H58" s="225">
        <v>8818</v>
      </c>
      <c r="I58" s="102">
        <f t="shared" si="8"/>
        <v>0</v>
      </c>
      <c r="J58" s="102">
        <f t="shared" si="3"/>
        <v>0</v>
      </c>
      <c r="K58" s="102">
        <f t="shared" si="3"/>
        <v>0</v>
      </c>
      <c r="L58" s="210">
        <v>8153</v>
      </c>
      <c r="M58" s="210">
        <v>8479</v>
      </c>
      <c r="N58" s="210">
        <v>8818</v>
      </c>
      <c r="O58" s="210"/>
      <c r="P58" s="210"/>
      <c r="Q58" s="210"/>
      <c r="R58" s="227">
        <f t="shared" si="5"/>
        <v>8153</v>
      </c>
      <c r="S58" s="227">
        <f t="shared" si="6"/>
        <v>8479</v>
      </c>
      <c r="T58" s="227">
        <f t="shared" si="7"/>
        <v>8818</v>
      </c>
    </row>
    <row r="59" spans="1:20" s="105" customFormat="1" ht="56.25" hidden="1" customHeight="1" x14ac:dyDescent="0.25">
      <c r="A59" s="98"/>
      <c r="B59" s="175" t="s">
        <v>305</v>
      </c>
      <c r="C59" s="231" t="s">
        <v>306</v>
      </c>
      <c r="D59" s="224"/>
      <c r="E59" s="224"/>
      <c r="F59" s="225">
        <v>0</v>
      </c>
      <c r="G59" s="225">
        <v>0</v>
      </c>
      <c r="H59" s="225">
        <v>0</v>
      </c>
      <c r="I59" s="102">
        <f t="shared" si="8"/>
        <v>0</v>
      </c>
      <c r="J59" s="102">
        <f t="shared" si="3"/>
        <v>0</v>
      </c>
      <c r="K59" s="102">
        <f t="shared" si="3"/>
        <v>0</v>
      </c>
      <c r="L59" s="225">
        <v>0</v>
      </c>
      <c r="M59" s="225">
        <v>0</v>
      </c>
      <c r="N59" s="225">
        <v>0</v>
      </c>
      <c r="O59" s="225"/>
      <c r="P59" s="225"/>
      <c r="Q59" s="225"/>
      <c r="R59" s="227">
        <f t="shared" si="5"/>
        <v>0</v>
      </c>
      <c r="S59" s="227">
        <f t="shared" si="6"/>
        <v>0</v>
      </c>
      <c r="T59" s="227">
        <f t="shared" si="7"/>
        <v>0</v>
      </c>
    </row>
    <row r="60" spans="1:20" s="105" customFormat="1" ht="37.5" hidden="1" x14ac:dyDescent="0.25">
      <c r="A60" s="98">
        <v>182</v>
      </c>
      <c r="B60" s="173" t="s">
        <v>31</v>
      </c>
      <c r="C60" s="232" t="s">
        <v>148</v>
      </c>
      <c r="D60" s="224"/>
      <c r="E60" s="224"/>
      <c r="F60" s="225">
        <f t="shared" ref="F60:H60" si="40">F61+F62+F63+F64+F66+F67</f>
        <v>173</v>
      </c>
      <c r="G60" s="225">
        <f t="shared" si="40"/>
        <v>173</v>
      </c>
      <c r="H60" s="225">
        <f t="shared" si="40"/>
        <v>173</v>
      </c>
      <c r="I60" s="102">
        <f t="shared" si="8"/>
        <v>0</v>
      </c>
      <c r="J60" s="102">
        <f t="shared" si="3"/>
        <v>0</v>
      </c>
      <c r="K60" s="102">
        <f t="shared" si="3"/>
        <v>0</v>
      </c>
      <c r="L60" s="210">
        <f t="shared" ref="L60:T60" si="41">L61+L62+L63+L64+L66+L67</f>
        <v>173</v>
      </c>
      <c r="M60" s="210">
        <f t="shared" si="41"/>
        <v>173</v>
      </c>
      <c r="N60" s="210">
        <f>N61+N62+N63+N64+N66+N67</f>
        <v>173</v>
      </c>
      <c r="O60" s="210">
        <f t="shared" si="41"/>
        <v>0</v>
      </c>
      <c r="P60" s="210">
        <f t="shared" si="41"/>
        <v>0</v>
      </c>
      <c r="Q60" s="210">
        <f t="shared" si="41"/>
        <v>0</v>
      </c>
      <c r="R60" s="210">
        <f t="shared" si="41"/>
        <v>173</v>
      </c>
      <c r="S60" s="210">
        <f t="shared" si="41"/>
        <v>173</v>
      </c>
      <c r="T60" s="210">
        <f t="shared" si="41"/>
        <v>173</v>
      </c>
    </row>
    <row r="61" spans="1:20" s="105" customFormat="1" ht="75" hidden="1" customHeight="1" x14ac:dyDescent="0.25">
      <c r="A61" s="98">
        <v>182</v>
      </c>
      <c r="B61" s="175" t="s">
        <v>32</v>
      </c>
      <c r="C61" s="231" t="s">
        <v>149</v>
      </c>
      <c r="D61" s="224"/>
      <c r="E61" s="224"/>
      <c r="F61" s="225">
        <v>0</v>
      </c>
      <c r="G61" s="225">
        <v>0</v>
      </c>
      <c r="H61" s="225">
        <v>0</v>
      </c>
      <c r="I61" s="102">
        <f t="shared" si="8"/>
        <v>0</v>
      </c>
      <c r="J61" s="102">
        <f t="shared" si="3"/>
        <v>0</v>
      </c>
      <c r="K61" s="102">
        <f t="shared" si="3"/>
        <v>0</v>
      </c>
      <c r="L61" s="225">
        <v>0</v>
      </c>
      <c r="M61" s="225">
        <v>0</v>
      </c>
      <c r="N61" s="225">
        <v>0</v>
      </c>
      <c r="O61" s="225"/>
      <c r="P61" s="225"/>
      <c r="Q61" s="225"/>
      <c r="R61" s="227">
        <f t="shared" si="5"/>
        <v>0</v>
      </c>
      <c r="S61" s="227">
        <f t="shared" si="6"/>
        <v>0</v>
      </c>
      <c r="T61" s="227">
        <f t="shared" si="7"/>
        <v>0</v>
      </c>
    </row>
    <row r="62" spans="1:20" s="105" customFormat="1" ht="37.5" hidden="1" customHeight="1" x14ac:dyDescent="0.25">
      <c r="A62" s="98">
        <v>321</v>
      </c>
      <c r="B62" s="175" t="s">
        <v>33</v>
      </c>
      <c r="C62" s="231" t="s">
        <v>150</v>
      </c>
      <c r="D62" s="224"/>
      <c r="E62" s="224"/>
      <c r="F62" s="225">
        <v>0</v>
      </c>
      <c r="G62" s="225">
        <v>0</v>
      </c>
      <c r="H62" s="225">
        <v>0</v>
      </c>
      <c r="I62" s="102">
        <f t="shared" si="8"/>
        <v>0</v>
      </c>
      <c r="J62" s="102">
        <f t="shared" si="3"/>
        <v>0</v>
      </c>
      <c r="K62" s="102">
        <f t="shared" si="3"/>
        <v>0</v>
      </c>
      <c r="L62" s="225">
        <v>0</v>
      </c>
      <c r="M62" s="225">
        <v>0</v>
      </c>
      <c r="N62" s="225">
        <v>0</v>
      </c>
      <c r="O62" s="225"/>
      <c r="P62" s="225"/>
      <c r="Q62" s="225"/>
      <c r="R62" s="227">
        <f t="shared" si="5"/>
        <v>0</v>
      </c>
      <c r="S62" s="227">
        <f t="shared" si="6"/>
        <v>0</v>
      </c>
      <c r="T62" s="227">
        <f t="shared" si="7"/>
        <v>0</v>
      </c>
    </row>
    <row r="63" spans="1:20" s="105" customFormat="1" ht="18.75" hidden="1" customHeight="1" x14ac:dyDescent="0.25">
      <c r="A63" s="98">
        <v>182</v>
      </c>
      <c r="B63" s="175" t="s">
        <v>34</v>
      </c>
      <c r="C63" s="231" t="s">
        <v>151</v>
      </c>
      <c r="D63" s="224"/>
      <c r="E63" s="224"/>
      <c r="F63" s="225">
        <v>0</v>
      </c>
      <c r="G63" s="225">
        <v>0</v>
      </c>
      <c r="H63" s="225">
        <v>0</v>
      </c>
      <c r="I63" s="102">
        <f t="shared" si="8"/>
        <v>0</v>
      </c>
      <c r="J63" s="102">
        <f t="shared" si="3"/>
        <v>0</v>
      </c>
      <c r="K63" s="102">
        <f t="shared" si="3"/>
        <v>0</v>
      </c>
      <c r="L63" s="225">
        <v>0</v>
      </c>
      <c r="M63" s="225">
        <v>0</v>
      </c>
      <c r="N63" s="225">
        <v>0</v>
      </c>
      <c r="O63" s="225"/>
      <c r="P63" s="225"/>
      <c r="Q63" s="225"/>
      <c r="R63" s="227">
        <f t="shared" si="5"/>
        <v>0</v>
      </c>
      <c r="S63" s="227">
        <f t="shared" si="6"/>
        <v>0</v>
      </c>
      <c r="T63" s="227">
        <f t="shared" si="7"/>
        <v>0</v>
      </c>
    </row>
    <row r="64" spans="1:20" s="105" customFormat="1" ht="75" hidden="1" customHeight="1" x14ac:dyDescent="0.25">
      <c r="A64" s="98">
        <v>188</v>
      </c>
      <c r="B64" s="175" t="s">
        <v>35</v>
      </c>
      <c r="C64" s="231" t="s">
        <v>307</v>
      </c>
      <c r="D64" s="224"/>
      <c r="E64" s="224"/>
      <c r="F64" s="225">
        <f t="shared" ref="F64" si="42">F65</f>
        <v>0</v>
      </c>
      <c r="G64" s="225">
        <v>0</v>
      </c>
      <c r="H64" s="225">
        <v>0</v>
      </c>
      <c r="I64" s="102">
        <f t="shared" si="8"/>
        <v>0</v>
      </c>
      <c r="J64" s="102">
        <f t="shared" si="3"/>
        <v>0</v>
      </c>
      <c r="K64" s="102">
        <f t="shared" si="3"/>
        <v>0</v>
      </c>
      <c r="L64" s="225">
        <f t="shared" ref="L64" si="43">L65</f>
        <v>0</v>
      </c>
      <c r="M64" s="225">
        <v>0</v>
      </c>
      <c r="N64" s="225">
        <v>0</v>
      </c>
      <c r="O64" s="225"/>
      <c r="P64" s="225"/>
      <c r="Q64" s="225"/>
      <c r="R64" s="227">
        <f t="shared" si="5"/>
        <v>0</v>
      </c>
      <c r="S64" s="227">
        <f t="shared" si="6"/>
        <v>0</v>
      </c>
      <c r="T64" s="227">
        <f t="shared" si="7"/>
        <v>0</v>
      </c>
    </row>
    <row r="65" spans="1:20" s="105" customFormat="1" ht="75" hidden="1" customHeight="1" x14ac:dyDescent="0.25">
      <c r="A65" s="98">
        <v>188</v>
      </c>
      <c r="B65" s="175" t="s">
        <v>36</v>
      </c>
      <c r="C65" s="233" t="s">
        <v>152</v>
      </c>
      <c r="D65" s="224"/>
      <c r="E65" s="224"/>
      <c r="F65" s="225">
        <v>0</v>
      </c>
      <c r="G65" s="225">
        <v>0</v>
      </c>
      <c r="H65" s="225">
        <v>0</v>
      </c>
      <c r="I65" s="102">
        <f t="shared" si="8"/>
        <v>0</v>
      </c>
      <c r="J65" s="102">
        <f t="shared" si="3"/>
        <v>0</v>
      </c>
      <c r="K65" s="102">
        <f t="shared" si="3"/>
        <v>0</v>
      </c>
      <c r="L65" s="225">
        <v>0</v>
      </c>
      <c r="M65" s="225">
        <v>0</v>
      </c>
      <c r="N65" s="225">
        <v>0</v>
      </c>
      <c r="O65" s="225"/>
      <c r="P65" s="225"/>
      <c r="Q65" s="225"/>
      <c r="R65" s="227">
        <f t="shared" si="5"/>
        <v>0</v>
      </c>
      <c r="S65" s="227">
        <f t="shared" si="6"/>
        <v>0</v>
      </c>
      <c r="T65" s="227">
        <f t="shared" si="7"/>
        <v>0</v>
      </c>
    </row>
    <row r="66" spans="1:20" s="105" customFormat="1" ht="37.5" hidden="1" x14ac:dyDescent="0.25">
      <c r="A66" s="98">
        <v>900</v>
      </c>
      <c r="B66" s="174" t="s">
        <v>37</v>
      </c>
      <c r="C66" s="208" t="s">
        <v>153</v>
      </c>
      <c r="D66" s="224"/>
      <c r="E66" s="224"/>
      <c r="F66" s="225">
        <v>80</v>
      </c>
      <c r="G66" s="225">
        <v>80</v>
      </c>
      <c r="H66" s="225">
        <v>80</v>
      </c>
      <c r="I66" s="102">
        <f t="shared" si="8"/>
        <v>0</v>
      </c>
      <c r="J66" s="102">
        <f t="shared" si="3"/>
        <v>0</v>
      </c>
      <c r="K66" s="102">
        <f t="shared" si="3"/>
        <v>0</v>
      </c>
      <c r="L66" s="210">
        <v>80</v>
      </c>
      <c r="M66" s="210">
        <v>80</v>
      </c>
      <c r="N66" s="210">
        <v>80</v>
      </c>
      <c r="O66" s="210"/>
      <c r="P66" s="210"/>
      <c r="Q66" s="210"/>
      <c r="R66" s="227">
        <f t="shared" si="5"/>
        <v>80</v>
      </c>
      <c r="S66" s="227">
        <f t="shared" si="6"/>
        <v>80</v>
      </c>
      <c r="T66" s="227">
        <f t="shared" si="7"/>
        <v>80</v>
      </c>
    </row>
    <row r="67" spans="1:20" s="105" customFormat="1" ht="56.25" hidden="1" x14ac:dyDescent="0.25">
      <c r="A67" s="98">
        <v>919</v>
      </c>
      <c r="B67" s="174" t="s">
        <v>38</v>
      </c>
      <c r="C67" s="208" t="s">
        <v>154</v>
      </c>
      <c r="D67" s="224"/>
      <c r="E67" s="224"/>
      <c r="F67" s="225">
        <f>F68</f>
        <v>93</v>
      </c>
      <c r="G67" s="225">
        <f>G68</f>
        <v>93</v>
      </c>
      <c r="H67" s="225">
        <f>H68</f>
        <v>93</v>
      </c>
      <c r="I67" s="102">
        <f t="shared" si="8"/>
        <v>0</v>
      </c>
      <c r="J67" s="102">
        <f t="shared" si="3"/>
        <v>0</v>
      </c>
      <c r="K67" s="102">
        <f t="shared" si="3"/>
        <v>0</v>
      </c>
      <c r="L67" s="210">
        <f>L68</f>
        <v>93</v>
      </c>
      <c r="M67" s="210">
        <f>M68</f>
        <v>93</v>
      </c>
      <c r="N67" s="210">
        <f>N68</f>
        <v>93</v>
      </c>
      <c r="O67" s="210">
        <f t="shared" ref="O67:T67" si="44">O68</f>
        <v>0</v>
      </c>
      <c r="P67" s="210">
        <f t="shared" si="44"/>
        <v>0</v>
      </c>
      <c r="Q67" s="210">
        <f t="shared" si="44"/>
        <v>0</v>
      </c>
      <c r="R67" s="210">
        <f t="shared" si="44"/>
        <v>93</v>
      </c>
      <c r="S67" s="210">
        <f t="shared" si="44"/>
        <v>93</v>
      </c>
      <c r="T67" s="210">
        <f t="shared" si="44"/>
        <v>93</v>
      </c>
    </row>
    <row r="68" spans="1:20" s="105" customFormat="1" ht="93.75" hidden="1" x14ac:dyDescent="0.25">
      <c r="A68" s="98">
        <v>919</v>
      </c>
      <c r="B68" s="174" t="s">
        <v>39</v>
      </c>
      <c r="C68" s="226" t="s">
        <v>155</v>
      </c>
      <c r="D68" s="224"/>
      <c r="E68" s="224"/>
      <c r="F68" s="225">
        <v>93</v>
      </c>
      <c r="G68" s="225">
        <v>93</v>
      </c>
      <c r="H68" s="225">
        <v>93</v>
      </c>
      <c r="I68" s="102">
        <f t="shared" si="8"/>
        <v>0</v>
      </c>
      <c r="J68" s="102">
        <f t="shared" si="3"/>
        <v>0</v>
      </c>
      <c r="K68" s="102">
        <f t="shared" si="3"/>
        <v>0</v>
      </c>
      <c r="L68" s="210">
        <v>93</v>
      </c>
      <c r="M68" s="210">
        <v>93</v>
      </c>
      <c r="N68" s="210">
        <v>93</v>
      </c>
      <c r="O68" s="210"/>
      <c r="P68" s="210"/>
      <c r="Q68" s="210"/>
      <c r="R68" s="227">
        <f t="shared" si="5"/>
        <v>93</v>
      </c>
      <c r="S68" s="227">
        <f t="shared" si="6"/>
        <v>93</v>
      </c>
      <c r="T68" s="227">
        <f t="shared" si="7"/>
        <v>93</v>
      </c>
    </row>
    <row r="69" spans="1:20" s="13" customFormat="1" ht="21" x14ac:dyDescent="0.25">
      <c r="A69" s="9"/>
      <c r="B69" s="177"/>
      <c r="C69" s="234" t="s">
        <v>308</v>
      </c>
      <c r="D69" s="205"/>
      <c r="E69" s="205"/>
      <c r="F69" s="206">
        <f>F70+F87+F95+F101+F111+F137</f>
        <v>54872.600000000006</v>
      </c>
      <c r="G69" s="206">
        <f>G70+G87+G95+G101+G111+G137</f>
        <v>65547.700000000012</v>
      </c>
      <c r="H69" s="206">
        <f>H70+H87+H95+H101+H111+H137</f>
        <v>66012.700000000012</v>
      </c>
      <c r="I69" s="30">
        <f t="shared" si="8"/>
        <v>3105</v>
      </c>
      <c r="J69" s="30">
        <f t="shared" si="3"/>
        <v>3229</v>
      </c>
      <c r="K69" s="30">
        <f t="shared" si="3"/>
        <v>3358</v>
      </c>
      <c r="L69" s="207">
        <f t="shared" ref="L69:Q69" si="45">L70+L87+L95+L101+L111+L137</f>
        <v>57977.600000000006</v>
      </c>
      <c r="M69" s="207">
        <f t="shared" si="45"/>
        <v>68776.700000000012</v>
      </c>
      <c r="N69" s="207">
        <f t="shared" si="45"/>
        <v>69370.700000000012</v>
      </c>
      <c r="O69" s="207">
        <f t="shared" si="45"/>
        <v>5648</v>
      </c>
      <c r="P69" s="207">
        <f t="shared" si="45"/>
        <v>0</v>
      </c>
      <c r="Q69" s="207">
        <f t="shared" si="45"/>
        <v>0</v>
      </c>
      <c r="R69" s="223">
        <f t="shared" si="5"/>
        <v>63625.600000000006</v>
      </c>
      <c r="S69" s="223">
        <f t="shared" si="6"/>
        <v>68776.700000000012</v>
      </c>
      <c r="T69" s="223">
        <f t="shared" si="7"/>
        <v>69370.700000000012</v>
      </c>
    </row>
    <row r="70" spans="1:20" s="105" customFormat="1" ht="37.5" hidden="1" x14ac:dyDescent="0.25">
      <c r="A70" s="98"/>
      <c r="B70" s="173" t="s">
        <v>40</v>
      </c>
      <c r="C70" s="235" t="s">
        <v>157</v>
      </c>
      <c r="D70" s="224"/>
      <c r="E70" s="224"/>
      <c r="F70" s="229">
        <f>F71+F73+F82+F85</f>
        <v>43932.800000000003</v>
      </c>
      <c r="G70" s="229">
        <f>G71+G73+G82+G85</f>
        <v>44542.9</v>
      </c>
      <c r="H70" s="229">
        <f>H71+H73+H82+H85</f>
        <v>45508.9</v>
      </c>
      <c r="I70" s="102">
        <f t="shared" si="8"/>
        <v>3105</v>
      </c>
      <c r="J70" s="102">
        <f t="shared" si="3"/>
        <v>3229</v>
      </c>
      <c r="K70" s="102">
        <f t="shared" si="3"/>
        <v>3358</v>
      </c>
      <c r="L70" s="230">
        <f t="shared" ref="L70:Q70" si="46">L71+L73+L82+L85</f>
        <v>47037.8</v>
      </c>
      <c r="M70" s="230">
        <f t="shared" si="46"/>
        <v>47771.9</v>
      </c>
      <c r="N70" s="230">
        <f t="shared" si="46"/>
        <v>48866.9</v>
      </c>
      <c r="O70" s="230">
        <f t="shared" si="46"/>
        <v>0</v>
      </c>
      <c r="P70" s="230">
        <f t="shared" si="46"/>
        <v>0</v>
      </c>
      <c r="Q70" s="230">
        <f t="shared" si="46"/>
        <v>0</v>
      </c>
      <c r="R70" s="227">
        <f t="shared" si="5"/>
        <v>47037.8</v>
      </c>
      <c r="S70" s="227">
        <f t="shared" si="6"/>
        <v>47771.9</v>
      </c>
      <c r="T70" s="227">
        <f t="shared" si="7"/>
        <v>48866.9</v>
      </c>
    </row>
    <row r="71" spans="1:20" s="105" customFormat="1" ht="37.5" hidden="1" x14ac:dyDescent="0.25">
      <c r="A71" s="98"/>
      <c r="B71" s="173" t="s">
        <v>41</v>
      </c>
      <c r="C71" s="208" t="s">
        <v>158</v>
      </c>
      <c r="D71" s="224"/>
      <c r="E71" s="224"/>
      <c r="F71" s="225">
        <f t="shared" ref="F71:H71" si="47">F72</f>
        <v>16.8</v>
      </c>
      <c r="G71" s="225">
        <f t="shared" si="47"/>
        <v>11.9</v>
      </c>
      <c r="H71" s="225">
        <f t="shared" si="47"/>
        <v>6.9</v>
      </c>
      <c r="I71" s="102">
        <f t="shared" si="8"/>
        <v>0</v>
      </c>
      <c r="J71" s="102">
        <f t="shared" si="3"/>
        <v>0</v>
      </c>
      <c r="K71" s="102">
        <f t="shared" si="3"/>
        <v>0</v>
      </c>
      <c r="L71" s="210">
        <f t="shared" ref="L71:Q71" si="48">L72</f>
        <v>16.8</v>
      </c>
      <c r="M71" s="210">
        <f t="shared" si="48"/>
        <v>11.9</v>
      </c>
      <c r="N71" s="210">
        <f t="shared" si="48"/>
        <v>6.9</v>
      </c>
      <c r="O71" s="210">
        <f t="shared" si="48"/>
        <v>0</v>
      </c>
      <c r="P71" s="210">
        <f t="shared" si="48"/>
        <v>0</v>
      </c>
      <c r="Q71" s="210">
        <f t="shared" si="48"/>
        <v>0</v>
      </c>
      <c r="R71" s="227">
        <f t="shared" si="5"/>
        <v>16.8</v>
      </c>
      <c r="S71" s="227">
        <f t="shared" si="6"/>
        <v>11.9</v>
      </c>
      <c r="T71" s="227">
        <f t="shared" si="7"/>
        <v>6.9</v>
      </c>
    </row>
    <row r="72" spans="1:20" s="105" customFormat="1" ht="37.5" hidden="1" x14ac:dyDescent="0.25">
      <c r="A72" s="98">
        <v>900</v>
      </c>
      <c r="B72" s="174" t="s">
        <v>42</v>
      </c>
      <c r="C72" s="226" t="s">
        <v>159</v>
      </c>
      <c r="D72" s="224"/>
      <c r="E72" s="224"/>
      <c r="F72" s="225">
        <v>16.8</v>
      </c>
      <c r="G72" s="225">
        <v>11.9</v>
      </c>
      <c r="H72" s="225">
        <v>6.9</v>
      </c>
      <c r="I72" s="102">
        <f t="shared" si="8"/>
        <v>0</v>
      </c>
      <c r="J72" s="102">
        <f t="shared" si="3"/>
        <v>0</v>
      </c>
      <c r="K72" s="102">
        <f t="shared" si="3"/>
        <v>0</v>
      </c>
      <c r="L72" s="210">
        <v>16.8</v>
      </c>
      <c r="M72" s="210">
        <v>11.9</v>
      </c>
      <c r="N72" s="210">
        <v>6.9</v>
      </c>
      <c r="O72" s="210"/>
      <c r="P72" s="210"/>
      <c r="Q72" s="210"/>
      <c r="R72" s="227">
        <f t="shared" si="5"/>
        <v>16.8</v>
      </c>
      <c r="S72" s="227">
        <f t="shared" si="6"/>
        <v>11.9</v>
      </c>
      <c r="T72" s="227">
        <f t="shared" si="7"/>
        <v>6.9</v>
      </c>
    </row>
    <row r="73" spans="1:20" s="105" customFormat="1" ht="93.75" hidden="1" x14ac:dyDescent="0.25">
      <c r="A73" s="98">
        <v>905</v>
      </c>
      <c r="B73" s="173" t="s">
        <v>43</v>
      </c>
      <c r="C73" s="232" t="s">
        <v>160</v>
      </c>
      <c r="D73" s="224"/>
      <c r="E73" s="224"/>
      <c r="F73" s="225">
        <f t="shared" ref="F73:H73" si="49">F74+F76+F78+F80</f>
        <v>40886</v>
      </c>
      <c r="G73" s="225">
        <f t="shared" si="49"/>
        <v>41539</v>
      </c>
      <c r="H73" s="225">
        <f t="shared" si="49"/>
        <v>42510</v>
      </c>
      <c r="I73" s="102">
        <f t="shared" si="8"/>
        <v>3105</v>
      </c>
      <c r="J73" s="102">
        <f t="shared" si="3"/>
        <v>3229</v>
      </c>
      <c r="K73" s="102">
        <f t="shared" si="3"/>
        <v>3358</v>
      </c>
      <c r="L73" s="210">
        <f t="shared" ref="L73:N73" si="50">L74+L76+L78+L80</f>
        <v>43991</v>
      </c>
      <c r="M73" s="210">
        <f t="shared" si="50"/>
        <v>44768</v>
      </c>
      <c r="N73" s="210">
        <f t="shared" si="50"/>
        <v>45868</v>
      </c>
      <c r="O73" s="210">
        <f t="shared" ref="O73:Q73" si="51">O74+O76+O78+O80</f>
        <v>0</v>
      </c>
      <c r="P73" s="210">
        <f t="shared" si="51"/>
        <v>0</v>
      </c>
      <c r="Q73" s="210">
        <f t="shared" si="51"/>
        <v>0</v>
      </c>
      <c r="R73" s="227">
        <f t="shared" si="5"/>
        <v>43991</v>
      </c>
      <c r="S73" s="227">
        <f t="shared" si="6"/>
        <v>44768</v>
      </c>
      <c r="T73" s="227">
        <f t="shared" si="7"/>
        <v>45868</v>
      </c>
    </row>
    <row r="74" spans="1:20" s="105" customFormat="1" ht="75" hidden="1" x14ac:dyDescent="0.25">
      <c r="A74" s="98">
        <v>905</v>
      </c>
      <c r="B74" s="174" t="s">
        <v>44</v>
      </c>
      <c r="C74" s="208" t="s">
        <v>161</v>
      </c>
      <c r="D74" s="224"/>
      <c r="E74" s="224"/>
      <c r="F74" s="225">
        <f t="shared" ref="F74:H74" si="52">F75</f>
        <v>21152</v>
      </c>
      <c r="G74" s="225">
        <f t="shared" si="52"/>
        <v>21706</v>
      </c>
      <c r="H74" s="225">
        <f t="shared" si="52"/>
        <v>22574</v>
      </c>
      <c r="I74" s="102">
        <f t="shared" si="8"/>
        <v>3105</v>
      </c>
      <c r="J74" s="102">
        <f t="shared" si="3"/>
        <v>3229</v>
      </c>
      <c r="K74" s="102">
        <f t="shared" si="3"/>
        <v>3358</v>
      </c>
      <c r="L74" s="210">
        <f t="shared" ref="L74:Q74" si="53">L75</f>
        <v>24257</v>
      </c>
      <c r="M74" s="210">
        <f t="shared" si="53"/>
        <v>24935</v>
      </c>
      <c r="N74" s="210">
        <f t="shared" si="53"/>
        <v>25932</v>
      </c>
      <c r="O74" s="210">
        <f t="shared" si="53"/>
        <v>0</v>
      </c>
      <c r="P74" s="210">
        <f t="shared" si="53"/>
        <v>0</v>
      </c>
      <c r="Q74" s="210">
        <f t="shared" si="53"/>
        <v>0</v>
      </c>
      <c r="R74" s="227">
        <f t="shared" si="5"/>
        <v>24257</v>
      </c>
      <c r="S74" s="227">
        <f t="shared" si="6"/>
        <v>24935</v>
      </c>
      <c r="T74" s="227">
        <f t="shared" si="7"/>
        <v>25932</v>
      </c>
    </row>
    <row r="75" spans="1:20" s="105" customFormat="1" ht="75.75" hidden="1" x14ac:dyDescent="0.25">
      <c r="A75" s="98">
        <v>905</v>
      </c>
      <c r="B75" s="174" t="s">
        <v>45</v>
      </c>
      <c r="C75" s="226" t="s">
        <v>475</v>
      </c>
      <c r="D75" s="224"/>
      <c r="E75" s="224"/>
      <c r="F75" s="225">
        <v>21152</v>
      </c>
      <c r="G75" s="225">
        <v>21706</v>
      </c>
      <c r="H75" s="225">
        <v>22574</v>
      </c>
      <c r="I75" s="102">
        <f t="shared" si="8"/>
        <v>3105</v>
      </c>
      <c r="J75" s="102">
        <f t="shared" si="3"/>
        <v>3229</v>
      </c>
      <c r="K75" s="102">
        <f t="shared" si="3"/>
        <v>3358</v>
      </c>
      <c r="L75" s="210">
        <f>21152+3105</f>
        <v>24257</v>
      </c>
      <c r="M75" s="210">
        <f>21706+3229</f>
        <v>24935</v>
      </c>
      <c r="N75" s="210">
        <f>22574+3358</f>
        <v>25932</v>
      </c>
      <c r="O75" s="210"/>
      <c r="P75" s="210"/>
      <c r="Q75" s="210"/>
      <c r="R75" s="227">
        <f t="shared" si="5"/>
        <v>24257</v>
      </c>
      <c r="S75" s="227">
        <f t="shared" si="6"/>
        <v>24935</v>
      </c>
      <c r="T75" s="227">
        <f t="shared" si="7"/>
        <v>25932</v>
      </c>
    </row>
    <row r="76" spans="1:20" s="105" customFormat="1" ht="75" hidden="1" x14ac:dyDescent="0.25">
      <c r="A76" s="98">
        <v>905</v>
      </c>
      <c r="B76" s="174" t="s">
        <v>46</v>
      </c>
      <c r="C76" s="208" t="s">
        <v>162</v>
      </c>
      <c r="D76" s="224"/>
      <c r="E76" s="224"/>
      <c r="F76" s="225">
        <f>F77</f>
        <v>2469</v>
      </c>
      <c r="G76" s="225">
        <f>G77</f>
        <v>2568</v>
      </c>
      <c r="H76" s="225">
        <f>H77</f>
        <v>2671</v>
      </c>
      <c r="I76" s="102">
        <f t="shared" si="8"/>
        <v>0</v>
      </c>
      <c r="J76" s="102">
        <f t="shared" si="3"/>
        <v>0</v>
      </c>
      <c r="K76" s="102">
        <f t="shared" si="3"/>
        <v>0</v>
      </c>
      <c r="L76" s="210">
        <f t="shared" ref="L76:Q76" si="54">L77</f>
        <v>2469</v>
      </c>
      <c r="M76" s="210">
        <f t="shared" si="54"/>
        <v>2568</v>
      </c>
      <c r="N76" s="210">
        <f t="shared" si="54"/>
        <v>2671</v>
      </c>
      <c r="O76" s="210">
        <f t="shared" si="54"/>
        <v>0</v>
      </c>
      <c r="P76" s="210">
        <f t="shared" si="54"/>
        <v>0</v>
      </c>
      <c r="Q76" s="210">
        <f t="shared" si="54"/>
        <v>0</v>
      </c>
      <c r="R76" s="227">
        <f t="shared" si="5"/>
        <v>2469</v>
      </c>
      <c r="S76" s="227">
        <f t="shared" si="6"/>
        <v>2568</v>
      </c>
      <c r="T76" s="227">
        <f t="shared" si="7"/>
        <v>2671</v>
      </c>
    </row>
    <row r="77" spans="1:20" s="105" customFormat="1" ht="75" hidden="1" x14ac:dyDescent="0.25">
      <c r="A77" s="98">
        <v>905</v>
      </c>
      <c r="B77" s="174" t="s">
        <v>47</v>
      </c>
      <c r="C77" s="226" t="s">
        <v>163</v>
      </c>
      <c r="D77" s="224"/>
      <c r="E77" s="224"/>
      <c r="F77" s="225">
        <v>2469</v>
      </c>
      <c r="G77" s="225">
        <v>2568</v>
      </c>
      <c r="H77" s="225">
        <v>2671</v>
      </c>
      <c r="I77" s="102">
        <f t="shared" si="8"/>
        <v>0</v>
      </c>
      <c r="J77" s="102">
        <f t="shared" si="3"/>
        <v>0</v>
      </c>
      <c r="K77" s="102">
        <f t="shared" si="3"/>
        <v>0</v>
      </c>
      <c r="L77" s="210">
        <v>2469</v>
      </c>
      <c r="M77" s="210">
        <v>2568</v>
      </c>
      <c r="N77" s="210">
        <v>2671</v>
      </c>
      <c r="O77" s="210"/>
      <c r="P77" s="210"/>
      <c r="Q77" s="210"/>
      <c r="R77" s="227">
        <f t="shared" si="5"/>
        <v>2469</v>
      </c>
      <c r="S77" s="227">
        <f t="shared" si="6"/>
        <v>2568</v>
      </c>
      <c r="T77" s="227">
        <f t="shared" si="7"/>
        <v>2671</v>
      </c>
    </row>
    <row r="78" spans="1:20" s="105" customFormat="1" ht="93.75" hidden="1" x14ac:dyDescent="0.25">
      <c r="A78" s="98">
        <v>905</v>
      </c>
      <c r="B78" s="174" t="s">
        <v>48</v>
      </c>
      <c r="C78" s="208" t="s">
        <v>164</v>
      </c>
      <c r="D78" s="224"/>
      <c r="E78" s="224"/>
      <c r="F78" s="225">
        <f t="shared" ref="F78:H78" si="55">F79</f>
        <v>450</v>
      </c>
      <c r="G78" s="225">
        <f t="shared" si="55"/>
        <v>450</v>
      </c>
      <c r="H78" s="225">
        <f t="shared" si="55"/>
        <v>450</v>
      </c>
      <c r="I78" s="102">
        <f t="shared" si="8"/>
        <v>0</v>
      </c>
      <c r="J78" s="102">
        <f t="shared" si="3"/>
        <v>0</v>
      </c>
      <c r="K78" s="102">
        <f t="shared" si="3"/>
        <v>0</v>
      </c>
      <c r="L78" s="210">
        <f t="shared" ref="L78:Q78" si="56">L79</f>
        <v>450</v>
      </c>
      <c r="M78" s="210">
        <f t="shared" si="56"/>
        <v>450</v>
      </c>
      <c r="N78" s="210">
        <f t="shared" si="56"/>
        <v>450</v>
      </c>
      <c r="O78" s="210">
        <f t="shared" si="56"/>
        <v>0</v>
      </c>
      <c r="P78" s="210">
        <f t="shared" si="56"/>
        <v>0</v>
      </c>
      <c r="Q78" s="210">
        <f t="shared" si="56"/>
        <v>0</v>
      </c>
      <c r="R78" s="227">
        <f t="shared" si="5"/>
        <v>450</v>
      </c>
      <c r="S78" s="227">
        <f t="shared" si="6"/>
        <v>450</v>
      </c>
      <c r="T78" s="227">
        <f t="shared" si="7"/>
        <v>450</v>
      </c>
    </row>
    <row r="79" spans="1:20" s="105" customFormat="1" ht="75" hidden="1" x14ac:dyDescent="0.25">
      <c r="A79" s="98">
        <v>905</v>
      </c>
      <c r="B79" s="174" t="s">
        <v>49</v>
      </c>
      <c r="C79" s="226" t="s">
        <v>165</v>
      </c>
      <c r="D79" s="224"/>
      <c r="E79" s="224"/>
      <c r="F79" s="225">
        <v>450</v>
      </c>
      <c r="G79" s="225">
        <v>450</v>
      </c>
      <c r="H79" s="225">
        <v>450</v>
      </c>
      <c r="I79" s="102">
        <f t="shared" si="8"/>
        <v>0</v>
      </c>
      <c r="J79" s="102">
        <f t="shared" si="8"/>
        <v>0</v>
      </c>
      <c r="K79" s="102">
        <f t="shared" si="8"/>
        <v>0</v>
      </c>
      <c r="L79" s="210">
        <v>450</v>
      </c>
      <c r="M79" s="210">
        <v>450</v>
      </c>
      <c r="N79" s="210">
        <v>450</v>
      </c>
      <c r="O79" s="210"/>
      <c r="P79" s="210"/>
      <c r="Q79" s="210"/>
      <c r="R79" s="227">
        <f t="shared" ref="R79:R144" si="57">L79+O79</f>
        <v>450</v>
      </c>
      <c r="S79" s="227">
        <f t="shared" ref="S79:S144" si="58">M79+P79</f>
        <v>450</v>
      </c>
      <c r="T79" s="227">
        <f t="shared" ref="T79:T144" si="59">N79+Q79</f>
        <v>450</v>
      </c>
    </row>
    <row r="80" spans="1:20" s="105" customFormat="1" ht="37.5" hidden="1" x14ac:dyDescent="0.25">
      <c r="A80" s="98">
        <v>905</v>
      </c>
      <c r="B80" s="174" t="s">
        <v>50</v>
      </c>
      <c r="C80" s="208" t="s">
        <v>166</v>
      </c>
      <c r="D80" s="224"/>
      <c r="E80" s="224"/>
      <c r="F80" s="225">
        <f t="shared" ref="F80:H80" si="60">F81</f>
        <v>16815</v>
      </c>
      <c r="G80" s="225">
        <f t="shared" si="60"/>
        <v>16815</v>
      </c>
      <c r="H80" s="225">
        <f t="shared" si="60"/>
        <v>16815</v>
      </c>
      <c r="I80" s="102">
        <f t="shared" ref="I80:K145" si="61">L80-F80</f>
        <v>0</v>
      </c>
      <c r="J80" s="102">
        <f t="shared" si="61"/>
        <v>0</v>
      </c>
      <c r="K80" s="102">
        <f t="shared" si="61"/>
        <v>0</v>
      </c>
      <c r="L80" s="210">
        <f t="shared" ref="L80:Q80" si="62">L81</f>
        <v>16815</v>
      </c>
      <c r="M80" s="210">
        <f t="shared" si="62"/>
        <v>16815</v>
      </c>
      <c r="N80" s="210">
        <f t="shared" si="62"/>
        <v>16815</v>
      </c>
      <c r="O80" s="210">
        <f t="shared" si="62"/>
        <v>0</v>
      </c>
      <c r="P80" s="210">
        <f t="shared" si="62"/>
        <v>0</v>
      </c>
      <c r="Q80" s="210">
        <f t="shared" si="62"/>
        <v>0</v>
      </c>
      <c r="R80" s="227">
        <f t="shared" si="57"/>
        <v>16815</v>
      </c>
      <c r="S80" s="227">
        <f t="shared" si="58"/>
        <v>16815</v>
      </c>
      <c r="T80" s="227">
        <f t="shared" si="59"/>
        <v>16815</v>
      </c>
    </row>
    <row r="81" spans="1:20" s="105" customFormat="1" ht="37.5" hidden="1" x14ac:dyDescent="0.25">
      <c r="A81" s="98">
        <v>905</v>
      </c>
      <c r="B81" s="174" t="s">
        <v>51</v>
      </c>
      <c r="C81" s="226" t="s">
        <v>385</v>
      </c>
      <c r="D81" s="224"/>
      <c r="E81" s="224"/>
      <c r="F81" s="225">
        <v>16815</v>
      </c>
      <c r="G81" s="225">
        <f>F81</f>
        <v>16815</v>
      </c>
      <c r="H81" s="225">
        <f>G81</f>
        <v>16815</v>
      </c>
      <c r="I81" s="102">
        <f t="shared" si="61"/>
        <v>0</v>
      </c>
      <c r="J81" s="102">
        <f t="shared" si="61"/>
        <v>0</v>
      </c>
      <c r="K81" s="102">
        <f t="shared" si="61"/>
        <v>0</v>
      </c>
      <c r="L81" s="210">
        <v>16815</v>
      </c>
      <c r="M81" s="210">
        <f>L81</f>
        <v>16815</v>
      </c>
      <c r="N81" s="210">
        <f>M81</f>
        <v>16815</v>
      </c>
      <c r="O81" s="210"/>
      <c r="P81" s="210"/>
      <c r="Q81" s="210"/>
      <c r="R81" s="227">
        <f t="shared" si="57"/>
        <v>16815</v>
      </c>
      <c r="S81" s="227">
        <f t="shared" si="58"/>
        <v>16815</v>
      </c>
      <c r="T81" s="227">
        <f t="shared" si="59"/>
        <v>16815</v>
      </c>
    </row>
    <row r="82" spans="1:20" s="105" customFormat="1" hidden="1" x14ac:dyDescent="0.25">
      <c r="A82" s="98">
        <v>905</v>
      </c>
      <c r="B82" s="173" t="s">
        <v>52</v>
      </c>
      <c r="C82" s="208" t="s">
        <v>167</v>
      </c>
      <c r="D82" s="224"/>
      <c r="E82" s="224"/>
      <c r="F82" s="225">
        <f t="shared" ref="F82:H83" si="63">F83</f>
        <v>42</v>
      </c>
      <c r="G82" s="225">
        <f t="shared" si="63"/>
        <v>42</v>
      </c>
      <c r="H82" s="225">
        <f t="shared" si="63"/>
        <v>42</v>
      </c>
      <c r="I82" s="102">
        <f t="shared" si="61"/>
        <v>0</v>
      </c>
      <c r="J82" s="102">
        <f t="shared" si="61"/>
        <v>0</v>
      </c>
      <c r="K82" s="102">
        <f t="shared" si="61"/>
        <v>0</v>
      </c>
      <c r="L82" s="210">
        <f t="shared" ref="L82:Q83" si="64">L83</f>
        <v>42</v>
      </c>
      <c r="M82" s="210">
        <f t="shared" si="64"/>
        <v>42</v>
      </c>
      <c r="N82" s="210">
        <f t="shared" si="64"/>
        <v>42</v>
      </c>
      <c r="O82" s="210">
        <f t="shared" si="64"/>
        <v>0</v>
      </c>
      <c r="P82" s="210">
        <f t="shared" si="64"/>
        <v>0</v>
      </c>
      <c r="Q82" s="210">
        <f t="shared" si="64"/>
        <v>0</v>
      </c>
      <c r="R82" s="227">
        <f t="shared" si="57"/>
        <v>42</v>
      </c>
      <c r="S82" s="227">
        <f t="shared" si="58"/>
        <v>42</v>
      </c>
      <c r="T82" s="227">
        <f t="shared" si="59"/>
        <v>42</v>
      </c>
    </row>
    <row r="83" spans="1:20" s="105" customFormat="1" ht="56.25" hidden="1" x14ac:dyDescent="0.25">
      <c r="A83" s="98">
        <v>905</v>
      </c>
      <c r="B83" s="174" t="s">
        <v>53</v>
      </c>
      <c r="C83" s="208" t="s">
        <v>168</v>
      </c>
      <c r="D83" s="224"/>
      <c r="E83" s="224"/>
      <c r="F83" s="225">
        <f t="shared" si="63"/>
        <v>42</v>
      </c>
      <c r="G83" s="225">
        <f t="shared" si="63"/>
        <v>42</v>
      </c>
      <c r="H83" s="225">
        <f t="shared" si="63"/>
        <v>42</v>
      </c>
      <c r="I83" s="102">
        <f t="shared" si="61"/>
        <v>0</v>
      </c>
      <c r="J83" s="102">
        <f t="shared" si="61"/>
        <v>0</v>
      </c>
      <c r="K83" s="102">
        <f t="shared" si="61"/>
        <v>0</v>
      </c>
      <c r="L83" s="210">
        <f t="shared" si="64"/>
        <v>42</v>
      </c>
      <c r="M83" s="210">
        <f t="shared" si="64"/>
        <v>42</v>
      </c>
      <c r="N83" s="210">
        <f t="shared" si="64"/>
        <v>42</v>
      </c>
      <c r="O83" s="210">
        <f t="shared" si="64"/>
        <v>0</v>
      </c>
      <c r="P83" s="210">
        <f t="shared" si="64"/>
        <v>0</v>
      </c>
      <c r="Q83" s="210">
        <f t="shared" si="64"/>
        <v>0</v>
      </c>
      <c r="R83" s="227">
        <f t="shared" si="57"/>
        <v>42</v>
      </c>
      <c r="S83" s="227">
        <f t="shared" si="58"/>
        <v>42</v>
      </c>
      <c r="T83" s="227">
        <f t="shared" si="59"/>
        <v>42</v>
      </c>
    </row>
    <row r="84" spans="1:20" s="105" customFormat="1" ht="56.25" hidden="1" x14ac:dyDescent="0.25">
      <c r="A84" s="98">
        <v>905</v>
      </c>
      <c r="B84" s="174" t="s">
        <v>54</v>
      </c>
      <c r="C84" s="226" t="s">
        <v>169</v>
      </c>
      <c r="D84" s="224"/>
      <c r="E84" s="224"/>
      <c r="F84" s="225">
        <v>42</v>
      </c>
      <c r="G84" s="225">
        <f>F84</f>
        <v>42</v>
      </c>
      <c r="H84" s="225">
        <f>G84</f>
        <v>42</v>
      </c>
      <c r="I84" s="102">
        <f t="shared" si="61"/>
        <v>0</v>
      </c>
      <c r="J84" s="102">
        <f t="shared" si="61"/>
        <v>0</v>
      </c>
      <c r="K84" s="102">
        <f t="shared" si="61"/>
        <v>0</v>
      </c>
      <c r="L84" s="210">
        <v>42</v>
      </c>
      <c r="M84" s="210">
        <f>L84</f>
        <v>42</v>
      </c>
      <c r="N84" s="210">
        <f>M84</f>
        <v>42</v>
      </c>
      <c r="O84" s="210"/>
      <c r="P84" s="210"/>
      <c r="Q84" s="210"/>
      <c r="R84" s="227">
        <f t="shared" si="57"/>
        <v>42</v>
      </c>
      <c r="S84" s="227">
        <f t="shared" si="58"/>
        <v>42</v>
      </c>
      <c r="T84" s="227">
        <f t="shared" si="59"/>
        <v>42</v>
      </c>
    </row>
    <row r="85" spans="1:20" s="105" customFormat="1" ht="75" hidden="1" x14ac:dyDescent="0.25">
      <c r="A85" s="98">
        <v>905</v>
      </c>
      <c r="B85" s="173" t="s">
        <v>55</v>
      </c>
      <c r="C85" s="232" t="s">
        <v>384</v>
      </c>
      <c r="D85" s="224"/>
      <c r="E85" s="224"/>
      <c r="F85" s="225">
        <f t="shared" ref="F85:H85" si="65">F86</f>
        <v>2988</v>
      </c>
      <c r="G85" s="225">
        <f t="shared" si="65"/>
        <v>2950</v>
      </c>
      <c r="H85" s="225">
        <f t="shared" si="65"/>
        <v>2950</v>
      </c>
      <c r="I85" s="102">
        <f t="shared" si="61"/>
        <v>0</v>
      </c>
      <c r="J85" s="102">
        <f t="shared" si="61"/>
        <v>0</v>
      </c>
      <c r="K85" s="102">
        <f t="shared" si="61"/>
        <v>0</v>
      </c>
      <c r="L85" s="210">
        <f t="shared" ref="L85:Q85" si="66">L86</f>
        <v>2988</v>
      </c>
      <c r="M85" s="210">
        <f t="shared" si="66"/>
        <v>2950</v>
      </c>
      <c r="N85" s="210">
        <f t="shared" si="66"/>
        <v>2950</v>
      </c>
      <c r="O85" s="210">
        <f t="shared" si="66"/>
        <v>0</v>
      </c>
      <c r="P85" s="210">
        <f t="shared" si="66"/>
        <v>0</v>
      </c>
      <c r="Q85" s="210">
        <f t="shared" si="66"/>
        <v>0</v>
      </c>
      <c r="R85" s="227">
        <f t="shared" si="57"/>
        <v>2988</v>
      </c>
      <c r="S85" s="227">
        <f t="shared" si="58"/>
        <v>2950</v>
      </c>
      <c r="T85" s="227">
        <f t="shared" si="59"/>
        <v>2950</v>
      </c>
    </row>
    <row r="86" spans="1:20" s="105" customFormat="1" ht="70.5" hidden="1" customHeight="1" x14ac:dyDescent="0.25">
      <c r="A86" s="98">
        <v>905</v>
      </c>
      <c r="B86" s="174" t="s">
        <v>56</v>
      </c>
      <c r="C86" s="226" t="s">
        <v>170</v>
      </c>
      <c r="D86" s="224"/>
      <c r="E86" s="224"/>
      <c r="F86" s="225">
        <v>2988</v>
      </c>
      <c r="G86" s="225">
        <v>2950</v>
      </c>
      <c r="H86" s="225">
        <v>2950</v>
      </c>
      <c r="I86" s="102">
        <f t="shared" si="61"/>
        <v>0</v>
      </c>
      <c r="J86" s="102">
        <f t="shared" si="61"/>
        <v>0</v>
      </c>
      <c r="K86" s="102">
        <f t="shared" si="61"/>
        <v>0</v>
      </c>
      <c r="L86" s="210">
        <v>2988</v>
      </c>
      <c r="M86" s="210">
        <v>2950</v>
      </c>
      <c r="N86" s="210">
        <v>2950</v>
      </c>
      <c r="O86" s="210"/>
      <c r="P86" s="210"/>
      <c r="Q86" s="210"/>
      <c r="R86" s="227">
        <f t="shared" si="57"/>
        <v>2988</v>
      </c>
      <c r="S86" s="227">
        <f t="shared" si="58"/>
        <v>2950</v>
      </c>
      <c r="T86" s="227">
        <f t="shared" si="59"/>
        <v>2950</v>
      </c>
    </row>
    <row r="87" spans="1:20" s="4" customFormat="1" x14ac:dyDescent="0.25">
      <c r="A87" s="16" t="s">
        <v>415</v>
      </c>
      <c r="B87" s="177" t="s">
        <v>57</v>
      </c>
      <c r="C87" s="204" t="s">
        <v>171</v>
      </c>
      <c r="D87" s="205"/>
      <c r="E87" s="205"/>
      <c r="F87" s="206">
        <f t="shared" ref="F87:H87" si="67">F88</f>
        <v>3399</v>
      </c>
      <c r="G87" s="206">
        <f t="shared" si="67"/>
        <v>3399</v>
      </c>
      <c r="H87" s="206">
        <f t="shared" si="67"/>
        <v>3399</v>
      </c>
      <c r="I87" s="30">
        <f t="shared" si="61"/>
        <v>0</v>
      </c>
      <c r="J87" s="30">
        <f t="shared" si="61"/>
        <v>0</v>
      </c>
      <c r="K87" s="30">
        <f t="shared" si="61"/>
        <v>0</v>
      </c>
      <c r="L87" s="207">
        <f t="shared" ref="L87:Q87" si="68">L88</f>
        <v>3399</v>
      </c>
      <c r="M87" s="207">
        <f t="shared" si="68"/>
        <v>3399</v>
      </c>
      <c r="N87" s="207">
        <f t="shared" si="68"/>
        <v>3399</v>
      </c>
      <c r="O87" s="207">
        <f t="shared" si="68"/>
        <v>544</v>
      </c>
      <c r="P87" s="207">
        <f t="shared" si="68"/>
        <v>0</v>
      </c>
      <c r="Q87" s="207">
        <f t="shared" si="68"/>
        <v>0</v>
      </c>
      <c r="R87" s="223">
        <f t="shared" si="57"/>
        <v>3943</v>
      </c>
      <c r="S87" s="223">
        <f t="shared" si="58"/>
        <v>3399</v>
      </c>
      <c r="T87" s="223">
        <f t="shared" si="59"/>
        <v>3399</v>
      </c>
    </row>
    <row r="88" spans="1:20" s="4" customFormat="1" x14ac:dyDescent="0.25">
      <c r="A88" s="16" t="s">
        <v>415</v>
      </c>
      <c r="B88" s="178" t="s">
        <v>58</v>
      </c>
      <c r="C88" s="216" t="s">
        <v>172</v>
      </c>
      <c r="D88" s="205"/>
      <c r="E88" s="205"/>
      <c r="F88" s="217">
        <f>F89+F90+F91+F92</f>
        <v>3399</v>
      </c>
      <c r="G88" s="217">
        <f>G89+G90+G91+G92</f>
        <v>3399</v>
      </c>
      <c r="H88" s="217">
        <f>H89+H90+H91+H92</f>
        <v>3399</v>
      </c>
      <c r="I88" s="30">
        <f t="shared" si="61"/>
        <v>0</v>
      </c>
      <c r="J88" s="30">
        <f t="shared" si="61"/>
        <v>0</v>
      </c>
      <c r="K88" s="30">
        <f t="shared" si="61"/>
        <v>0</v>
      </c>
      <c r="L88" s="218">
        <f>L89+L90+L91+L92</f>
        <v>3399</v>
      </c>
      <c r="M88" s="218">
        <f>M89+M90+M91+M92</f>
        <v>3399</v>
      </c>
      <c r="N88" s="218">
        <f>N89+N90+N91+N92</f>
        <v>3399</v>
      </c>
      <c r="O88" s="218">
        <f t="shared" ref="O88:T88" si="69">O89+O90+O91+O92</f>
        <v>544</v>
      </c>
      <c r="P88" s="218">
        <f t="shared" si="69"/>
        <v>0</v>
      </c>
      <c r="Q88" s="218">
        <f t="shared" si="69"/>
        <v>0</v>
      </c>
      <c r="R88" s="218">
        <f t="shared" si="69"/>
        <v>3943</v>
      </c>
      <c r="S88" s="218">
        <f t="shared" si="69"/>
        <v>3399</v>
      </c>
      <c r="T88" s="218">
        <f t="shared" si="69"/>
        <v>3399</v>
      </c>
    </row>
    <row r="89" spans="1:20" s="105" customFormat="1" ht="34.5" hidden="1" customHeight="1" x14ac:dyDescent="0.25">
      <c r="A89" s="147" t="s">
        <v>415</v>
      </c>
      <c r="B89" s="174" t="s">
        <v>309</v>
      </c>
      <c r="C89" s="208" t="s">
        <v>173</v>
      </c>
      <c r="D89" s="224"/>
      <c r="E89" s="224"/>
      <c r="F89" s="225">
        <v>1692</v>
      </c>
      <c r="G89" s="225">
        <v>1692</v>
      </c>
      <c r="H89" s="225">
        <v>1692</v>
      </c>
      <c r="I89" s="102">
        <f t="shared" si="61"/>
        <v>0</v>
      </c>
      <c r="J89" s="102">
        <f t="shared" si="61"/>
        <v>0</v>
      </c>
      <c r="K89" s="102">
        <f t="shared" si="61"/>
        <v>0</v>
      </c>
      <c r="L89" s="210">
        <v>1692</v>
      </c>
      <c r="M89" s="210">
        <v>1692</v>
      </c>
      <c r="N89" s="210">
        <v>1692</v>
      </c>
      <c r="O89" s="210"/>
      <c r="P89" s="210"/>
      <c r="Q89" s="210"/>
      <c r="R89" s="227">
        <f t="shared" si="57"/>
        <v>1692</v>
      </c>
      <c r="S89" s="227">
        <f t="shared" si="58"/>
        <v>1692</v>
      </c>
      <c r="T89" s="227">
        <f t="shared" si="59"/>
        <v>1692</v>
      </c>
    </row>
    <row r="90" spans="1:20" s="105" customFormat="1" ht="18.75" hidden="1" customHeight="1" x14ac:dyDescent="0.25">
      <c r="A90" s="147" t="s">
        <v>415</v>
      </c>
      <c r="B90" s="179" t="s">
        <v>59</v>
      </c>
      <c r="C90" s="236" t="s">
        <v>174</v>
      </c>
      <c r="D90" s="224"/>
      <c r="E90" s="224"/>
      <c r="F90" s="225">
        <v>0</v>
      </c>
      <c r="G90" s="225">
        <v>0</v>
      </c>
      <c r="H90" s="225">
        <v>0</v>
      </c>
      <c r="I90" s="102">
        <f t="shared" si="61"/>
        <v>0</v>
      </c>
      <c r="J90" s="102">
        <f t="shared" si="61"/>
        <v>0</v>
      </c>
      <c r="K90" s="102">
        <f t="shared" si="61"/>
        <v>0</v>
      </c>
      <c r="L90" s="237">
        <v>0</v>
      </c>
      <c r="M90" s="237">
        <v>0</v>
      </c>
      <c r="N90" s="237">
        <v>0</v>
      </c>
      <c r="O90" s="237"/>
      <c r="P90" s="237"/>
      <c r="Q90" s="237"/>
      <c r="R90" s="227">
        <f t="shared" si="57"/>
        <v>0</v>
      </c>
      <c r="S90" s="227">
        <f t="shared" si="58"/>
        <v>0</v>
      </c>
      <c r="T90" s="227">
        <f t="shared" si="59"/>
        <v>0</v>
      </c>
    </row>
    <row r="91" spans="1:20" s="105" customFormat="1" hidden="1" x14ac:dyDescent="0.25">
      <c r="A91" s="147" t="s">
        <v>415</v>
      </c>
      <c r="B91" s="174" t="s">
        <v>310</v>
      </c>
      <c r="C91" s="208" t="s">
        <v>175</v>
      </c>
      <c r="D91" s="224"/>
      <c r="E91" s="224"/>
      <c r="F91" s="225">
        <v>10</v>
      </c>
      <c r="G91" s="225">
        <v>10</v>
      </c>
      <c r="H91" s="225">
        <v>10</v>
      </c>
      <c r="I91" s="102">
        <f t="shared" si="61"/>
        <v>0</v>
      </c>
      <c r="J91" s="102">
        <f t="shared" si="61"/>
        <v>0</v>
      </c>
      <c r="K91" s="102">
        <f t="shared" si="61"/>
        <v>0</v>
      </c>
      <c r="L91" s="210">
        <v>10</v>
      </c>
      <c r="M91" s="210">
        <v>10</v>
      </c>
      <c r="N91" s="210">
        <v>10</v>
      </c>
      <c r="O91" s="210"/>
      <c r="P91" s="210"/>
      <c r="Q91" s="210"/>
      <c r="R91" s="227">
        <f t="shared" si="57"/>
        <v>10</v>
      </c>
      <c r="S91" s="227">
        <f t="shared" si="58"/>
        <v>10</v>
      </c>
      <c r="T91" s="227">
        <f t="shared" si="59"/>
        <v>10</v>
      </c>
    </row>
    <row r="92" spans="1:20" s="4" customFormat="1" x14ac:dyDescent="0.25">
      <c r="A92" s="16" t="s">
        <v>415</v>
      </c>
      <c r="B92" s="177" t="s">
        <v>473</v>
      </c>
      <c r="C92" s="216" t="s">
        <v>176</v>
      </c>
      <c r="D92" s="205"/>
      <c r="E92" s="205"/>
      <c r="F92" s="217">
        <v>1697</v>
      </c>
      <c r="G92" s="217">
        <v>1697</v>
      </c>
      <c r="H92" s="217">
        <v>1697</v>
      </c>
      <c r="I92" s="30">
        <f t="shared" si="61"/>
        <v>0</v>
      </c>
      <c r="J92" s="30">
        <f t="shared" si="61"/>
        <v>0</v>
      </c>
      <c r="K92" s="30">
        <f t="shared" si="61"/>
        <v>0</v>
      </c>
      <c r="L92" s="218">
        <v>1697</v>
      </c>
      <c r="M92" s="218">
        <v>1697</v>
      </c>
      <c r="N92" s="218">
        <v>1697</v>
      </c>
      <c r="O92" s="218">
        <f>O93+O94</f>
        <v>544</v>
      </c>
      <c r="P92" s="218">
        <f t="shared" ref="P92:T92" si="70">P93+P94</f>
        <v>0</v>
      </c>
      <c r="Q92" s="218">
        <f t="shared" si="70"/>
        <v>0</v>
      </c>
      <c r="R92" s="218">
        <f t="shared" si="70"/>
        <v>2241</v>
      </c>
      <c r="S92" s="218">
        <f t="shared" si="70"/>
        <v>1697</v>
      </c>
      <c r="T92" s="218">
        <f t="shared" si="70"/>
        <v>1697</v>
      </c>
    </row>
    <row r="93" spans="1:20" s="105" customFormat="1" hidden="1" x14ac:dyDescent="0.25">
      <c r="A93" s="147" t="s">
        <v>415</v>
      </c>
      <c r="B93" s="174" t="s">
        <v>311</v>
      </c>
      <c r="C93" s="226" t="s">
        <v>274</v>
      </c>
      <c r="D93" s="224"/>
      <c r="E93" s="224"/>
      <c r="F93" s="225">
        <v>1453</v>
      </c>
      <c r="G93" s="225">
        <v>1453</v>
      </c>
      <c r="H93" s="225">
        <v>1453</v>
      </c>
      <c r="I93" s="102">
        <f t="shared" si="61"/>
        <v>0</v>
      </c>
      <c r="J93" s="102">
        <f t="shared" si="61"/>
        <v>0</v>
      </c>
      <c r="K93" s="102">
        <f t="shared" si="61"/>
        <v>0</v>
      </c>
      <c r="L93" s="210">
        <v>1453</v>
      </c>
      <c r="M93" s="210">
        <v>1453</v>
      </c>
      <c r="N93" s="210">
        <v>1453</v>
      </c>
      <c r="O93" s="210"/>
      <c r="P93" s="210"/>
      <c r="Q93" s="210"/>
      <c r="R93" s="227">
        <f t="shared" si="57"/>
        <v>1453</v>
      </c>
      <c r="S93" s="227">
        <f t="shared" si="58"/>
        <v>1453</v>
      </c>
      <c r="T93" s="227">
        <f t="shared" si="59"/>
        <v>1453</v>
      </c>
    </row>
    <row r="94" spans="1:20" s="4" customFormat="1" x14ac:dyDescent="0.25">
      <c r="A94" s="16" t="s">
        <v>415</v>
      </c>
      <c r="B94" s="177" t="s">
        <v>474</v>
      </c>
      <c r="C94" s="219" t="s">
        <v>278</v>
      </c>
      <c r="D94" s="205"/>
      <c r="E94" s="205"/>
      <c r="F94" s="217">
        <v>244</v>
      </c>
      <c r="G94" s="217">
        <v>244</v>
      </c>
      <c r="H94" s="217">
        <v>244</v>
      </c>
      <c r="I94" s="30">
        <f t="shared" si="61"/>
        <v>0</v>
      </c>
      <c r="J94" s="30">
        <f t="shared" si="61"/>
        <v>0</v>
      </c>
      <c r="K94" s="30">
        <f t="shared" si="61"/>
        <v>0</v>
      </c>
      <c r="L94" s="218">
        <v>244</v>
      </c>
      <c r="M94" s="218">
        <v>244</v>
      </c>
      <c r="N94" s="218">
        <v>244</v>
      </c>
      <c r="O94" s="218">
        <v>544</v>
      </c>
      <c r="P94" s="218"/>
      <c r="Q94" s="218"/>
      <c r="R94" s="223">
        <f t="shared" si="57"/>
        <v>788</v>
      </c>
      <c r="S94" s="223">
        <f t="shared" si="58"/>
        <v>244</v>
      </c>
      <c r="T94" s="223">
        <f t="shared" si="59"/>
        <v>244</v>
      </c>
    </row>
    <row r="95" spans="1:20" s="4" customFormat="1" ht="37.5" x14ac:dyDescent="0.25">
      <c r="A95" s="7"/>
      <c r="B95" s="177" t="s">
        <v>60</v>
      </c>
      <c r="C95" s="204" t="s">
        <v>285</v>
      </c>
      <c r="D95" s="205"/>
      <c r="E95" s="205"/>
      <c r="F95" s="206">
        <f t="shared" ref="F95:H95" si="71">F96+F98</f>
        <v>9320.8000000000011</v>
      </c>
      <c r="G95" s="206">
        <f t="shared" si="71"/>
        <v>9320.8000000000011</v>
      </c>
      <c r="H95" s="206">
        <f t="shared" si="71"/>
        <v>9320.8000000000011</v>
      </c>
      <c r="I95" s="30">
        <f t="shared" si="61"/>
        <v>0</v>
      </c>
      <c r="J95" s="30">
        <f t="shared" si="61"/>
        <v>0</v>
      </c>
      <c r="K95" s="30">
        <f t="shared" si="61"/>
        <v>0</v>
      </c>
      <c r="L95" s="207">
        <f t="shared" ref="L95:N95" si="72">L96+L98</f>
        <v>9320.8000000000011</v>
      </c>
      <c r="M95" s="207">
        <f t="shared" si="72"/>
        <v>9320.8000000000011</v>
      </c>
      <c r="N95" s="207">
        <f t="shared" si="72"/>
        <v>9320.8000000000011</v>
      </c>
      <c r="O95" s="207">
        <f t="shared" ref="O95:T95" si="73">O96+O98</f>
        <v>0</v>
      </c>
      <c r="P95" s="207">
        <f t="shared" si="73"/>
        <v>0</v>
      </c>
      <c r="Q95" s="207">
        <f t="shared" si="73"/>
        <v>0</v>
      </c>
      <c r="R95" s="207">
        <f t="shared" si="73"/>
        <v>9320.8000000000011</v>
      </c>
      <c r="S95" s="207">
        <f t="shared" si="73"/>
        <v>9320.8000000000011</v>
      </c>
      <c r="T95" s="207">
        <f t="shared" si="73"/>
        <v>9320.8000000000011</v>
      </c>
    </row>
    <row r="96" spans="1:20" s="105" customFormat="1" hidden="1" x14ac:dyDescent="0.25">
      <c r="A96" s="98">
        <v>911</v>
      </c>
      <c r="B96" s="173" t="s">
        <v>61</v>
      </c>
      <c r="C96" s="208" t="s">
        <v>177</v>
      </c>
      <c r="D96" s="224"/>
      <c r="E96" s="224"/>
      <c r="F96" s="225">
        <f t="shared" ref="F96:H96" si="74">F97</f>
        <v>1175.7</v>
      </c>
      <c r="G96" s="225">
        <f t="shared" si="74"/>
        <v>1175.7</v>
      </c>
      <c r="H96" s="225">
        <f t="shared" si="74"/>
        <v>1175.7</v>
      </c>
      <c r="I96" s="102">
        <f t="shared" si="61"/>
        <v>0</v>
      </c>
      <c r="J96" s="102">
        <f t="shared" si="61"/>
        <v>0</v>
      </c>
      <c r="K96" s="102">
        <f t="shared" si="61"/>
        <v>0</v>
      </c>
      <c r="L96" s="210">
        <f t="shared" ref="L96:T96" si="75">L97</f>
        <v>1175.7</v>
      </c>
      <c r="M96" s="210">
        <f t="shared" si="75"/>
        <v>1175.7</v>
      </c>
      <c r="N96" s="210">
        <f t="shared" si="75"/>
        <v>1175.7</v>
      </c>
      <c r="O96" s="210">
        <f t="shared" si="75"/>
        <v>0</v>
      </c>
      <c r="P96" s="210">
        <f t="shared" si="75"/>
        <v>0</v>
      </c>
      <c r="Q96" s="210">
        <f t="shared" si="75"/>
        <v>0</v>
      </c>
      <c r="R96" s="210">
        <f t="shared" si="75"/>
        <v>1175.7</v>
      </c>
      <c r="S96" s="210">
        <f t="shared" si="75"/>
        <v>1175.7</v>
      </c>
      <c r="T96" s="210">
        <f t="shared" si="75"/>
        <v>1175.7</v>
      </c>
    </row>
    <row r="97" spans="1:20" s="105" customFormat="1" ht="37.5" hidden="1" x14ac:dyDescent="0.25">
      <c r="A97" s="98">
        <v>911</v>
      </c>
      <c r="B97" s="174" t="s">
        <v>62</v>
      </c>
      <c r="C97" s="226" t="s">
        <v>178</v>
      </c>
      <c r="D97" s="224"/>
      <c r="E97" s="224"/>
      <c r="F97" s="225">
        <v>1175.7</v>
      </c>
      <c r="G97" s="225">
        <f>F97</f>
        <v>1175.7</v>
      </c>
      <c r="H97" s="225">
        <f>G97</f>
        <v>1175.7</v>
      </c>
      <c r="I97" s="102">
        <f t="shared" si="61"/>
        <v>0</v>
      </c>
      <c r="J97" s="102">
        <f t="shared" si="61"/>
        <v>0</v>
      </c>
      <c r="K97" s="102">
        <f t="shared" si="61"/>
        <v>0</v>
      </c>
      <c r="L97" s="210">
        <v>1175.7</v>
      </c>
      <c r="M97" s="210">
        <f>L97</f>
        <v>1175.7</v>
      </c>
      <c r="N97" s="210">
        <f>M97</f>
        <v>1175.7</v>
      </c>
      <c r="O97" s="210"/>
      <c r="P97" s="210"/>
      <c r="Q97" s="210"/>
      <c r="R97" s="227">
        <f t="shared" si="57"/>
        <v>1175.7</v>
      </c>
      <c r="S97" s="227">
        <f t="shared" si="58"/>
        <v>1175.7</v>
      </c>
      <c r="T97" s="227">
        <f t="shared" si="59"/>
        <v>1175.7</v>
      </c>
    </row>
    <row r="98" spans="1:20" s="105" customFormat="1" hidden="1" x14ac:dyDescent="0.25">
      <c r="A98" s="98"/>
      <c r="B98" s="174" t="s">
        <v>63</v>
      </c>
      <c r="C98" s="208" t="s">
        <v>179</v>
      </c>
      <c r="D98" s="224"/>
      <c r="E98" s="224"/>
      <c r="F98" s="225">
        <f t="shared" ref="F98:H98" si="76">F99+F100</f>
        <v>8145.1</v>
      </c>
      <c r="G98" s="225">
        <f t="shared" si="76"/>
        <v>8145.1</v>
      </c>
      <c r="H98" s="225">
        <f t="shared" si="76"/>
        <v>8145.1</v>
      </c>
      <c r="I98" s="102">
        <f t="shared" si="61"/>
        <v>0</v>
      </c>
      <c r="J98" s="102">
        <f t="shared" si="61"/>
        <v>0</v>
      </c>
      <c r="K98" s="102">
        <f t="shared" si="61"/>
        <v>0</v>
      </c>
      <c r="L98" s="210">
        <f t="shared" ref="L98:T98" si="77">L99+L100</f>
        <v>8145.1</v>
      </c>
      <c r="M98" s="210">
        <f t="shared" si="77"/>
        <v>8145.1</v>
      </c>
      <c r="N98" s="210">
        <f t="shared" si="77"/>
        <v>8145.1</v>
      </c>
      <c r="O98" s="210">
        <f t="shared" si="77"/>
        <v>0</v>
      </c>
      <c r="P98" s="210">
        <f t="shared" si="77"/>
        <v>0</v>
      </c>
      <c r="Q98" s="210">
        <f t="shared" si="77"/>
        <v>0</v>
      </c>
      <c r="R98" s="210">
        <f t="shared" si="77"/>
        <v>8145.1</v>
      </c>
      <c r="S98" s="210">
        <f t="shared" si="77"/>
        <v>8145.1</v>
      </c>
      <c r="T98" s="210">
        <f t="shared" si="77"/>
        <v>8145.1</v>
      </c>
    </row>
    <row r="99" spans="1:20" s="142" customFormat="1" ht="37.5" hidden="1" x14ac:dyDescent="0.25">
      <c r="A99" s="98">
        <v>900</v>
      </c>
      <c r="B99" s="174" t="s">
        <v>64</v>
      </c>
      <c r="C99" s="238" t="s">
        <v>180</v>
      </c>
      <c r="D99" s="224"/>
      <c r="E99" s="224"/>
      <c r="F99" s="225">
        <v>1538</v>
      </c>
      <c r="G99" s="225">
        <v>1538</v>
      </c>
      <c r="H99" s="225">
        <v>1538</v>
      </c>
      <c r="I99" s="102">
        <f t="shared" si="61"/>
        <v>0</v>
      </c>
      <c r="J99" s="102">
        <f t="shared" si="61"/>
        <v>0</v>
      </c>
      <c r="K99" s="102">
        <f t="shared" si="61"/>
        <v>0</v>
      </c>
      <c r="L99" s="210">
        <v>1538</v>
      </c>
      <c r="M99" s="210">
        <v>1538</v>
      </c>
      <c r="N99" s="210">
        <v>1538</v>
      </c>
      <c r="O99" s="210"/>
      <c r="P99" s="210"/>
      <c r="Q99" s="210"/>
      <c r="R99" s="227">
        <f t="shared" si="57"/>
        <v>1538</v>
      </c>
      <c r="S99" s="227">
        <f t="shared" si="58"/>
        <v>1538</v>
      </c>
      <c r="T99" s="227">
        <f t="shared" si="59"/>
        <v>1538</v>
      </c>
    </row>
    <row r="100" spans="1:20" s="149" customFormat="1" ht="24" hidden="1" customHeight="1" x14ac:dyDescent="0.25">
      <c r="A100" s="148" t="s">
        <v>312</v>
      </c>
      <c r="B100" s="180" t="s">
        <v>65</v>
      </c>
      <c r="C100" s="239" t="s">
        <v>181</v>
      </c>
      <c r="D100" s="240"/>
      <c r="E100" s="240"/>
      <c r="F100" s="225">
        <v>6607.1</v>
      </c>
      <c r="G100" s="225">
        <f>F100</f>
        <v>6607.1</v>
      </c>
      <c r="H100" s="225">
        <f>G100</f>
        <v>6607.1</v>
      </c>
      <c r="I100" s="102">
        <f t="shared" si="61"/>
        <v>0</v>
      </c>
      <c r="J100" s="102">
        <f t="shared" si="61"/>
        <v>0</v>
      </c>
      <c r="K100" s="102">
        <f t="shared" si="61"/>
        <v>0</v>
      </c>
      <c r="L100" s="210">
        <v>6607.1</v>
      </c>
      <c r="M100" s="210">
        <v>6607.1</v>
      </c>
      <c r="N100" s="210">
        <v>6607.1</v>
      </c>
      <c r="O100" s="210"/>
      <c r="P100" s="210"/>
      <c r="Q100" s="210"/>
      <c r="R100" s="227">
        <f t="shared" si="57"/>
        <v>6607.1</v>
      </c>
      <c r="S100" s="227">
        <f t="shared" si="58"/>
        <v>6607.1</v>
      </c>
      <c r="T100" s="227">
        <f t="shared" si="59"/>
        <v>6607.1</v>
      </c>
    </row>
    <row r="101" spans="1:20" s="4" customFormat="1" x14ac:dyDescent="0.25">
      <c r="A101" s="7"/>
      <c r="B101" s="178" t="s">
        <v>66</v>
      </c>
      <c r="C101" s="204" t="s">
        <v>182</v>
      </c>
      <c r="D101" s="205"/>
      <c r="E101" s="205"/>
      <c r="F101" s="206">
        <f t="shared" ref="F101:H101" si="78">F102+F104+F108</f>
        <v>-5364</v>
      </c>
      <c r="G101" s="206">
        <f t="shared" si="78"/>
        <v>4701</v>
      </c>
      <c r="H101" s="206">
        <f t="shared" si="78"/>
        <v>4200</v>
      </c>
      <c r="I101" s="30">
        <f t="shared" si="61"/>
        <v>0</v>
      </c>
      <c r="J101" s="30">
        <f t="shared" si="61"/>
        <v>0</v>
      </c>
      <c r="K101" s="30">
        <f t="shared" si="61"/>
        <v>0</v>
      </c>
      <c r="L101" s="207">
        <f t="shared" ref="L101:N101" si="79">L102+L104+L108</f>
        <v>-5364</v>
      </c>
      <c r="M101" s="207">
        <f t="shared" si="79"/>
        <v>4701</v>
      </c>
      <c r="N101" s="207">
        <f t="shared" si="79"/>
        <v>4200</v>
      </c>
      <c r="O101" s="207">
        <f t="shared" ref="O101:T101" si="80">O102+O104+O108</f>
        <v>4479</v>
      </c>
      <c r="P101" s="207">
        <f t="shared" si="80"/>
        <v>0</v>
      </c>
      <c r="Q101" s="207">
        <f t="shared" si="80"/>
        <v>0</v>
      </c>
      <c r="R101" s="207">
        <f t="shared" si="80"/>
        <v>-885</v>
      </c>
      <c r="S101" s="207">
        <f t="shared" si="80"/>
        <v>4701</v>
      </c>
      <c r="T101" s="207">
        <f t="shared" si="80"/>
        <v>4200</v>
      </c>
    </row>
    <row r="102" spans="1:20" s="105" customFormat="1" hidden="1" x14ac:dyDescent="0.25">
      <c r="A102" s="98">
        <v>900</v>
      </c>
      <c r="B102" s="173" t="s">
        <v>67</v>
      </c>
      <c r="C102" s="208" t="s">
        <v>183</v>
      </c>
      <c r="D102" s="224"/>
      <c r="E102" s="224"/>
      <c r="F102" s="225">
        <f t="shared" ref="F102:H102" si="81">F103</f>
        <v>409</v>
      </c>
      <c r="G102" s="225">
        <f t="shared" si="81"/>
        <v>378</v>
      </c>
      <c r="H102" s="225">
        <f t="shared" si="81"/>
        <v>377</v>
      </c>
      <c r="I102" s="102">
        <f t="shared" si="61"/>
        <v>0</v>
      </c>
      <c r="J102" s="102">
        <f t="shared" si="61"/>
        <v>0</v>
      </c>
      <c r="K102" s="102">
        <f t="shared" si="61"/>
        <v>0</v>
      </c>
      <c r="L102" s="210">
        <f t="shared" ref="L102:T102" si="82">L103</f>
        <v>409</v>
      </c>
      <c r="M102" s="210">
        <f t="shared" si="82"/>
        <v>378</v>
      </c>
      <c r="N102" s="210">
        <f t="shared" si="82"/>
        <v>377</v>
      </c>
      <c r="O102" s="210">
        <f t="shared" si="82"/>
        <v>0</v>
      </c>
      <c r="P102" s="210">
        <f t="shared" si="82"/>
        <v>0</v>
      </c>
      <c r="Q102" s="210">
        <f t="shared" si="82"/>
        <v>0</v>
      </c>
      <c r="R102" s="210">
        <f t="shared" si="82"/>
        <v>409</v>
      </c>
      <c r="S102" s="210">
        <f t="shared" si="82"/>
        <v>378</v>
      </c>
      <c r="T102" s="210">
        <f t="shared" si="82"/>
        <v>377</v>
      </c>
    </row>
    <row r="103" spans="1:20" s="105" customFormat="1" ht="37.5" hidden="1" x14ac:dyDescent="0.25">
      <c r="A103" s="98">
        <v>900</v>
      </c>
      <c r="B103" s="174" t="s">
        <v>68</v>
      </c>
      <c r="C103" s="226" t="s">
        <v>184</v>
      </c>
      <c r="D103" s="224"/>
      <c r="E103" s="224"/>
      <c r="F103" s="225">
        <v>409</v>
      </c>
      <c r="G103" s="225">
        <v>378</v>
      </c>
      <c r="H103" s="225">
        <v>377</v>
      </c>
      <c r="I103" s="102">
        <f t="shared" si="61"/>
        <v>0</v>
      </c>
      <c r="J103" s="102">
        <f t="shared" si="61"/>
        <v>0</v>
      </c>
      <c r="K103" s="102">
        <f t="shared" si="61"/>
        <v>0</v>
      </c>
      <c r="L103" s="210">
        <v>409</v>
      </c>
      <c r="M103" s="210">
        <v>378</v>
      </c>
      <c r="N103" s="210">
        <v>377</v>
      </c>
      <c r="O103" s="210"/>
      <c r="P103" s="210"/>
      <c r="Q103" s="210"/>
      <c r="R103" s="227">
        <f t="shared" si="57"/>
        <v>409</v>
      </c>
      <c r="S103" s="227">
        <f t="shared" si="58"/>
        <v>378</v>
      </c>
      <c r="T103" s="227">
        <f t="shared" si="59"/>
        <v>377</v>
      </c>
    </row>
    <row r="104" spans="1:20" s="105" customFormat="1" ht="75" hidden="1" x14ac:dyDescent="0.25">
      <c r="A104" s="98">
        <v>905</v>
      </c>
      <c r="B104" s="173" t="s">
        <v>69</v>
      </c>
      <c r="C104" s="232" t="s">
        <v>313</v>
      </c>
      <c r="D104" s="224"/>
      <c r="E104" s="224"/>
      <c r="F104" s="225">
        <f t="shared" ref="F104:H104" si="83">F105</f>
        <v>2000</v>
      </c>
      <c r="G104" s="225">
        <f t="shared" si="83"/>
        <v>1500</v>
      </c>
      <c r="H104" s="225">
        <f t="shared" si="83"/>
        <v>1000</v>
      </c>
      <c r="I104" s="102">
        <f t="shared" si="61"/>
        <v>0</v>
      </c>
      <c r="J104" s="102">
        <f t="shared" si="61"/>
        <v>0</v>
      </c>
      <c r="K104" s="102">
        <f t="shared" si="61"/>
        <v>0</v>
      </c>
      <c r="L104" s="210">
        <f t="shared" ref="L104:T104" si="84">L105</f>
        <v>2000</v>
      </c>
      <c r="M104" s="210">
        <f t="shared" si="84"/>
        <v>1500</v>
      </c>
      <c r="N104" s="210">
        <f t="shared" si="84"/>
        <v>1000</v>
      </c>
      <c r="O104" s="210">
        <f t="shared" si="84"/>
        <v>0</v>
      </c>
      <c r="P104" s="210">
        <f t="shared" si="84"/>
        <v>0</v>
      </c>
      <c r="Q104" s="210">
        <f t="shared" si="84"/>
        <v>0</v>
      </c>
      <c r="R104" s="210">
        <f t="shared" si="84"/>
        <v>2000</v>
      </c>
      <c r="S104" s="210">
        <f t="shared" si="84"/>
        <v>1500</v>
      </c>
      <c r="T104" s="210">
        <f t="shared" si="84"/>
        <v>1000</v>
      </c>
    </row>
    <row r="105" spans="1:20" s="105" customFormat="1" ht="93.75" hidden="1" x14ac:dyDescent="0.25">
      <c r="A105" s="98">
        <v>905</v>
      </c>
      <c r="B105" s="173" t="s">
        <v>70</v>
      </c>
      <c r="C105" s="232" t="s">
        <v>185</v>
      </c>
      <c r="D105" s="224"/>
      <c r="E105" s="224"/>
      <c r="F105" s="225">
        <f>F106+F107</f>
        <v>2000</v>
      </c>
      <c r="G105" s="225">
        <f>G106+G107</f>
        <v>1500</v>
      </c>
      <c r="H105" s="225">
        <f>H106+H107</f>
        <v>1000</v>
      </c>
      <c r="I105" s="102">
        <f t="shared" si="61"/>
        <v>0</v>
      </c>
      <c r="J105" s="102">
        <f t="shared" si="61"/>
        <v>0</v>
      </c>
      <c r="K105" s="102">
        <f t="shared" si="61"/>
        <v>0</v>
      </c>
      <c r="L105" s="210">
        <f t="shared" ref="L105:Q105" si="85">L106+L107</f>
        <v>2000</v>
      </c>
      <c r="M105" s="210">
        <f t="shared" si="85"/>
        <v>1500</v>
      </c>
      <c r="N105" s="210">
        <f t="shared" si="85"/>
        <v>1000</v>
      </c>
      <c r="O105" s="210">
        <f t="shared" si="85"/>
        <v>0</v>
      </c>
      <c r="P105" s="210">
        <f t="shared" si="85"/>
        <v>0</v>
      </c>
      <c r="Q105" s="210">
        <f t="shared" si="85"/>
        <v>0</v>
      </c>
      <c r="R105" s="210">
        <f t="shared" ref="R105:T105" si="86">R106+R107</f>
        <v>2000</v>
      </c>
      <c r="S105" s="210">
        <f t="shared" si="86"/>
        <v>1500</v>
      </c>
      <c r="T105" s="210">
        <f t="shared" si="86"/>
        <v>1000</v>
      </c>
    </row>
    <row r="106" spans="1:20" s="142" customFormat="1" ht="75" hidden="1" customHeight="1" x14ac:dyDescent="0.25">
      <c r="A106" s="98">
        <v>905</v>
      </c>
      <c r="B106" s="181" t="s">
        <v>282</v>
      </c>
      <c r="C106" s="241" t="s">
        <v>283</v>
      </c>
      <c r="D106" s="224"/>
      <c r="E106" s="224"/>
      <c r="F106" s="225">
        <v>0</v>
      </c>
      <c r="G106" s="225">
        <v>0</v>
      </c>
      <c r="H106" s="225">
        <v>0</v>
      </c>
      <c r="I106" s="102">
        <f t="shared" si="61"/>
        <v>0</v>
      </c>
      <c r="J106" s="102">
        <f t="shared" si="61"/>
        <v>0</v>
      </c>
      <c r="K106" s="102">
        <f t="shared" si="61"/>
        <v>0</v>
      </c>
      <c r="L106" s="225">
        <v>0</v>
      </c>
      <c r="M106" s="225">
        <v>0</v>
      </c>
      <c r="N106" s="225">
        <v>0</v>
      </c>
      <c r="O106" s="225">
        <v>0</v>
      </c>
      <c r="P106" s="225">
        <v>0</v>
      </c>
      <c r="Q106" s="225">
        <v>0</v>
      </c>
      <c r="R106" s="227">
        <f t="shared" si="57"/>
        <v>0</v>
      </c>
      <c r="S106" s="227">
        <f t="shared" si="58"/>
        <v>0</v>
      </c>
      <c r="T106" s="227">
        <f t="shared" si="59"/>
        <v>0</v>
      </c>
    </row>
    <row r="107" spans="1:20" s="105" customFormat="1" ht="93.75" hidden="1" x14ac:dyDescent="0.25">
      <c r="A107" s="98">
        <v>905</v>
      </c>
      <c r="B107" s="174" t="s">
        <v>71</v>
      </c>
      <c r="C107" s="226" t="s">
        <v>186</v>
      </c>
      <c r="D107" s="224"/>
      <c r="E107" s="224"/>
      <c r="F107" s="225">
        <v>2000</v>
      </c>
      <c r="G107" s="225">
        <v>1500</v>
      </c>
      <c r="H107" s="225">
        <v>1000</v>
      </c>
      <c r="I107" s="102">
        <f t="shared" si="61"/>
        <v>0</v>
      </c>
      <c r="J107" s="102">
        <f t="shared" si="61"/>
        <v>0</v>
      </c>
      <c r="K107" s="102">
        <f t="shared" si="61"/>
        <v>0</v>
      </c>
      <c r="L107" s="210">
        <v>2000</v>
      </c>
      <c r="M107" s="210">
        <v>1500</v>
      </c>
      <c r="N107" s="210">
        <v>1000</v>
      </c>
      <c r="O107" s="210"/>
      <c r="P107" s="210"/>
      <c r="Q107" s="210"/>
      <c r="R107" s="227">
        <f t="shared" si="57"/>
        <v>2000</v>
      </c>
      <c r="S107" s="227">
        <f t="shared" si="58"/>
        <v>1500</v>
      </c>
      <c r="T107" s="227">
        <f t="shared" si="59"/>
        <v>1000</v>
      </c>
    </row>
    <row r="108" spans="1:20" s="4" customFormat="1" ht="56.25" x14ac:dyDescent="0.25">
      <c r="A108" s="7">
        <v>905</v>
      </c>
      <c r="B108" s="178" t="s">
        <v>72</v>
      </c>
      <c r="C108" s="242" t="s">
        <v>187</v>
      </c>
      <c r="D108" s="205"/>
      <c r="E108" s="205"/>
      <c r="F108" s="217">
        <f t="shared" ref="F108:H108" si="87">F109</f>
        <v>-7773</v>
      </c>
      <c r="G108" s="217">
        <f t="shared" si="87"/>
        <v>2823</v>
      </c>
      <c r="H108" s="217">
        <f t="shared" si="87"/>
        <v>2823</v>
      </c>
      <c r="I108" s="30">
        <f t="shared" si="61"/>
        <v>0</v>
      </c>
      <c r="J108" s="30">
        <f t="shared" si="61"/>
        <v>0</v>
      </c>
      <c r="K108" s="30">
        <f t="shared" si="61"/>
        <v>0</v>
      </c>
      <c r="L108" s="218">
        <f t="shared" ref="L108:T108" si="88">L109</f>
        <v>-7773</v>
      </c>
      <c r="M108" s="218">
        <f t="shared" si="88"/>
        <v>2823</v>
      </c>
      <c r="N108" s="218">
        <f t="shared" si="88"/>
        <v>2823</v>
      </c>
      <c r="O108" s="218">
        <f t="shared" si="88"/>
        <v>4479</v>
      </c>
      <c r="P108" s="218">
        <f t="shared" si="88"/>
        <v>0</v>
      </c>
      <c r="Q108" s="218">
        <f t="shared" si="88"/>
        <v>0</v>
      </c>
      <c r="R108" s="218">
        <f t="shared" si="88"/>
        <v>-3294</v>
      </c>
      <c r="S108" s="218">
        <f t="shared" si="88"/>
        <v>2823</v>
      </c>
      <c r="T108" s="218">
        <f t="shared" si="88"/>
        <v>2823</v>
      </c>
    </row>
    <row r="109" spans="1:20" s="4" customFormat="1" ht="37.5" x14ac:dyDescent="0.25">
      <c r="A109" s="7">
        <v>905</v>
      </c>
      <c r="B109" s="178" t="s">
        <v>73</v>
      </c>
      <c r="C109" s="216" t="s">
        <v>188</v>
      </c>
      <c r="D109" s="205"/>
      <c r="E109" s="205"/>
      <c r="F109" s="217">
        <f>F110</f>
        <v>-7773</v>
      </c>
      <c r="G109" s="217">
        <f>G110</f>
        <v>2823</v>
      </c>
      <c r="H109" s="217">
        <f>H110</f>
        <v>2823</v>
      </c>
      <c r="I109" s="30">
        <f t="shared" si="61"/>
        <v>0</v>
      </c>
      <c r="J109" s="30">
        <f t="shared" si="61"/>
        <v>0</v>
      </c>
      <c r="K109" s="30">
        <f t="shared" si="61"/>
        <v>0</v>
      </c>
      <c r="L109" s="218">
        <f t="shared" ref="L109:Q109" si="89">L110</f>
        <v>-7773</v>
      </c>
      <c r="M109" s="218">
        <f t="shared" si="89"/>
        <v>2823</v>
      </c>
      <c r="N109" s="218">
        <f t="shared" si="89"/>
        <v>2823</v>
      </c>
      <c r="O109" s="218">
        <f t="shared" si="89"/>
        <v>4479</v>
      </c>
      <c r="P109" s="218">
        <f t="shared" si="89"/>
        <v>0</v>
      </c>
      <c r="Q109" s="218">
        <f t="shared" si="89"/>
        <v>0</v>
      </c>
      <c r="R109" s="218">
        <f t="shared" ref="R109:T109" si="90">R110</f>
        <v>-3294</v>
      </c>
      <c r="S109" s="218">
        <f t="shared" si="90"/>
        <v>2823</v>
      </c>
      <c r="T109" s="218">
        <f t="shared" si="90"/>
        <v>2823</v>
      </c>
    </row>
    <row r="110" spans="1:20" s="4" customFormat="1" ht="51.75" customHeight="1" x14ac:dyDescent="0.25">
      <c r="A110" s="7">
        <v>905</v>
      </c>
      <c r="B110" s="177" t="s">
        <v>74</v>
      </c>
      <c r="C110" s="219" t="s">
        <v>189</v>
      </c>
      <c r="D110" s="205"/>
      <c r="E110" s="205"/>
      <c r="F110" s="217">
        <v>-7773</v>
      </c>
      <c r="G110" s="217">
        <v>2823</v>
      </c>
      <c r="H110" s="217">
        <f>G110</f>
        <v>2823</v>
      </c>
      <c r="I110" s="30">
        <f t="shared" si="61"/>
        <v>0</v>
      </c>
      <c r="J110" s="30">
        <f t="shared" si="61"/>
        <v>0</v>
      </c>
      <c r="K110" s="30">
        <f t="shared" si="61"/>
        <v>0</v>
      </c>
      <c r="L110" s="218">
        <v>-7773</v>
      </c>
      <c r="M110" s="218">
        <v>2823</v>
      </c>
      <c r="N110" s="218">
        <f>M110</f>
        <v>2823</v>
      </c>
      <c r="O110" s="218">
        <v>4479</v>
      </c>
      <c r="P110" s="218"/>
      <c r="Q110" s="218"/>
      <c r="R110" s="223">
        <f t="shared" si="57"/>
        <v>-3294</v>
      </c>
      <c r="S110" s="223">
        <f t="shared" si="58"/>
        <v>2823</v>
      </c>
      <c r="T110" s="223">
        <f t="shared" si="59"/>
        <v>2823</v>
      </c>
    </row>
    <row r="111" spans="1:20" s="4" customFormat="1" x14ac:dyDescent="0.25">
      <c r="A111" s="7"/>
      <c r="B111" s="177" t="s">
        <v>75</v>
      </c>
      <c r="C111" s="204" t="s">
        <v>190</v>
      </c>
      <c r="D111" s="205"/>
      <c r="E111" s="205"/>
      <c r="F111" s="206">
        <f>F112+F127+F129+F134</f>
        <v>3584</v>
      </c>
      <c r="G111" s="206">
        <f t="shared" ref="G111:H111" si="91">G112+G127+G129+G134</f>
        <v>3584</v>
      </c>
      <c r="H111" s="206">
        <f t="shared" si="91"/>
        <v>3584</v>
      </c>
      <c r="I111" s="30">
        <f t="shared" si="61"/>
        <v>0</v>
      </c>
      <c r="J111" s="30">
        <f t="shared" si="61"/>
        <v>0</v>
      </c>
      <c r="K111" s="30">
        <f t="shared" si="61"/>
        <v>0</v>
      </c>
      <c r="L111" s="207">
        <f>L112+L127+L129+L134</f>
        <v>3584</v>
      </c>
      <c r="M111" s="207">
        <f t="shared" ref="M111:N111" si="92">M112+M127+M129+M134</f>
        <v>3584</v>
      </c>
      <c r="N111" s="207">
        <f t="shared" si="92"/>
        <v>3584</v>
      </c>
      <c r="O111" s="207">
        <f>O112+O127+O129+O134</f>
        <v>625</v>
      </c>
      <c r="P111" s="207">
        <f t="shared" ref="P111:T111" si="93">P112+P127+P129+P134</f>
        <v>0</v>
      </c>
      <c r="Q111" s="207">
        <f t="shared" si="93"/>
        <v>0</v>
      </c>
      <c r="R111" s="207">
        <f t="shared" si="93"/>
        <v>4209</v>
      </c>
      <c r="S111" s="207">
        <f t="shared" si="93"/>
        <v>3584</v>
      </c>
      <c r="T111" s="207">
        <f t="shared" si="93"/>
        <v>3584</v>
      </c>
    </row>
    <row r="112" spans="1:20" s="4" customFormat="1" ht="37.5" x14ac:dyDescent="0.25">
      <c r="A112" s="7"/>
      <c r="B112" s="177" t="s">
        <v>417</v>
      </c>
      <c r="C112" s="243" t="s">
        <v>416</v>
      </c>
      <c r="D112" s="205"/>
      <c r="E112" s="205"/>
      <c r="F112" s="217">
        <f>F113+F115+F117+F119+F121+F123+F125</f>
        <v>2041</v>
      </c>
      <c r="G112" s="217">
        <f t="shared" ref="G112:H112" si="94">G113+G115+G117+G119+G121+G123+G125</f>
        <v>2041</v>
      </c>
      <c r="H112" s="217">
        <f t="shared" si="94"/>
        <v>2041</v>
      </c>
      <c r="I112" s="30">
        <f t="shared" si="61"/>
        <v>0</v>
      </c>
      <c r="J112" s="30">
        <f t="shared" si="61"/>
        <v>0</v>
      </c>
      <c r="K112" s="30">
        <f t="shared" si="61"/>
        <v>0</v>
      </c>
      <c r="L112" s="218">
        <f>L113+L115+L117+L119+L121+L123+L125</f>
        <v>2041</v>
      </c>
      <c r="M112" s="218">
        <f t="shared" ref="M112:N112" si="95">M113+M115+M117+M119+M121+M123+M125</f>
        <v>2041</v>
      </c>
      <c r="N112" s="218">
        <f t="shared" si="95"/>
        <v>2041</v>
      </c>
      <c r="O112" s="218">
        <f>O113+O115+O117+O119+O121+O123+O125</f>
        <v>-217</v>
      </c>
      <c r="P112" s="218">
        <f t="shared" ref="P112:T112" si="96">P113+P115+P117+P119+P121+P123+P125</f>
        <v>0</v>
      </c>
      <c r="Q112" s="218">
        <f t="shared" si="96"/>
        <v>0</v>
      </c>
      <c r="R112" s="218">
        <f t="shared" si="96"/>
        <v>1824</v>
      </c>
      <c r="S112" s="218">
        <f t="shared" si="96"/>
        <v>2041</v>
      </c>
      <c r="T112" s="218">
        <f t="shared" si="96"/>
        <v>2041</v>
      </c>
    </row>
    <row r="113" spans="1:20" s="105" customFormat="1" ht="56.25" hidden="1" x14ac:dyDescent="0.25">
      <c r="A113" s="98"/>
      <c r="B113" s="174" t="s">
        <v>418</v>
      </c>
      <c r="C113" s="244" t="s">
        <v>419</v>
      </c>
      <c r="D113" s="224"/>
      <c r="E113" s="224"/>
      <c r="F113" s="225">
        <f>F114</f>
        <v>257</v>
      </c>
      <c r="G113" s="225">
        <f t="shared" ref="G113:H113" si="97">G114</f>
        <v>257</v>
      </c>
      <c r="H113" s="225">
        <f t="shared" si="97"/>
        <v>257</v>
      </c>
      <c r="I113" s="102">
        <f t="shared" si="61"/>
        <v>0</v>
      </c>
      <c r="J113" s="102">
        <f t="shared" si="61"/>
        <v>0</v>
      </c>
      <c r="K113" s="102">
        <f t="shared" si="61"/>
        <v>0</v>
      </c>
      <c r="L113" s="210">
        <f>L114</f>
        <v>257</v>
      </c>
      <c r="M113" s="210">
        <f t="shared" ref="M113:T113" si="98">M114</f>
        <v>257</v>
      </c>
      <c r="N113" s="210">
        <f t="shared" si="98"/>
        <v>257</v>
      </c>
      <c r="O113" s="210">
        <f>O114</f>
        <v>0</v>
      </c>
      <c r="P113" s="210">
        <f t="shared" si="98"/>
        <v>0</v>
      </c>
      <c r="Q113" s="210">
        <f t="shared" si="98"/>
        <v>0</v>
      </c>
      <c r="R113" s="210">
        <f t="shared" si="98"/>
        <v>257</v>
      </c>
      <c r="S113" s="210">
        <f t="shared" si="98"/>
        <v>257</v>
      </c>
      <c r="T113" s="210">
        <f t="shared" si="98"/>
        <v>257</v>
      </c>
    </row>
    <row r="114" spans="1:20" s="105" customFormat="1" ht="85.5" hidden="1" customHeight="1" x14ac:dyDescent="0.25">
      <c r="A114" s="148" t="s">
        <v>403</v>
      </c>
      <c r="B114" s="174" t="s">
        <v>401</v>
      </c>
      <c r="C114" s="239" t="s">
        <v>400</v>
      </c>
      <c r="D114" s="245" t="s">
        <v>409</v>
      </c>
      <c r="E114" s="245"/>
      <c r="F114" s="246">
        <f>255+2</f>
        <v>257</v>
      </c>
      <c r="G114" s="246">
        <f>255+2</f>
        <v>257</v>
      </c>
      <c r="H114" s="246">
        <f>255+2</f>
        <v>257</v>
      </c>
      <c r="I114" s="102">
        <f t="shared" si="61"/>
        <v>0</v>
      </c>
      <c r="J114" s="102">
        <f t="shared" si="61"/>
        <v>0</v>
      </c>
      <c r="K114" s="102">
        <f t="shared" si="61"/>
        <v>0</v>
      </c>
      <c r="L114" s="145">
        <f>255+2</f>
        <v>257</v>
      </c>
      <c r="M114" s="145">
        <f>255+2</f>
        <v>257</v>
      </c>
      <c r="N114" s="145">
        <f>255+2</f>
        <v>257</v>
      </c>
      <c r="O114" s="145"/>
      <c r="P114" s="145"/>
      <c r="Q114" s="145"/>
      <c r="R114" s="227">
        <f t="shared" si="57"/>
        <v>257</v>
      </c>
      <c r="S114" s="227">
        <f t="shared" si="58"/>
        <v>257</v>
      </c>
      <c r="T114" s="227">
        <f t="shared" si="59"/>
        <v>257</v>
      </c>
    </row>
    <row r="115" spans="1:20" s="4" customFormat="1" ht="75" x14ac:dyDescent="0.25">
      <c r="A115" s="15"/>
      <c r="B115" s="177" t="s">
        <v>420</v>
      </c>
      <c r="C115" s="243" t="s">
        <v>421</v>
      </c>
      <c r="D115" s="247"/>
      <c r="E115" s="247"/>
      <c r="F115" s="30">
        <f>F116</f>
        <v>1391</v>
      </c>
      <c r="G115" s="30">
        <f t="shared" ref="G115:H115" si="99">G116</f>
        <v>1391</v>
      </c>
      <c r="H115" s="30">
        <f t="shared" si="99"/>
        <v>1391</v>
      </c>
      <c r="I115" s="30">
        <f t="shared" si="61"/>
        <v>0</v>
      </c>
      <c r="J115" s="30">
        <f t="shared" si="61"/>
        <v>0</v>
      </c>
      <c r="K115" s="30">
        <f t="shared" si="61"/>
        <v>0</v>
      </c>
      <c r="L115" s="248">
        <f>L116</f>
        <v>1391</v>
      </c>
      <c r="M115" s="248">
        <f t="shared" ref="M115:T115" si="100">M116</f>
        <v>1391</v>
      </c>
      <c r="N115" s="248">
        <f t="shared" si="100"/>
        <v>1391</v>
      </c>
      <c r="O115" s="248">
        <f>O116</f>
        <v>-217</v>
      </c>
      <c r="P115" s="248">
        <f t="shared" si="100"/>
        <v>0</v>
      </c>
      <c r="Q115" s="248">
        <f t="shared" si="100"/>
        <v>0</v>
      </c>
      <c r="R115" s="248">
        <f t="shared" si="100"/>
        <v>1174</v>
      </c>
      <c r="S115" s="248">
        <f t="shared" si="100"/>
        <v>1391</v>
      </c>
      <c r="T115" s="248">
        <f t="shared" si="100"/>
        <v>1391</v>
      </c>
    </row>
    <row r="116" spans="1:20" s="4" customFormat="1" ht="108.75" customHeight="1" x14ac:dyDescent="0.25">
      <c r="A116" s="15" t="s">
        <v>405</v>
      </c>
      <c r="B116" s="177" t="s">
        <v>396</v>
      </c>
      <c r="C116" s="219" t="s">
        <v>395</v>
      </c>
      <c r="D116" s="247" t="s">
        <v>408</v>
      </c>
      <c r="E116" s="247"/>
      <c r="F116" s="221">
        <f>1376+15</f>
        <v>1391</v>
      </c>
      <c r="G116" s="221">
        <f>1376+15</f>
        <v>1391</v>
      </c>
      <c r="H116" s="221">
        <f>1376+15</f>
        <v>1391</v>
      </c>
      <c r="I116" s="30">
        <f t="shared" si="61"/>
        <v>0</v>
      </c>
      <c r="J116" s="30">
        <f t="shared" si="61"/>
        <v>0</v>
      </c>
      <c r="K116" s="30">
        <f t="shared" si="61"/>
        <v>0</v>
      </c>
      <c r="L116" s="222">
        <f>1376+15</f>
        <v>1391</v>
      </c>
      <c r="M116" s="222">
        <f>1376+15</f>
        <v>1391</v>
      </c>
      <c r="N116" s="222">
        <f>1376+15</f>
        <v>1391</v>
      </c>
      <c r="O116" s="222">
        <v>-217</v>
      </c>
      <c r="P116" s="222"/>
      <c r="Q116" s="222"/>
      <c r="R116" s="223">
        <f t="shared" si="57"/>
        <v>1174</v>
      </c>
      <c r="S116" s="223">
        <f t="shared" si="58"/>
        <v>1391</v>
      </c>
      <c r="T116" s="223">
        <f t="shared" si="59"/>
        <v>1391</v>
      </c>
    </row>
    <row r="117" spans="1:20" s="105" customFormat="1" ht="56.25" hidden="1" x14ac:dyDescent="0.25">
      <c r="A117" s="148"/>
      <c r="B117" s="174" t="s">
        <v>422</v>
      </c>
      <c r="C117" s="208" t="s">
        <v>423</v>
      </c>
      <c r="D117" s="245"/>
      <c r="E117" s="245"/>
      <c r="F117" s="225">
        <f>F118</f>
        <v>8</v>
      </c>
      <c r="G117" s="225">
        <f t="shared" ref="G117:H117" si="101">G118</f>
        <v>8</v>
      </c>
      <c r="H117" s="225">
        <f t="shared" si="101"/>
        <v>8</v>
      </c>
      <c r="I117" s="102">
        <f t="shared" si="61"/>
        <v>0</v>
      </c>
      <c r="J117" s="102">
        <f t="shared" si="61"/>
        <v>0</v>
      </c>
      <c r="K117" s="102">
        <f t="shared" si="61"/>
        <v>0</v>
      </c>
      <c r="L117" s="210">
        <f>L118</f>
        <v>8</v>
      </c>
      <c r="M117" s="210">
        <f t="shared" ref="M117:T117" si="102">M118</f>
        <v>8</v>
      </c>
      <c r="N117" s="210">
        <f t="shared" si="102"/>
        <v>8</v>
      </c>
      <c r="O117" s="210">
        <f>O118</f>
        <v>0</v>
      </c>
      <c r="P117" s="210">
        <f t="shared" si="102"/>
        <v>0</v>
      </c>
      <c r="Q117" s="210">
        <f t="shared" si="102"/>
        <v>0</v>
      </c>
      <c r="R117" s="210">
        <f t="shared" si="102"/>
        <v>8</v>
      </c>
      <c r="S117" s="210">
        <f t="shared" si="102"/>
        <v>8</v>
      </c>
      <c r="T117" s="210">
        <f t="shared" si="102"/>
        <v>8</v>
      </c>
    </row>
    <row r="118" spans="1:20" s="105" customFormat="1" ht="75" hidden="1" x14ac:dyDescent="0.25">
      <c r="A118" s="148">
        <v>900</v>
      </c>
      <c r="B118" s="174" t="s">
        <v>406</v>
      </c>
      <c r="C118" s="226" t="s">
        <v>407</v>
      </c>
      <c r="D118" s="224"/>
      <c r="E118" s="224"/>
      <c r="F118" s="103">
        <v>8</v>
      </c>
      <c r="G118" s="103">
        <v>8</v>
      </c>
      <c r="H118" s="103">
        <v>8</v>
      </c>
      <c r="I118" s="102">
        <f t="shared" si="61"/>
        <v>0</v>
      </c>
      <c r="J118" s="102">
        <f t="shared" si="61"/>
        <v>0</v>
      </c>
      <c r="K118" s="102">
        <f t="shared" si="61"/>
        <v>0</v>
      </c>
      <c r="L118" s="212">
        <v>8</v>
      </c>
      <c r="M118" s="212">
        <v>8</v>
      </c>
      <c r="N118" s="212">
        <v>8</v>
      </c>
      <c r="O118" s="212"/>
      <c r="P118" s="212"/>
      <c r="Q118" s="212"/>
      <c r="R118" s="227">
        <f t="shared" si="57"/>
        <v>8</v>
      </c>
      <c r="S118" s="227">
        <f t="shared" si="58"/>
        <v>8</v>
      </c>
      <c r="T118" s="227">
        <f t="shared" si="59"/>
        <v>8</v>
      </c>
    </row>
    <row r="119" spans="1:20" s="105" customFormat="1" ht="56.25" hidden="1" x14ac:dyDescent="0.25">
      <c r="A119" s="148"/>
      <c r="B119" s="174" t="s">
        <v>424</v>
      </c>
      <c r="C119" s="208" t="s">
        <v>425</v>
      </c>
      <c r="D119" s="224"/>
      <c r="E119" s="224"/>
      <c r="F119" s="225">
        <f>F120</f>
        <v>20</v>
      </c>
      <c r="G119" s="225">
        <f t="shared" ref="G119:H119" si="103">G120</f>
        <v>20</v>
      </c>
      <c r="H119" s="225">
        <f t="shared" si="103"/>
        <v>20</v>
      </c>
      <c r="I119" s="102">
        <f t="shared" si="61"/>
        <v>0</v>
      </c>
      <c r="J119" s="102">
        <f t="shared" si="61"/>
        <v>0</v>
      </c>
      <c r="K119" s="102">
        <f t="shared" si="61"/>
        <v>0</v>
      </c>
      <c r="L119" s="210">
        <f>L120</f>
        <v>20</v>
      </c>
      <c r="M119" s="210">
        <f t="shared" ref="M119:T119" si="104">M120</f>
        <v>20</v>
      </c>
      <c r="N119" s="210">
        <f t="shared" si="104"/>
        <v>20</v>
      </c>
      <c r="O119" s="210">
        <f>O120</f>
        <v>0</v>
      </c>
      <c r="P119" s="210">
        <f t="shared" si="104"/>
        <v>0</v>
      </c>
      <c r="Q119" s="210">
        <f t="shared" si="104"/>
        <v>0</v>
      </c>
      <c r="R119" s="210">
        <f t="shared" si="104"/>
        <v>20</v>
      </c>
      <c r="S119" s="210">
        <f t="shared" si="104"/>
        <v>20</v>
      </c>
      <c r="T119" s="210">
        <f t="shared" si="104"/>
        <v>20</v>
      </c>
    </row>
    <row r="120" spans="1:20" s="105" customFormat="1" ht="75" hidden="1" x14ac:dyDescent="0.25">
      <c r="A120" s="98">
        <v>188</v>
      </c>
      <c r="B120" s="173" t="s">
        <v>398</v>
      </c>
      <c r="C120" s="226" t="s">
        <v>397</v>
      </c>
      <c r="D120" s="224"/>
      <c r="E120" s="224"/>
      <c r="F120" s="103">
        <v>20</v>
      </c>
      <c r="G120" s="103">
        <v>20</v>
      </c>
      <c r="H120" s="103">
        <v>20</v>
      </c>
      <c r="I120" s="102">
        <f t="shared" si="61"/>
        <v>0</v>
      </c>
      <c r="J120" s="102">
        <f t="shared" si="61"/>
        <v>0</v>
      </c>
      <c r="K120" s="102">
        <f t="shared" si="61"/>
        <v>0</v>
      </c>
      <c r="L120" s="212">
        <v>20</v>
      </c>
      <c r="M120" s="212">
        <v>20</v>
      </c>
      <c r="N120" s="212">
        <v>20</v>
      </c>
      <c r="O120" s="212"/>
      <c r="P120" s="212"/>
      <c r="Q120" s="212"/>
      <c r="R120" s="227">
        <f t="shared" si="57"/>
        <v>20</v>
      </c>
      <c r="S120" s="227">
        <f t="shared" si="58"/>
        <v>20</v>
      </c>
      <c r="T120" s="227">
        <f t="shared" si="59"/>
        <v>20</v>
      </c>
    </row>
    <row r="121" spans="1:20" s="105" customFormat="1" ht="75" hidden="1" x14ac:dyDescent="0.25">
      <c r="A121" s="98"/>
      <c r="B121" s="173" t="s">
        <v>426</v>
      </c>
      <c r="C121" s="208" t="s">
        <v>427</v>
      </c>
      <c r="D121" s="224"/>
      <c r="E121" s="224"/>
      <c r="F121" s="225">
        <f>F122</f>
        <v>291</v>
      </c>
      <c r="G121" s="225">
        <f t="shared" ref="G121:H121" si="105">G122</f>
        <v>291</v>
      </c>
      <c r="H121" s="225">
        <f t="shared" si="105"/>
        <v>291</v>
      </c>
      <c r="I121" s="102">
        <f t="shared" si="61"/>
        <v>0</v>
      </c>
      <c r="J121" s="102">
        <f t="shared" si="61"/>
        <v>0</v>
      </c>
      <c r="K121" s="102">
        <f t="shared" si="61"/>
        <v>0</v>
      </c>
      <c r="L121" s="210">
        <f>L122</f>
        <v>291</v>
      </c>
      <c r="M121" s="210">
        <f t="shared" ref="M121:T121" si="106">M122</f>
        <v>291</v>
      </c>
      <c r="N121" s="210">
        <f t="shared" si="106"/>
        <v>291</v>
      </c>
      <c r="O121" s="210">
        <f>O122</f>
        <v>0</v>
      </c>
      <c r="P121" s="210">
        <f t="shared" si="106"/>
        <v>0</v>
      </c>
      <c r="Q121" s="210">
        <f t="shared" si="106"/>
        <v>0</v>
      </c>
      <c r="R121" s="210">
        <f t="shared" si="106"/>
        <v>291</v>
      </c>
      <c r="S121" s="210">
        <f t="shared" si="106"/>
        <v>291</v>
      </c>
      <c r="T121" s="210">
        <f t="shared" si="106"/>
        <v>291</v>
      </c>
    </row>
    <row r="122" spans="1:20" s="105" customFormat="1" ht="93.75" hidden="1" x14ac:dyDescent="0.25">
      <c r="A122" s="98">
        <v>141</v>
      </c>
      <c r="B122" s="173" t="s">
        <v>446</v>
      </c>
      <c r="C122" s="214" t="s">
        <v>390</v>
      </c>
      <c r="D122" s="224"/>
      <c r="E122" s="224"/>
      <c r="F122" s="103">
        <f>259+32</f>
        <v>291</v>
      </c>
      <c r="G122" s="103">
        <f>F122</f>
        <v>291</v>
      </c>
      <c r="H122" s="103">
        <f>G122</f>
        <v>291</v>
      </c>
      <c r="I122" s="102">
        <f t="shared" si="61"/>
        <v>0</v>
      </c>
      <c r="J122" s="102">
        <f t="shared" si="61"/>
        <v>0</v>
      </c>
      <c r="K122" s="102">
        <f t="shared" si="61"/>
        <v>0</v>
      </c>
      <c r="L122" s="212">
        <f>259+32</f>
        <v>291</v>
      </c>
      <c r="M122" s="212">
        <f>L122</f>
        <v>291</v>
      </c>
      <c r="N122" s="212">
        <f>M122</f>
        <v>291</v>
      </c>
      <c r="O122" s="212"/>
      <c r="P122" s="212"/>
      <c r="Q122" s="212"/>
      <c r="R122" s="227">
        <f t="shared" si="57"/>
        <v>291</v>
      </c>
      <c r="S122" s="227">
        <f t="shared" si="58"/>
        <v>291</v>
      </c>
      <c r="T122" s="227">
        <f t="shared" si="59"/>
        <v>291</v>
      </c>
    </row>
    <row r="123" spans="1:20" s="105" customFormat="1" ht="56.25" hidden="1" x14ac:dyDescent="0.25">
      <c r="A123" s="98"/>
      <c r="B123" s="173" t="s">
        <v>428</v>
      </c>
      <c r="C123" s="232" t="s">
        <v>429</v>
      </c>
      <c r="D123" s="224"/>
      <c r="E123" s="224"/>
      <c r="F123" s="225">
        <f>F124</f>
        <v>2</v>
      </c>
      <c r="G123" s="225">
        <f t="shared" ref="G123:H123" si="107">G124</f>
        <v>2</v>
      </c>
      <c r="H123" s="225">
        <f t="shared" si="107"/>
        <v>2</v>
      </c>
      <c r="I123" s="102">
        <f t="shared" si="61"/>
        <v>0</v>
      </c>
      <c r="J123" s="102">
        <f t="shared" si="61"/>
        <v>0</v>
      </c>
      <c r="K123" s="102">
        <f t="shared" si="61"/>
        <v>0</v>
      </c>
      <c r="L123" s="210">
        <f>L124</f>
        <v>2</v>
      </c>
      <c r="M123" s="210">
        <f t="shared" ref="M123:T123" si="108">M124</f>
        <v>2</v>
      </c>
      <c r="N123" s="210">
        <f t="shared" si="108"/>
        <v>2</v>
      </c>
      <c r="O123" s="210">
        <f>O124</f>
        <v>0</v>
      </c>
      <c r="P123" s="210">
        <f t="shared" si="108"/>
        <v>0</v>
      </c>
      <c r="Q123" s="210">
        <f t="shared" si="108"/>
        <v>0</v>
      </c>
      <c r="R123" s="210">
        <f t="shared" si="108"/>
        <v>2</v>
      </c>
      <c r="S123" s="210">
        <f t="shared" si="108"/>
        <v>2</v>
      </c>
      <c r="T123" s="210">
        <f t="shared" si="108"/>
        <v>2</v>
      </c>
    </row>
    <row r="124" spans="1:20" s="105" customFormat="1" ht="75" hidden="1" x14ac:dyDescent="0.25">
      <c r="A124" s="98">
        <v>900</v>
      </c>
      <c r="B124" s="173" t="s">
        <v>410</v>
      </c>
      <c r="C124" s="226" t="s">
        <v>411</v>
      </c>
      <c r="D124" s="224"/>
      <c r="E124" s="224"/>
      <c r="F124" s="103">
        <v>2</v>
      </c>
      <c r="G124" s="103">
        <v>2</v>
      </c>
      <c r="H124" s="103">
        <v>2</v>
      </c>
      <c r="I124" s="102">
        <f t="shared" si="61"/>
        <v>0</v>
      </c>
      <c r="J124" s="102">
        <f t="shared" si="61"/>
        <v>0</v>
      </c>
      <c r="K124" s="102">
        <f t="shared" si="61"/>
        <v>0</v>
      </c>
      <c r="L124" s="212">
        <v>2</v>
      </c>
      <c r="M124" s="212">
        <v>2</v>
      </c>
      <c r="N124" s="212">
        <v>2</v>
      </c>
      <c r="O124" s="212"/>
      <c r="P124" s="212"/>
      <c r="Q124" s="212"/>
      <c r="R124" s="227">
        <f t="shared" si="57"/>
        <v>2</v>
      </c>
      <c r="S124" s="227">
        <f t="shared" si="58"/>
        <v>2</v>
      </c>
      <c r="T124" s="227">
        <f t="shared" si="59"/>
        <v>2</v>
      </c>
    </row>
    <row r="125" spans="1:20" s="105" customFormat="1" ht="75" hidden="1" x14ac:dyDescent="0.25">
      <c r="A125" s="98"/>
      <c r="B125" s="173" t="s">
        <v>432</v>
      </c>
      <c r="C125" s="208" t="s">
        <v>433</v>
      </c>
      <c r="D125" s="224"/>
      <c r="E125" s="224"/>
      <c r="F125" s="225">
        <f>F126</f>
        <v>72</v>
      </c>
      <c r="G125" s="225">
        <f t="shared" ref="G125:H125" si="109">G126</f>
        <v>72</v>
      </c>
      <c r="H125" s="225">
        <f t="shared" si="109"/>
        <v>72</v>
      </c>
      <c r="I125" s="102">
        <f t="shared" si="61"/>
        <v>0</v>
      </c>
      <c r="J125" s="102">
        <f t="shared" si="61"/>
        <v>0</v>
      </c>
      <c r="K125" s="102">
        <f t="shared" si="61"/>
        <v>0</v>
      </c>
      <c r="L125" s="210">
        <f>L126</f>
        <v>72</v>
      </c>
      <c r="M125" s="210">
        <f t="shared" ref="M125:T125" si="110">M126</f>
        <v>72</v>
      </c>
      <c r="N125" s="210">
        <f>N126</f>
        <v>72</v>
      </c>
      <c r="O125" s="210">
        <f>O126</f>
        <v>0</v>
      </c>
      <c r="P125" s="210">
        <f>P126</f>
        <v>0</v>
      </c>
      <c r="Q125" s="210">
        <f t="shared" si="110"/>
        <v>0</v>
      </c>
      <c r="R125" s="210">
        <f t="shared" si="110"/>
        <v>72</v>
      </c>
      <c r="S125" s="210">
        <f t="shared" si="110"/>
        <v>72</v>
      </c>
      <c r="T125" s="210">
        <f t="shared" si="110"/>
        <v>72</v>
      </c>
    </row>
    <row r="126" spans="1:20" s="105" customFormat="1" ht="93.75" hidden="1" x14ac:dyDescent="0.25">
      <c r="A126" s="98">
        <v>900</v>
      </c>
      <c r="B126" s="173" t="s">
        <v>412</v>
      </c>
      <c r="C126" s="214" t="s">
        <v>413</v>
      </c>
      <c r="D126" s="224"/>
      <c r="E126" s="224"/>
      <c r="F126" s="103">
        <v>72</v>
      </c>
      <c r="G126" s="103">
        <v>72</v>
      </c>
      <c r="H126" s="103">
        <v>72</v>
      </c>
      <c r="I126" s="102">
        <f t="shared" si="61"/>
        <v>0</v>
      </c>
      <c r="J126" s="102">
        <f t="shared" si="61"/>
        <v>0</v>
      </c>
      <c r="K126" s="102">
        <f t="shared" si="61"/>
        <v>0</v>
      </c>
      <c r="L126" s="212">
        <v>72</v>
      </c>
      <c r="M126" s="212">
        <v>72</v>
      </c>
      <c r="N126" s="212">
        <v>72</v>
      </c>
      <c r="O126" s="212"/>
      <c r="P126" s="212"/>
      <c r="Q126" s="212"/>
      <c r="R126" s="227">
        <f t="shared" si="57"/>
        <v>72</v>
      </c>
      <c r="S126" s="227">
        <f t="shared" si="58"/>
        <v>72</v>
      </c>
      <c r="T126" s="227">
        <f t="shared" si="59"/>
        <v>72</v>
      </c>
    </row>
    <row r="127" spans="1:20" s="105" customFormat="1" ht="37.5" hidden="1" x14ac:dyDescent="0.25">
      <c r="A127" s="98"/>
      <c r="B127" s="173" t="s">
        <v>430</v>
      </c>
      <c r="C127" s="232" t="s">
        <v>431</v>
      </c>
      <c r="D127" s="224"/>
      <c r="E127" s="224"/>
      <c r="F127" s="225">
        <f>F128</f>
        <v>53</v>
      </c>
      <c r="G127" s="225">
        <f t="shared" ref="G127:H127" si="111">G128</f>
        <v>53</v>
      </c>
      <c r="H127" s="225">
        <f t="shared" si="111"/>
        <v>53</v>
      </c>
      <c r="I127" s="102">
        <f t="shared" si="61"/>
        <v>0</v>
      </c>
      <c r="J127" s="102">
        <f t="shared" si="61"/>
        <v>0</v>
      </c>
      <c r="K127" s="102">
        <f t="shared" si="61"/>
        <v>0</v>
      </c>
      <c r="L127" s="210">
        <f>L128</f>
        <v>53</v>
      </c>
      <c r="M127" s="210">
        <f t="shared" ref="M127:T127" si="112">M128</f>
        <v>53</v>
      </c>
      <c r="N127" s="210">
        <f t="shared" si="112"/>
        <v>53</v>
      </c>
      <c r="O127" s="210">
        <f>O128</f>
        <v>0</v>
      </c>
      <c r="P127" s="210">
        <f t="shared" si="112"/>
        <v>0</v>
      </c>
      <c r="Q127" s="210">
        <f t="shared" si="112"/>
        <v>0</v>
      </c>
      <c r="R127" s="210">
        <f t="shared" si="112"/>
        <v>53</v>
      </c>
      <c r="S127" s="210">
        <f t="shared" si="112"/>
        <v>53</v>
      </c>
      <c r="T127" s="210">
        <f t="shared" si="112"/>
        <v>53</v>
      </c>
    </row>
    <row r="128" spans="1:20" s="105" customFormat="1" ht="0.75" hidden="1" customHeight="1" x14ac:dyDescent="0.25">
      <c r="A128" s="98">
        <v>900</v>
      </c>
      <c r="B128" s="174" t="s">
        <v>402</v>
      </c>
      <c r="C128" s="232" t="s">
        <v>404</v>
      </c>
      <c r="D128" s="224"/>
      <c r="E128" s="224"/>
      <c r="F128" s="225">
        <v>53</v>
      </c>
      <c r="G128" s="225">
        <v>53</v>
      </c>
      <c r="H128" s="225">
        <v>53</v>
      </c>
      <c r="I128" s="102">
        <f t="shared" si="61"/>
        <v>0</v>
      </c>
      <c r="J128" s="102">
        <f t="shared" si="61"/>
        <v>0</v>
      </c>
      <c r="K128" s="102">
        <f t="shared" si="61"/>
        <v>0</v>
      </c>
      <c r="L128" s="210">
        <v>53</v>
      </c>
      <c r="M128" s="210">
        <v>53</v>
      </c>
      <c r="N128" s="210">
        <v>53</v>
      </c>
      <c r="O128" s="210"/>
      <c r="P128" s="210"/>
      <c r="Q128" s="210"/>
      <c r="R128" s="227">
        <f t="shared" si="57"/>
        <v>53</v>
      </c>
      <c r="S128" s="227">
        <f t="shared" si="58"/>
        <v>53</v>
      </c>
      <c r="T128" s="227">
        <f t="shared" si="59"/>
        <v>53</v>
      </c>
    </row>
    <row r="129" spans="1:20" s="4" customFormat="1" ht="25.5" customHeight="1" x14ac:dyDescent="0.25">
      <c r="A129" s="7"/>
      <c r="B129" s="177" t="s">
        <v>434</v>
      </c>
      <c r="C129" s="242" t="s">
        <v>435</v>
      </c>
      <c r="D129" s="205"/>
      <c r="E129" s="205"/>
      <c r="F129" s="217">
        <f>F130+F131</f>
        <v>240</v>
      </c>
      <c r="G129" s="217">
        <f t="shared" ref="G129:H129" si="113">G130+G131</f>
        <v>240</v>
      </c>
      <c r="H129" s="217">
        <f t="shared" si="113"/>
        <v>240</v>
      </c>
      <c r="I129" s="30">
        <f t="shared" si="61"/>
        <v>0</v>
      </c>
      <c r="J129" s="30">
        <f t="shared" si="61"/>
        <v>0</v>
      </c>
      <c r="K129" s="30">
        <f t="shared" si="61"/>
        <v>0</v>
      </c>
      <c r="L129" s="218">
        <f>L130+L131+L132+L133</f>
        <v>240</v>
      </c>
      <c r="M129" s="218">
        <f t="shared" ref="M129:T129" si="114">M130+M131+M132+M133</f>
        <v>240</v>
      </c>
      <c r="N129" s="218">
        <f t="shared" si="114"/>
        <v>240</v>
      </c>
      <c r="O129" s="218">
        <f t="shared" si="114"/>
        <v>842</v>
      </c>
      <c r="P129" s="218">
        <f t="shared" si="114"/>
        <v>0</v>
      </c>
      <c r="Q129" s="218">
        <f t="shared" si="114"/>
        <v>0</v>
      </c>
      <c r="R129" s="218">
        <f t="shared" si="114"/>
        <v>1082</v>
      </c>
      <c r="S129" s="218">
        <f t="shared" si="114"/>
        <v>240</v>
      </c>
      <c r="T129" s="218">
        <f t="shared" si="114"/>
        <v>240</v>
      </c>
    </row>
    <row r="130" spans="1:20" s="105" customFormat="1" ht="51.75" hidden="1" customHeight="1" x14ac:dyDescent="0.25">
      <c r="A130" s="98">
        <v>919</v>
      </c>
      <c r="B130" s="174" t="s">
        <v>391</v>
      </c>
      <c r="C130" s="214" t="s">
        <v>392</v>
      </c>
      <c r="D130" s="224"/>
      <c r="E130" s="224"/>
      <c r="F130" s="103">
        <v>180</v>
      </c>
      <c r="G130" s="103">
        <f>F130</f>
        <v>180</v>
      </c>
      <c r="H130" s="103">
        <f>G130</f>
        <v>180</v>
      </c>
      <c r="I130" s="102">
        <f t="shared" si="61"/>
        <v>0</v>
      </c>
      <c r="J130" s="102">
        <f t="shared" si="61"/>
        <v>0</v>
      </c>
      <c r="K130" s="102">
        <f t="shared" si="61"/>
        <v>0</v>
      </c>
      <c r="L130" s="212">
        <v>180</v>
      </c>
      <c r="M130" s="212">
        <f>L130</f>
        <v>180</v>
      </c>
      <c r="N130" s="212">
        <f>M130</f>
        <v>180</v>
      </c>
      <c r="O130" s="212"/>
      <c r="P130" s="212"/>
      <c r="Q130" s="212"/>
      <c r="R130" s="227">
        <f t="shared" si="57"/>
        <v>180</v>
      </c>
      <c r="S130" s="227">
        <f t="shared" si="58"/>
        <v>180</v>
      </c>
      <c r="T130" s="227">
        <f t="shared" si="59"/>
        <v>180</v>
      </c>
    </row>
    <row r="131" spans="1:20" s="105" customFormat="1" ht="75" hidden="1" x14ac:dyDescent="0.25">
      <c r="A131" s="98">
        <v>919</v>
      </c>
      <c r="B131" s="174" t="s">
        <v>393</v>
      </c>
      <c r="C131" s="214" t="s">
        <v>394</v>
      </c>
      <c r="D131" s="224"/>
      <c r="E131" s="224"/>
      <c r="F131" s="103">
        <v>60</v>
      </c>
      <c r="G131" s="103">
        <v>60</v>
      </c>
      <c r="H131" s="103">
        <f>G131</f>
        <v>60</v>
      </c>
      <c r="I131" s="102">
        <f t="shared" si="61"/>
        <v>0</v>
      </c>
      <c r="J131" s="102">
        <f t="shared" si="61"/>
        <v>0</v>
      </c>
      <c r="K131" s="102">
        <f t="shared" si="61"/>
        <v>0</v>
      </c>
      <c r="L131" s="212">
        <v>60</v>
      </c>
      <c r="M131" s="212">
        <v>60</v>
      </c>
      <c r="N131" s="212">
        <f>M131</f>
        <v>60</v>
      </c>
      <c r="O131" s="212"/>
      <c r="P131" s="212"/>
      <c r="Q131" s="212"/>
      <c r="R131" s="227">
        <f>L131+O131</f>
        <v>60</v>
      </c>
      <c r="S131" s="227">
        <f t="shared" si="58"/>
        <v>60</v>
      </c>
      <c r="T131" s="227">
        <f t="shared" si="59"/>
        <v>60</v>
      </c>
    </row>
    <row r="132" spans="1:20" s="4" customFormat="1" ht="75" x14ac:dyDescent="0.25">
      <c r="A132" s="7"/>
      <c r="B132" s="177" t="s">
        <v>462</v>
      </c>
      <c r="C132" s="249" t="s">
        <v>463</v>
      </c>
      <c r="D132" s="205"/>
      <c r="E132" s="205"/>
      <c r="F132" s="221"/>
      <c r="G132" s="221"/>
      <c r="H132" s="221"/>
      <c r="I132" s="30"/>
      <c r="J132" s="30"/>
      <c r="K132" s="30"/>
      <c r="L132" s="222">
        <v>0</v>
      </c>
      <c r="M132" s="222">
        <v>0</v>
      </c>
      <c r="N132" s="222">
        <v>0</v>
      </c>
      <c r="O132" s="222">
        <v>783</v>
      </c>
      <c r="P132" s="222"/>
      <c r="Q132" s="222"/>
      <c r="R132" s="250">
        <f t="shared" ref="R132:R133" si="115">L132+O132</f>
        <v>783</v>
      </c>
      <c r="S132" s="250">
        <f t="shared" ref="S132:S133" si="116">M132+P132</f>
        <v>0</v>
      </c>
      <c r="T132" s="250">
        <f t="shared" ref="T132:T133" si="117">N132+Q132</f>
        <v>0</v>
      </c>
    </row>
    <row r="133" spans="1:20" s="4" customFormat="1" ht="75" x14ac:dyDescent="0.25">
      <c r="A133" s="7"/>
      <c r="B133" s="177" t="s">
        <v>464</v>
      </c>
      <c r="C133" s="249" t="s">
        <v>465</v>
      </c>
      <c r="D133" s="205"/>
      <c r="E133" s="205"/>
      <c r="F133" s="221"/>
      <c r="G133" s="221"/>
      <c r="H133" s="221"/>
      <c r="I133" s="30"/>
      <c r="J133" s="30"/>
      <c r="K133" s="30"/>
      <c r="L133" s="222">
        <v>0</v>
      </c>
      <c r="M133" s="222">
        <v>0</v>
      </c>
      <c r="N133" s="222">
        <v>0</v>
      </c>
      <c r="O133" s="222">
        <v>59</v>
      </c>
      <c r="P133" s="222"/>
      <c r="Q133" s="222"/>
      <c r="R133" s="250">
        <f t="shared" si="115"/>
        <v>59</v>
      </c>
      <c r="S133" s="250">
        <f t="shared" si="116"/>
        <v>0</v>
      </c>
      <c r="T133" s="250">
        <f t="shared" si="117"/>
        <v>0</v>
      </c>
    </row>
    <row r="134" spans="1:20" s="105" customFormat="1" hidden="1" x14ac:dyDescent="0.25">
      <c r="A134" s="98"/>
      <c r="B134" s="174" t="s">
        <v>438</v>
      </c>
      <c r="C134" s="232" t="s">
        <v>439</v>
      </c>
      <c r="D134" s="224"/>
      <c r="E134" s="224"/>
      <c r="F134" s="225">
        <f>F135</f>
        <v>1250</v>
      </c>
      <c r="G134" s="225">
        <f t="shared" ref="G134:H135" si="118">G135</f>
        <v>1250</v>
      </c>
      <c r="H134" s="225">
        <f t="shared" si="118"/>
        <v>1250</v>
      </c>
      <c r="I134" s="102">
        <f t="shared" si="61"/>
        <v>0</v>
      </c>
      <c r="J134" s="102">
        <f t="shared" si="61"/>
        <v>0</v>
      </c>
      <c r="K134" s="102">
        <f t="shared" si="61"/>
        <v>0</v>
      </c>
      <c r="L134" s="210">
        <f>L135</f>
        <v>1250</v>
      </c>
      <c r="M134" s="210">
        <f t="shared" ref="M134:Q135" si="119">M135</f>
        <v>1250</v>
      </c>
      <c r="N134" s="210">
        <f t="shared" si="119"/>
        <v>1250</v>
      </c>
      <c r="O134" s="210">
        <f>O135</f>
        <v>0</v>
      </c>
      <c r="P134" s="210">
        <f t="shared" si="119"/>
        <v>0</v>
      </c>
      <c r="Q134" s="210">
        <f t="shared" si="119"/>
        <v>0</v>
      </c>
      <c r="R134" s="227">
        <f t="shared" si="57"/>
        <v>1250</v>
      </c>
      <c r="S134" s="227">
        <f t="shared" si="58"/>
        <v>1250</v>
      </c>
      <c r="T134" s="227">
        <f t="shared" si="59"/>
        <v>1250</v>
      </c>
    </row>
    <row r="135" spans="1:20" s="105" customFormat="1" ht="37.5" hidden="1" x14ac:dyDescent="0.25">
      <c r="A135" s="98"/>
      <c r="B135" s="174" t="s">
        <v>436</v>
      </c>
      <c r="C135" s="232" t="s">
        <v>437</v>
      </c>
      <c r="D135" s="224"/>
      <c r="E135" s="224"/>
      <c r="F135" s="225">
        <f>F136</f>
        <v>1250</v>
      </c>
      <c r="G135" s="225">
        <f t="shared" si="118"/>
        <v>1250</v>
      </c>
      <c r="H135" s="225">
        <f t="shared" si="118"/>
        <v>1250</v>
      </c>
      <c r="I135" s="102">
        <f t="shared" si="61"/>
        <v>0</v>
      </c>
      <c r="J135" s="102">
        <f t="shared" si="61"/>
        <v>0</v>
      </c>
      <c r="K135" s="102">
        <f t="shared" si="61"/>
        <v>0</v>
      </c>
      <c r="L135" s="210">
        <f>L136</f>
        <v>1250</v>
      </c>
      <c r="M135" s="210">
        <f t="shared" si="119"/>
        <v>1250</v>
      </c>
      <c r="N135" s="210">
        <f t="shared" si="119"/>
        <v>1250</v>
      </c>
      <c r="O135" s="210">
        <f>O136</f>
        <v>0</v>
      </c>
      <c r="P135" s="210">
        <f t="shared" si="119"/>
        <v>0</v>
      </c>
      <c r="Q135" s="210">
        <f t="shared" si="119"/>
        <v>0</v>
      </c>
      <c r="R135" s="227">
        <f t="shared" si="57"/>
        <v>1250</v>
      </c>
      <c r="S135" s="227">
        <f t="shared" si="58"/>
        <v>1250</v>
      </c>
      <c r="T135" s="227">
        <f t="shared" si="59"/>
        <v>1250</v>
      </c>
    </row>
    <row r="136" spans="1:20" s="105" customFormat="1" ht="54.75" hidden="1" customHeight="1" x14ac:dyDescent="0.25">
      <c r="A136" s="98">
        <v>919</v>
      </c>
      <c r="B136" s="173" t="s">
        <v>447</v>
      </c>
      <c r="C136" s="226" t="s">
        <v>399</v>
      </c>
      <c r="D136" s="224"/>
      <c r="E136" s="224"/>
      <c r="F136" s="103">
        <v>1250</v>
      </c>
      <c r="G136" s="103">
        <v>1250</v>
      </c>
      <c r="H136" s="103">
        <v>1250</v>
      </c>
      <c r="I136" s="102">
        <f t="shared" si="61"/>
        <v>0</v>
      </c>
      <c r="J136" s="102">
        <f t="shared" si="61"/>
        <v>0</v>
      </c>
      <c r="K136" s="102">
        <f t="shared" si="61"/>
        <v>0</v>
      </c>
      <c r="L136" s="212">
        <v>1250</v>
      </c>
      <c r="M136" s="212">
        <v>1250</v>
      </c>
      <c r="N136" s="212">
        <v>1250</v>
      </c>
      <c r="O136" s="251"/>
      <c r="P136" s="212"/>
      <c r="Q136" s="212"/>
      <c r="R136" s="227">
        <f t="shared" si="57"/>
        <v>1250</v>
      </c>
      <c r="S136" s="227">
        <f t="shared" si="58"/>
        <v>1250</v>
      </c>
      <c r="T136" s="227">
        <f t="shared" si="59"/>
        <v>1250</v>
      </c>
    </row>
    <row r="137" spans="1:20" s="45" customFormat="1" ht="0.75" hidden="1" customHeight="1" x14ac:dyDescent="0.25">
      <c r="A137" s="17"/>
      <c r="B137" s="182" t="s">
        <v>314</v>
      </c>
      <c r="C137" s="252" t="s">
        <v>459</v>
      </c>
      <c r="D137" s="205"/>
      <c r="E137" s="205"/>
      <c r="F137" s="206"/>
      <c r="G137" s="206"/>
      <c r="H137" s="206"/>
      <c r="I137" s="30">
        <f t="shared" si="61"/>
        <v>0</v>
      </c>
      <c r="J137" s="30">
        <f t="shared" si="61"/>
        <v>0</v>
      </c>
      <c r="K137" s="30">
        <f t="shared" si="61"/>
        <v>0</v>
      </c>
      <c r="L137" s="206"/>
      <c r="M137" s="206"/>
      <c r="N137" s="206"/>
      <c r="O137" s="206"/>
      <c r="P137" s="206"/>
      <c r="Q137" s="206"/>
      <c r="R137" s="223">
        <f t="shared" si="57"/>
        <v>0</v>
      </c>
      <c r="S137" s="223">
        <f t="shared" si="58"/>
        <v>0</v>
      </c>
      <c r="T137" s="223">
        <f t="shared" si="59"/>
        <v>0</v>
      </c>
    </row>
    <row r="138" spans="1:20" s="44" customFormat="1" ht="25.5" customHeight="1" x14ac:dyDescent="0.35">
      <c r="A138" s="9"/>
      <c r="B138" s="178"/>
      <c r="C138" s="234" t="s">
        <v>315</v>
      </c>
      <c r="D138" s="205"/>
      <c r="E138" s="205"/>
      <c r="F138" s="206">
        <f>F11+F69</f>
        <v>603326.6</v>
      </c>
      <c r="G138" s="206">
        <f>G11+G69</f>
        <v>610817.69999999995</v>
      </c>
      <c r="H138" s="206">
        <f>H11+H69</f>
        <v>625699.69999999995</v>
      </c>
      <c r="I138" s="206">
        <f t="shared" ref="I138:K138" si="120">I11+I69</f>
        <v>3105</v>
      </c>
      <c r="J138" s="206">
        <f t="shared" si="120"/>
        <v>3229</v>
      </c>
      <c r="K138" s="206">
        <f t="shared" si="120"/>
        <v>3358</v>
      </c>
      <c r="L138" s="207">
        <f>L11+L69</f>
        <v>606431.6</v>
      </c>
      <c r="M138" s="207">
        <f>M11+M69</f>
        <v>614046.69999999995</v>
      </c>
      <c r="N138" s="207">
        <f>N11+N69</f>
        <v>629057.69999999995</v>
      </c>
      <c r="O138" s="207">
        <f t="shared" ref="O138:T138" si="121">O11+O69</f>
        <v>0</v>
      </c>
      <c r="P138" s="207">
        <f t="shared" si="121"/>
        <v>0</v>
      </c>
      <c r="Q138" s="207">
        <f t="shared" si="121"/>
        <v>0</v>
      </c>
      <c r="R138" s="207">
        <f t="shared" si="121"/>
        <v>606431.6</v>
      </c>
      <c r="S138" s="207">
        <f t="shared" si="121"/>
        <v>614046.69999999995</v>
      </c>
      <c r="T138" s="207">
        <f t="shared" si="121"/>
        <v>629057.69999999995</v>
      </c>
    </row>
    <row r="139" spans="1:20" s="44" customFormat="1" ht="21" x14ac:dyDescent="0.35">
      <c r="A139" s="9"/>
      <c r="B139" s="178" t="s">
        <v>76</v>
      </c>
      <c r="C139" s="234" t="s">
        <v>191</v>
      </c>
      <c r="D139" s="413" t="s">
        <v>414</v>
      </c>
      <c r="E139" s="414"/>
      <c r="F139" s="206">
        <f t="shared" ref="F139:T139" si="122">F140+F235+F233+F237</f>
        <v>1955387.7999999998</v>
      </c>
      <c r="G139" s="206">
        <f t="shared" si="122"/>
        <v>1568260.9000000001</v>
      </c>
      <c r="H139" s="206">
        <f t="shared" si="122"/>
        <v>1523097.8</v>
      </c>
      <c r="I139" s="206">
        <f t="shared" si="122"/>
        <v>552445.00000000012</v>
      </c>
      <c r="J139" s="206">
        <f t="shared" si="122"/>
        <v>479515.8</v>
      </c>
      <c r="K139" s="206">
        <f t="shared" si="122"/>
        <v>735655.79999999993</v>
      </c>
      <c r="L139" s="207">
        <f t="shared" si="122"/>
        <v>2507832.7999999998</v>
      </c>
      <c r="M139" s="207">
        <f t="shared" si="122"/>
        <v>2047776.7</v>
      </c>
      <c r="N139" s="207">
        <f t="shared" si="122"/>
        <v>2258753.5999999996</v>
      </c>
      <c r="O139" s="207">
        <f t="shared" si="122"/>
        <v>3521.6</v>
      </c>
      <c r="P139" s="207">
        <f t="shared" si="122"/>
        <v>0</v>
      </c>
      <c r="Q139" s="207">
        <f t="shared" si="122"/>
        <v>0</v>
      </c>
      <c r="R139" s="207">
        <f t="shared" si="122"/>
        <v>2511354.3999999994</v>
      </c>
      <c r="S139" s="207">
        <f t="shared" si="122"/>
        <v>2047776.7</v>
      </c>
      <c r="T139" s="207">
        <f t="shared" si="122"/>
        <v>2258753.5999999996</v>
      </c>
    </row>
    <row r="140" spans="1:20" s="44" customFormat="1" ht="38.25" x14ac:dyDescent="0.35">
      <c r="A140" s="9"/>
      <c r="B140" s="178" t="s">
        <v>77</v>
      </c>
      <c r="C140" s="253" t="s">
        <v>192</v>
      </c>
      <c r="D140" s="205"/>
      <c r="E140" s="205"/>
      <c r="F140" s="206">
        <f t="shared" ref="F140:T140" si="123">F141+F146+F167+F229</f>
        <v>1955265.9</v>
      </c>
      <c r="G140" s="206">
        <f t="shared" si="123"/>
        <v>1568183.7000000002</v>
      </c>
      <c r="H140" s="206">
        <f t="shared" si="123"/>
        <v>1523020.6</v>
      </c>
      <c r="I140" s="206">
        <f t="shared" si="123"/>
        <v>550302.30000000005</v>
      </c>
      <c r="J140" s="206">
        <f t="shared" si="123"/>
        <v>477956.3</v>
      </c>
      <c r="K140" s="206">
        <f t="shared" si="123"/>
        <v>734475.2</v>
      </c>
      <c r="L140" s="207">
        <f t="shared" si="123"/>
        <v>2505568.1999999997</v>
      </c>
      <c r="M140" s="207">
        <f t="shared" si="123"/>
        <v>2046140</v>
      </c>
      <c r="N140" s="207">
        <f t="shared" si="123"/>
        <v>2257495.7999999998</v>
      </c>
      <c r="O140" s="207">
        <f t="shared" si="123"/>
        <v>3636.5</v>
      </c>
      <c r="P140" s="207">
        <f t="shared" si="123"/>
        <v>0</v>
      </c>
      <c r="Q140" s="207">
        <f t="shared" si="123"/>
        <v>0</v>
      </c>
      <c r="R140" s="207">
        <f t="shared" si="123"/>
        <v>2509204.6999999997</v>
      </c>
      <c r="S140" s="207">
        <f t="shared" si="123"/>
        <v>2046140</v>
      </c>
      <c r="T140" s="207">
        <f t="shared" si="123"/>
        <v>2257495.7999999998</v>
      </c>
    </row>
    <row r="141" spans="1:20" s="112" customFormat="1" hidden="1" x14ac:dyDescent="0.25">
      <c r="A141" s="98">
        <v>855</v>
      </c>
      <c r="B141" s="173" t="s">
        <v>316</v>
      </c>
      <c r="C141" s="228" t="s">
        <v>255</v>
      </c>
      <c r="D141" s="224"/>
      <c r="E141" s="224"/>
      <c r="F141" s="229">
        <f t="shared" ref="F141:T141" si="124">F142+F145</f>
        <v>669169</v>
      </c>
      <c r="G141" s="229">
        <f t="shared" si="124"/>
        <v>281553</v>
      </c>
      <c r="H141" s="229">
        <f t="shared" si="124"/>
        <v>225264</v>
      </c>
      <c r="I141" s="229">
        <f t="shared" si="124"/>
        <v>-4997</v>
      </c>
      <c r="J141" s="229">
        <f t="shared" si="124"/>
        <v>-307</v>
      </c>
      <c r="K141" s="229">
        <f t="shared" si="124"/>
        <v>-3188</v>
      </c>
      <c r="L141" s="230">
        <f t="shared" si="124"/>
        <v>664172</v>
      </c>
      <c r="M141" s="230">
        <f t="shared" si="124"/>
        <v>281246</v>
      </c>
      <c r="N141" s="230">
        <f t="shared" si="124"/>
        <v>222076</v>
      </c>
      <c r="O141" s="230">
        <f t="shared" si="124"/>
        <v>0</v>
      </c>
      <c r="P141" s="230">
        <f t="shared" si="124"/>
        <v>0</v>
      </c>
      <c r="Q141" s="230">
        <f t="shared" si="124"/>
        <v>0</v>
      </c>
      <c r="R141" s="230">
        <f t="shared" si="124"/>
        <v>664172</v>
      </c>
      <c r="S141" s="230">
        <f t="shared" si="124"/>
        <v>281246</v>
      </c>
      <c r="T141" s="230">
        <f t="shared" si="124"/>
        <v>222076</v>
      </c>
    </row>
    <row r="142" spans="1:20" s="112" customFormat="1" ht="37.5" hidden="1" x14ac:dyDescent="0.25">
      <c r="A142" s="98">
        <v>855</v>
      </c>
      <c r="B142" s="174" t="s">
        <v>317</v>
      </c>
      <c r="C142" s="208" t="s">
        <v>193</v>
      </c>
      <c r="D142" s="224"/>
      <c r="E142" s="224"/>
      <c r="F142" s="229">
        <f t="shared" ref="F142:T142" si="125">F143+F144</f>
        <v>669169</v>
      </c>
      <c r="G142" s="229">
        <f t="shared" si="125"/>
        <v>281553</v>
      </c>
      <c r="H142" s="229">
        <f t="shared" si="125"/>
        <v>225264</v>
      </c>
      <c r="I142" s="229">
        <f t="shared" si="125"/>
        <v>-4997</v>
      </c>
      <c r="J142" s="229">
        <f t="shared" si="125"/>
        <v>-307</v>
      </c>
      <c r="K142" s="229">
        <f t="shared" si="125"/>
        <v>-3188</v>
      </c>
      <c r="L142" s="230">
        <f t="shared" si="125"/>
        <v>664172</v>
      </c>
      <c r="M142" s="230">
        <f t="shared" si="125"/>
        <v>281246</v>
      </c>
      <c r="N142" s="230">
        <f t="shared" si="125"/>
        <v>222076</v>
      </c>
      <c r="O142" s="230">
        <f t="shared" si="125"/>
        <v>0</v>
      </c>
      <c r="P142" s="230">
        <f t="shared" si="125"/>
        <v>0</v>
      </c>
      <c r="Q142" s="230">
        <f t="shared" si="125"/>
        <v>0</v>
      </c>
      <c r="R142" s="230">
        <f t="shared" si="125"/>
        <v>664172</v>
      </c>
      <c r="S142" s="230">
        <f t="shared" si="125"/>
        <v>281246</v>
      </c>
      <c r="T142" s="230">
        <f t="shared" si="125"/>
        <v>222076</v>
      </c>
    </row>
    <row r="143" spans="1:20" s="112" customFormat="1" ht="37.5" hidden="1" x14ac:dyDescent="0.3">
      <c r="A143" s="98">
        <v>855</v>
      </c>
      <c r="B143" s="174"/>
      <c r="C143" s="254" t="s">
        <v>263</v>
      </c>
      <c r="D143" s="224">
        <v>12</v>
      </c>
      <c r="E143" s="224">
        <v>13</v>
      </c>
      <c r="F143" s="103">
        <v>669169</v>
      </c>
      <c r="G143" s="103">
        <v>281553</v>
      </c>
      <c r="H143" s="103">
        <v>225264</v>
      </c>
      <c r="I143" s="102">
        <f t="shared" si="61"/>
        <v>-4997</v>
      </c>
      <c r="J143" s="102">
        <f t="shared" si="61"/>
        <v>-307</v>
      </c>
      <c r="K143" s="102">
        <f t="shared" si="61"/>
        <v>-3188</v>
      </c>
      <c r="L143" s="212">
        <v>664172</v>
      </c>
      <c r="M143" s="212">
        <v>281246</v>
      </c>
      <c r="N143" s="212">
        <v>222076</v>
      </c>
      <c r="O143" s="212"/>
      <c r="P143" s="212"/>
      <c r="Q143" s="212"/>
      <c r="R143" s="227">
        <f t="shared" si="57"/>
        <v>664172</v>
      </c>
      <c r="S143" s="227">
        <f t="shared" si="58"/>
        <v>281246</v>
      </c>
      <c r="T143" s="227">
        <f t="shared" si="59"/>
        <v>222076</v>
      </c>
    </row>
    <row r="144" spans="1:20" s="2" customFormat="1" ht="18.75" hidden="1" customHeight="1" x14ac:dyDescent="0.3">
      <c r="A144" s="7">
        <v>855</v>
      </c>
      <c r="B144" s="183"/>
      <c r="C144" s="255" t="s">
        <v>194</v>
      </c>
      <c r="D144" s="205"/>
      <c r="E144" s="205"/>
      <c r="F144" s="221">
        <v>0</v>
      </c>
      <c r="G144" s="221">
        <v>0</v>
      </c>
      <c r="H144" s="221">
        <v>0</v>
      </c>
      <c r="I144" s="30">
        <f t="shared" si="61"/>
        <v>0</v>
      </c>
      <c r="J144" s="30">
        <f t="shared" si="61"/>
        <v>0</v>
      </c>
      <c r="K144" s="30">
        <f t="shared" si="61"/>
        <v>0</v>
      </c>
      <c r="L144" s="221">
        <v>0</v>
      </c>
      <c r="M144" s="221">
        <v>0</v>
      </c>
      <c r="N144" s="221">
        <v>0</v>
      </c>
      <c r="O144" s="221">
        <v>0</v>
      </c>
      <c r="P144" s="221">
        <v>0</v>
      </c>
      <c r="Q144" s="221">
        <v>0</v>
      </c>
      <c r="R144" s="223">
        <f t="shared" si="57"/>
        <v>0</v>
      </c>
      <c r="S144" s="223">
        <f t="shared" si="58"/>
        <v>0</v>
      </c>
      <c r="T144" s="223">
        <f t="shared" si="59"/>
        <v>0</v>
      </c>
    </row>
    <row r="145" spans="1:20" s="46" customFormat="1" ht="18.75" hidden="1" customHeight="1" x14ac:dyDescent="0.3">
      <c r="A145" s="7">
        <v>855</v>
      </c>
      <c r="B145" s="182" t="s">
        <v>318</v>
      </c>
      <c r="C145" s="256" t="s">
        <v>195</v>
      </c>
      <c r="D145" s="205"/>
      <c r="E145" s="205"/>
      <c r="F145" s="221">
        <v>0</v>
      </c>
      <c r="G145" s="221">
        <v>0</v>
      </c>
      <c r="H145" s="217">
        <v>0</v>
      </c>
      <c r="I145" s="201">
        <f t="shared" si="61"/>
        <v>0</v>
      </c>
      <c r="J145" s="30">
        <f t="shared" si="61"/>
        <v>0</v>
      </c>
      <c r="K145" s="30">
        <f t="shared" si="61"/>
        <v>0</v>
      </c>
      <c r="L145" s="221">
        <v>0</v>
      </c>
      <c r="M145" s="221">
        <v>0</v>
      </c>
      <c r="N145" s="217">
        <v>0</v>
      </c>
      <c r="O145" s="221">
        <v>0</v>
      </c>
      <c r="P145" s="221">
        <v>0</v>
      </c>
      <c r="Q145" s="217">
        <v>0</v>
      </c>
      <c r="R145" s="223">
        <f t="shared" ref="R145:R208" si="126">L145+O145</f>
        <v>0</v>
      </c>
      <c r="S145" s="223">
        <f t="shared" ref="S145:S208" si="127">M145+P145</f>
        <v>0</v>
      </c>
      <c r="T145" s="223">
        <f t="shared" ref="T145:T208" si="128">N145+Q145</f>
        <v>0</v>
      </c>
    </row>
    <row r="146" spans="1:20" s="47" customFormat="1" ht="37.5" x14ac:dyDescent="0.3">
      <c r="A146" s="7"/>
      <c r="B146" s="178" t="s">
        <v>319</v>
      </c>
      <c r="C146" s="257" t="s">
        <v>458</v>
      </c>
      <c r="D146" s="205"/>
      <c r="E146" s="205"/>
      <c r="F146" s="206">
        <f t="shared" ref="F146:K146" si="129">SUM(F147:F155)</f>
        <v>36223.599999999999</v>
      </c>
      <c r="G146" s="206">
        <f t="shared" si="129"/>
        <v>36218.6</v>
      </c>
      <c r="H146" s="206">
        <f t="shared" si="129"/>
        <v>40869.599999999999</v>
      </c>
      <c r="I146" s="206">
        <f t="shared" si="129"/>
        <v>207868.9</v>
      </c>
      <c r="J146" s="206">
        <f t="shared" si="129"/>
        <v>195356.4</v>
      </c>
      <c r="K146" s="206">
        <f t="shared" si="129"/>
        <v>111429.5</v>
      </c>
      <c r="L146" s="207">
        <f t="shared" ref="L146:T146" si="130">SUM(L147:L155)</f>
        <v>244092.5</v>
      </c>
      <c r="M146" s="207">
        <f t="shared" si="130"/>
        <v>231575</v>
      </c>
      <c r="N146" s="207">
        <f t="shared" si="130"/>
        <v>152299.1</v>
      </c>
      <c r="O146" s="207">
        <f t="shared" si="130"/>
        <v>3636.5</v>
      </c>
      <c r="P146" s="207">
        <f t="shared" si="130"/>
        <v>0</v>
      </c>
      <c r="Q146" s="207">
        <f t="shared" si="130"/>
        <v>0</v>
      </c>
      <c r="R146" s="207">
        <f t="shared" si="130"/>
        <v>247729</v>
      </c>
      <c r="S146" s="207">
        <f t="shared" si="130"/>
        <v>231575</v>
      </c>
      <c r="T146" s="207">
        <f t="shared" si="130"/>
        <v>152299.1</v>
      </c>
    </row>
    <row r="147" spans="1:20" s="112" customFormat="1" ht="75" hidden="1" x14ac:dyDescent="0.3">
      <c r="A147" s="98">
        <v>919</v>
      </c>
      <c r="B147" s="173" t="s">
        <v>320</v>
      </c>
      <c r="C147" s="258" t="s">
        <v>196</v>
      </c>
      <c r="D147" s="224">
        <v>24</v>
      </c>
      <c r="E147" s="224">
        <v>27</v>
      </c>
      <c r="F147" s="225">
        <v>30000</v>
      </c>
      <c r="G147" s="225">
        <v>30000</v>
      </c>
      <c r="H147" s="225">
        <v>34651</v>
      </c>
      <c r="I147" s="102">
        <f t="shared" ref="I147:K212" si="131">L147-F147</f>
        <v>0</v>
      </c>
      <c r="J147" s="102">
        <f t="shared" si="131"/>
        <v>0</v>
      </c>
      <c r="K147" s="102">
        <f t="shared" si="131"/>
        <v>349</v>
      </c>
      <c r="L147" s="210">
        <v>30000</v>
      </c>
      <c r="M147" s="210">
        <v>30000</v>
      </c>
      <c r="N147" s="210">
        <v>35000</v>
      </c>
      <c r="O147" s="210"/>
      <c r="P147" s="210"/>
      <c r="Q147" s="210"/>
      <c r="R147" s="227">
        <f t="shared" si="126"/>
        <v>30000</v>
      </c>
      <c r="S147" s="227">
        <f t="shared" si="127"/>
        <v>30000</v>
      </c>
      <c r="T147" s="227">
        <f t="shared" si="128"/>
        <v>35000</v>
      </c>
    </row>
    <row r="148" spans="1:20" s="112" customFormat="1" ht="59.25" hidden="1" customHeight="1" x14ac:dyDescent="0.3">
      <c r="A148" s="98">
        <v>900</v>
      </c>
      <c r="B148" s="184" t="s">
        <v>321</v>
      </c>
      <c r="C148" s="258" t="s">
        <v>322</v>
      </c>
      <c r="D148" s="224"/>
      <c r="E148" s="224">
        <v>18</v>
      </c>
      <c r="F148" s="225"/>
      <c r="G148" s="225"/>
      <c r="H148" s="225"/>
      <c r="I148" s="102">
        <f t="shared" si="131"/>
        <v>4335.3</v>
      </c>
      <c r="J148" s="102">
        <f t="shared" si="131"/>
        <v>26737.8</v>
      </c>
      <c r="K148" s="102">
        <f t="shared" si="131"/>
        <v>83344</v>
      </c>
      <c r="L148" s="210">
        <v>4335.3</v>
      </c>
      <c r="M148" s="210">
        <v>26737.8</v>
      </c>
      <c r="N148" s="210">
        <v>83344</v>
      </c>
      <c r="O148" s="210"/>
      <c r="P148" s="210"/>
      <c r="Q148" s="210"/>
      <c r="R148" s="227">
        <f t="shared" si="126"/>
        <v>4335.3</v>
      </c>
      <c r="S148" s="227">
        <f t="shared" si="127"/>
        <v>26737.8</v>
      </c>
      <c r="T148" s="227">
        <f t="shared" si="128"/>
        <v>83344</v>
      </c>
    </row>
    <row r="149" spans="1:20" s="112" customFormat="1" ht="102" hidden="1" customHeight="1" x14ac:dyDescent="0.3">
      <c r="A149" s="98">
        <v>900</v>
      </c>
      <c r="B149" s="184" t="s">
        <v>323</v>
      </c>
      <c r="C149" s="258" t="s">
        <v>324</v>
      </c>
      <c r="D149" s="224"/>
      <c r="E149" s="224">
        <v>18</v>
      </c>
      <c r="F149" s="225"/>
      <c r="G149" s="225"/>
      <c r="H149" s="225"/>
      <c r="I149" s="102">
        <f t="shared" si="131"/>
        <v>175340.7</v>
      </c>
      <c r="J149" s="102">
        <f t="shared" si="131"/>
        <v>140373.20000000001</v>
      </c>
      <c r="K149" s="102">
        <f t="shared" si="131"/>
        <v>0</v>
      </c>
      <c r="L149" s="210">
        <v>175340.7</v>
      </c>
      <c r="M149" s="210">
        <v>140373.20000000001</v>
      </c>
      <c r="N149" s="210">
        <v>0</v>
      </c>
      <c r="O149" s="210"/>
      <c r="P149" s="210"/>
      <c r="Q149" s="210"/>
      <c r="R149" s="227">
        <f t="shared" si="126"/>
        <v>175340.7</v>
      </c>
      <c r="S149" s="227">
        <f t="shared" si="127"/>
        <v>140373.20000000001</v>
      </c>
      <c r="T149" s="227">
        <f t="shared" si="128"/>
        <v>0</v>
      </c>
    </row>
    <row r="150" spans="1:20" s="112" customFormat="1" ht="0.75" hidden="1" customHeight="1" x14ac:dyDescent="0.25">
      <c r="A150" s="98">
        <v>911</v>
      </c>
      <c r="B150" s="175" t="s">
        <v>452</v>
      </c>
      <c r="C150" s="231" t="s">
        <v>197</v>
      </c>
      <c r="D150" s="224"/>
      <c r="E150" s="224"/>
      <c r="F150" s="225"/>
      <c r="G150" s="225"/>
      <c r="H150" s="225"/>
      <c r="I150" s="102">
        <f t="shared" si="131"/>
        <v>0</v>
      </c>
      <c r="J150" s="102">
        <f t="shared" si="131"/>
        <v>0</v>
      </c>
      <c r="K150" s="102">
        <f t="shared" si="131"/>
        <v>0</v>
      </c>
      <c r="L150" s="225"/>
      <c r="M150" s="225"/>
      <c r="N150" s="225"/>
      <c r="O150" s="225"/>
      <c r="P150" s="225"/>
      <c r="Q150" s="225"/>
      <c r="R150" s="227">
        <f t="shared" si="126"/>
        <v>0</v>
      </c>
      <c r="S150" s="227">
        <f t="shared" si="127"/>
        <v>0</v>
      </c>
      <c r="T150" s="227">
        <f t="shared" si="128"/>
        <v>0</v>
      </c>
    </row>
    <row r="151" spans="1:20" s="150" customFormat="1" ht="46.5" hidden="1" customHeight="1" x14ac:dyDescent="0.25">
      <c r="A151" s="140"/>
      <c r="B151" s="174" t="s">
        <v>451</v>
      </c>
      <c r="C151" s="208" t="s">
        <v>454</v>
      </c>
      <c r="D151" s="224"/>
      <c r="E151" s="224">
        <v>14</v>
      </c>
      <c r="F151" s="225"/>
      <c r="G151" s="225"/>
      <c r="H151" s="225"/>
      <c r="I151" s="102">
        <f>L151-F151</f>
        <v>3096</v>
      </c>
      <c r="J151" s="102">
        <f>M151-G151</f>
        <v>3096</v>
      </c>
      <c r="K151" s="102">
        <f>N151-H151</f>
        <v>1548</v>
      </c>
      <c r="L151" s="210">
        <v>3096</v>
      </c>
      <c r="M151" s="210">
        <v>3096</v>
      </c>
      <c r="N151" s="210">
        <v>1548</v>
      </c>
      <c r="O151" s="210"/>
      <c r="P151" s="210"/>
      <c r="Q151" s="210"/>
      <c r="R151" s="227">
        <f t="shared" si="126"/>
        <v>3096</v>
      </c>
      <c r="S151" s="227">
        <f t="shared" si="127"/>
        <v>3096</v>
      </c>
      <c r="T151" s="227">
        <f t="shared" si="128"/>
        <v>1548</v>
      </c>
    </row>
    <row r="152" spans="1:20" s="2" customFormat="1" ht="45" customHeight="1" x14ac:dyDescent="0.25">
      <c r="A152" s="7">
        <v>900</v>
      </c>
      <c r="B152" s="177" t="s">
        <v>453</v>
      </c>
      <c r="C152" s="216" t="s">
        <v>277</v>
      </c>
      <c r="D152" s="205"/>
      <c r="E152" s="205"/>
      <c r="F152" s="217"/>
      <c r="G152" s="217"/>
      <c r="H152" s="217"/>
      <c r="I152" s="30">
        <f t="shared" si="131"/>
        <v>0</v>
      </c>
      <c r="J152" s="30">
        <f t="shared" si="131"/>
        <v>0</v>
      </c>
      <c r="K152" s="30">
        <f t="shared" si="131"/>
        <v>0</v>
      </c>
      <c r="L152" s="218">
        <v>0</v>
      </c>
      <c r="M152" s="218">
        <v>0</v>
      </c>
      <c r="N152" s="218">
        <v>0</v>
      </c>
      <c r="O152" s="223">
        <v>2386.5</v>
      </c>
      <c r="P152" s="217"/>
      <c r="Q152" s="217"/>
      <c r="R152" s="223">
        <f t="shared" ref="R152" si="132">L152+O152</f>
        <v>2386.5</v>
      </c>
      <c r="S152" s="223">
        <f t="shared" ref="S152" si="133">M152+P152</f>
        <v>0</v>
      </c>
      <c r="T152" s="223">
        <f t="shared" ref="T152" si="134">N152+Q152</f>
        <v>0</v>
      </c>
    </row>
    <row r="153" spans="1:20" s="112" customFormat="1" ht="60.75" hidden="1" customHeight="1" x14ac:dyDescent="0.3">
      <c r="A153" s="98">
        <v>919</v>
      </c>
      <c r="B153" s="174" t="s">
        <v>325</v>
      </c>
      <c r="C153" s="258" t="s">
        <v>198</v>
      </c>
      <c r="D153" s="224"/>
      <c r="E153" s="224">
        <v>45</v>
      </c>
      <c r="F153" s="225"/>
      <c r="G153" s="225"/>
      <c r="H153" s="225"/>
      <c r="I153" s="102">
        <f t="shared" si="131"/>
        <v>25096.9</v>
      </c>
      <c r="J153" s="102">
        <f t="shared" si="131"/>
        <v>25149.4</v>
      </c>
      <c r="K153" s="102">
        <f t="shared" si="131"/>
        <v>26188.5</v>
      </c>
      <c r="L153" s="210">
        <v>25096.9</v>
      </c>
      <c r="M153" s="210">
        <v>25149.4</v>
      </c>
      <c r="N153" s="210">
        <v>26188.5</v>
      </c>
      <c r="O153" s="210"/>
      <c r="P153" s="210"/>
      <c r="Q153" s="210"/>
      <c r="R153" s="227">
        <f t="shared" si="126"/>
        <v>25096.9</v>
      </c>
      <c r="S153" s="227">
        <f t="shared" si="127"/>
        <v>25149.4</v>
      </c>
      <c r="T153" s="227">
        <f t="shared" si="128"/>
        <v>26188.5</v>
      </c>
    </row>
    <row r="154" spans="1:20" s="2" customFormat="1" ht="37.5" customHeight="1" x14ac:dyDescent="0.3">
      <c r="A154" s="7">
        <v>904</v>
      </c>
      <c r="B154" s="182" t="s">
        <v>326</v>
      </c>
      <c r="C154" s="259" t="s">
        <v>327</v>
      </c>
      <c r="D154" s="205"/>
      <c r="E154" s="205"/>
      <c r="F154" s="217"/>
      <c r="G154" s="217"/>
      <c r="H154" s="217"/>
      <c r="I154" s="30">
        <f t="shared" si="131"/>
        <v>0</v>
      </c>
      <c r="J154" s="30">
        <f t="shared" si="131"/>
        <v>0</v>
      </c>
      <c r="K154" s="30">
        <f t="shared" si="131"/>
        <v>0</v>
      </c>
      <c r="L154" s="217"/>
      <c r="M154" s="217"/>
      <c r="N154" s="217"/>
      <c r="O154" s="217"/>
      <c r="P154" s="217"/>
      <c r="Q154" s="217"/>
      <c r="R154" s="223">
        <f t="shared" si="126"/>
        <v>0</v>
      </c>
      <c r="S154" s="223">
        <f t="shared" si="127"/>
        <v>0</v>
      </c>
      <c r="T154" s="223">
        <f t="shared" si="128"/>
        <v>0</v>
      </c>
    </row>
    <row r="155" spans="1:20" s="2" customFormat="1" x14ac:dyDescent="0.25">
      <c r="A155" s="7"/>
      <c r="B155" s="177" t="s">
        <v>328</v>
      </c>
      <c r="C155" s="216" t="s">
        <v>199</v>
      </c>
      <c r="D155" s="205"/>
      <c r="E155" s="205"/>
      <c r="F155" s="260">
        <f t="shared" ref="F155:T155" si="135">SUM(F156:F166)</f>
        <v>6223.6</v>
      </c>
      <c r="G155" s="260">
        <f t="shared" si="135"/>
        <v>6218.6</v>
      </c>
      <c r="H155" s="260">
        <f t="shared" si="135"/>
        <v>6218.6</v>
      </c>
      <c r="I155" s="260">
        <f t="shared" si="135"/>
        <v>0</v>
      </c>
      <c r="J155" s="260">
        <f t="shared" si="135"/>
        <v>0</v>
      </c>
      <c r="K155" s="260">
        <f t="shared" si="135"/>
        <v>0</v>
      </c>
      <c r="L155" s="261">
        <f t="shared" si="135"/>
        <v>6223.6</v>
      </c>
      <c r="M155" s="261">
        <f t="shared" si="135"/>
        <v>6218.6</v>
      </c>
      <c r="N155" s="261">
        <f t="shared" si="135"/>
        <v>6218.6</v>
      </c>
      <c r="O155" s="261">
        <f t="shared" si="135"/>
        <v>1250</v>
      </c>
      <c r="P155" s="261">
        <f t="shared" si="135"/>
        <v>0</v>
      </c>
      <c r="Q155" s="261">
        <f t="shared" si="135"/>
        <v>0</v>
      </c>
      <c r="R155" s="261">
        <f t="shared" si="135"/>
        <v>7473.6</v>
      </c>
      <c r="S155" s="261">
        <f t="shared" si="135"/>
        <v>6218.6</v>
      </c>
      <c r="T155" s="261">
        <f t="shared" si="135"/>
        <v>6218.6</v>
      </c>
    </row>
    <row r="156" spans="1:20" s="112" customFormat="1" hidden="1" x14ac:dyDescent="0.25">
      <c r="A156" s="98">
        <v>900</v>
      </c>
      <c r="B156" s="185" t="s">
        <v>78</v>
      </c>
      <c r="C156" s="226" t="s">
        <v>200</v>
      </c>
      <c r="D156" s="224">
        <v>28</v>
      </c>
      <c r="E156" s="224">
        <v>33</v>
      </c>
      <c r="F156" s="225">
        <v>219.6</v>
      </c>
      <c r="G156" s="225">
        <v>219.6</v>
      </c>
      <c r="H156" s="225">
        <v>219.6</v>
      </c>
      <c r="I156" s="102">
        <f t="shared" si="131"/>
        <v>0</v>
      </c>
      <c r="J156" s="102">
        <f t="shared" si="131"/>
        <v>0</v>
      </c>
      <c r="K156" s="102">
        <f t="shared" si="131"/>
        <v>0</v>
      </c>
      <c r="L156" s="210">
        <v>219.6</v>
      </c>
      <c r="M156" s="210">
        <v>219.6</v>
      </c>
      <c r="N156" s="210">
        <v>219.6</v>
      </c>
      <c r="O156" s="210"/>
      <c r="P156" s="210"/>
      <c r="Q156" s="210"/>
      <c r="R156" s="227">
        <f t="shared" si="126"/>
        <v>219.6</v>
      </c>
      <c r="S156" s="227">
        <f t="shared" si="127"/>
        <v>219.6</v>
      </c>
      <c r="T156" s="227">
        <f t="shared" si="128"/>
        <v>219.6</v>
      </c>
    </row>
    <row r="157" spans="1:20" s="151" customFormat="1" ht="18.75" hidden="1" customHeight="1" x14ac:dyDescent="0.3">
      <c r="A157" s="98">
        <v>904</v>
      </c>
      <c r="B157" s="185" t="s">
        <v>329</v>
      </c>
      <c r="C157" s="233" t="s">
        <v>330</v>
      </c>
      <c r="D157" s="224"/>
      <c r="E157" s="224"/>
      <c r="F157" s="225"/>
      <c r="G157" s="225"/>
      <c r="H157" s="225"/>
      <c r="I157" s="122">
        <f t="shared" si="131"/>
        <v>0</v>
      </c>
      <c r="J157" s="102">
        <f t="shared" si="131"/>
        <v>0</v>
      </c>
      <c r="K157" s="102">
        <f t="shared" si="131"/>
        <v>0</v>
      </c>
      <c r="L157" s="225"/>
      <c r="M157" s="225"/>
      <c r="N157" s="225"/>
      <c r="O157" s="225"/>
      <c r="P157" s="225"/>
      <c r="Q157" s="225"/>
      <c r="R157" s="227">
        <f t="shared" si="126"/>
        <v>0</v>
      </c>
      <c r="S157" s="227">
        <f t="shared" si="127"/>
        <v>0</v>
      </c>
      <c r="T157" s="227">
        <f t="shared" si="128"/>
        <v>0</v>
      </c>
    </row>
    <row r="158" spans="1:20" s="112" customFormat="1" hidden="1" x14ac:dyDescent="0.25">
      <c r="A158" s="98">
        <v>911</v>
      </c>
      <c r="B158" s="185" t="s">
        <v>79</v>
      </c>
      <c r="C158" s="226" t="s">
        <v>201</v>
      </c>
      <c r="D158" s="224">
        <v>27</v>
      </c>
      <c r="E158" s="224">
        <v>30</v>
      </c>
      <c r="F158" s="225">
        <v>1209</v>
      </c>
      <c r="G158" s="225">
        <v>1209</v>
      </c>
      <c r="H158" s="225">
        <v>1209</v>
      </c>
      <c r="I158" s="102">
        <f t="shared" si="131"/>
        <v>0</v>
      </c>
      <c r="J158" s="102">
        <f t="shared" si="131"/>
        <v>0</v>
      </c>
      <c r="K158" s="102">
        <f t="shared" si="131"/>
        <v>0</v>
      </c>
      <c r="L158" s="210">
        <v>1209</v>
      </c>
      <c r="M158" s="210">
        <v>1209</v>
      </c>
      <c r="N158" s="210">
        <v>1209</v>
      </c>
      <c r="O158" s="210"/>
      <c r="P158" s="210"/>
      <c r="Q158" s="210"/>
      <c r="R158" s="227">
        <f t="shared" si="126"/>
        <v>1209</v>
      </c>
      <c r="S158" s="227">
        <f t="shared" si="127"/>
        <v>1209</v>
      </c>
      <c r="T158" s="227">
        <f t="shared" si="128"/>
        <v>1209</v>
      </c>
    </row>
    <row r="159" spans="1:20" s="112" customFormat="1" ht="37.5" hidden="1" x14ac:dyDescent="0.25">
      <c r="A159" s="98">
        <v>911</v>
      </c>
      <c r="B159" s="185" t="s">
        <v>80</v>
      </c>
      <c r="C159" s="226" t="s">
        <v>202</v>
      </c>
      <c r="D159" s="224">
        <v>25</v>
      </c>
      <c r="E159" s="224">
        <v>30</v>
      </c>
      <c r="F159" s="225">
        <v>365</v>
      </c>
      <c r="G159" s="225">
        <v>365</v>
      </c>
      <c r="H159" s="225">
        <v>365</v>
      </c>
      <c r="I159" s="102">
        <f t="shared" si="131"/>
        <v>0</v>
      </c>
      <c r="J159" s="102">
        <f t="shared" si="131"/>
        <v>0</v>
      </c>
      <c r="K159" s="102">
        <f t="shared" si="131"/>
        <v>0</v>
      </c>
      <c r="L159" s="210">
        <v>365</v>
      </c>
      <c r="M159" s="210">
        <v>365</v>
      </c>
      <c r="N159" s="210">
        <v>365</v>
      </c>
      <c r="O159" s="210"/>
      <c r="P159" s="210"/>
      <c r="Q159" s="210"/>
      <c r="R159" s="227">
        <f t="shared" si="126"/>
        <v>365</v>
      </c>
      <c r="S159" s="227">
        <f t="shared" si="127"/>
        <v>365</v>
      </c>
      <c r="T159" s="227">
        <f t="shared" si="128"/>
        <v>365</v>
      </c>
    </row>
    <row r="160" spans="1:20" s="151" customFormat="1" ht="18.75" hidden="1" customHeight="1" x14ac:dyDescent="0.3">
      <c r="A160" s="98">
        <v>911</v>
      </c>
      <c r="B160" s="185" t="s">
        <v>81</v>
      </c>
      <c r="C160" s="233" t="s">
        <v>203</v>
      </c>
      <c r="D160" s="224"/>
      <c r="E160" s="224"/>
      <c r="F160" s="225"/>
      <c r="G160" s="225"/>
      <c r="H160" s="225"/>
      <c r="I160" s="122">
        <f t="shared" si="131"/>
        <v>0</v>
      </c>
      <c r="J160" s="102">
        <f t="shared" si="131"/>
        <v>0</v>
      </c>
      <c r="K160" s="102">
        <f t="shared" si="131"/>
        <v>0</v>
      </c>
      <c r="L160" s="225"/>
      <c r="M160" s="225"/>
      <c r="N160" s="225"/>
      <c r="O160" s="225"/>
      <c r="P160" s="225"/>
      <c r="Q160" s="225"/>
      <c r="R160" s="227">
        <f t="shared" si="126"/>
        <v>0</v>
      </c>
      <c r="S160" s="227">
        <f t="shared" si="127"/>
        <v>0</v>
      </c>
      <c r="T160" s="227">
        <f t="shared" si="128"/>
        <v>0</v>
      </c>
    </row>
    <row r="161" spans="1:20" s="112" customFormat="1" hidden="1" x14ac:dyDescent="0.25">
      <c r="A161" s="98">
        <v>911</v>
      </c>
      <c r="B161" s="185" t="s">
        <v>82</v>
      </c>
      <c r="C161" s="226" t="s">
        <v>204</v>
      </c>
      <c r="D161" s="224">
        <v>25</v>
      </c>
      <c r="E161" s="224">
        <v>30</v>
      </c>
      <c r="F161" s="225">
        <v>5</v>
      </c>
      <c r="G161" s="225">
        <v>0</v>
      </c>
      <c r="H161" s="225">
        <v>0</v>
      </c>
      <c r="I161" s="102">
        <f t="shared" si="131"/>
        <v>0</v>
      </c>
      <c r="J161" s="102">
        <f t="shared" si="131"/>
        <v>0</v>
      </c>
      <c r="K161" s="102">
        <f t="shared" si="131"/>
        <v>0</v>
      </c>
      <c r="L161" s="210">
        <v>5</v>
      </c>
      <c r="M161" s="210">
        <v>0</v>
      </c>
      <c r="N161" s="210">
        <v>0</v>
      </c>
      <c r="O161" s="210"/>
      <c r="P161" s="210"/>
      <c r="Q161" s="210"/>
      <c r="R161" s="227">
        <f t="shared" si="126"/>
        <v>5</v>
      </c>
      <c r="S161" s="227">
        <f t="shared" si="127"/>
        <v>0</v>
      </c>
      <c r="T161" s="227">
        <f t="shared" si="128"/>
        <v>0</v>
      </c>
    </row>
    <row r="162" spans="1:20" s="25" customFormat="1" ht="33" customHeight="1" x14ac:dyDescent="0.3">
      <c r="A162" s="7">
        <v>911</v>
      </c>
      <c r="B162" s="186" t="s">
        <v>331</v>
      </c>
      <c r="C162" s="219" t="s">
        <v>332</v>
      </c>
      <c r="D162" s="205"/>
      <c r="E162" s="205"/>
      <c r="F162" s="217"/>
      <c r="G162" s="217"/>
      <c r="H162" s="217"/>
      <c r="I162" s="201">
        <f t="shared" si="131"/>
        <v>0</v>
      </c>
      <c r="J162" s="30">
        <f t="shared" si="131"/>
        <v>0</v>
      </c>
      <c r="K162" s="30">
        <f t="shared" si="131"/>
        <v>0</v>
      </c>
      <c r="L162" s="218">
        <v>0</v>
      </c>
      <c r="M162" s="218">
        <v>0</v>
      </c>
      <c r="N162" s="218">
        <v>0</v>
      </c>
      <c r="O162" s="218">
        <v>1250</v>
      </c>
      <c r="P162" s="217"/>
      <c r="Q162" s="217"/>
      <c r="R162" s="223">
        <f t="shared" si="126"/>
        <v>1250</v>
      </c>
      <c r="S162" s="223">
        <f t="shared" si="127"/>
        <v>0</v>
      </c>
      <c r="T162" s="223">
        <f t="shared" si="128"/>
        <v>0</v>
      </c>
    </row>
    <row r="163" spans="1:20" s="25" customFormat="1" ht="18.75" customHeight="1" x14ac:dyDescent="0.3">
      <c r="A163" s="7">
        <v>911</v>
      </c>
      <c r="B163" s="186" t="s">
        <v>333</v>
      </c>
      <c r="C163" s="262" t="s">
        <v>460</v>
      </c>
      <c r="D163" s="205"/>
      <c r="E163" s="205"/>
      <c r="F163" s="217"/>
      <c r="G163" s="217"/>
      <c r="H163" s="217"/>
      <c r="I163" s="201">
        <f t="shared" si="131"/>
        <v>0</v>
      </c>
      <c r="J163" s="30">
        <f t="shared" si="131"/>
        <v>0</v>
      </c>
      <c r="K163" s="30">
        <f t="shared" si="131"/>
        <v>0</v>
      </c>
      <c r="L163" s="217"/>
      <c r="M163" s="217"/>
      <c r="N163" s="217"/>
      <c r="O163" s="217"/>
      <c r="P163" s="217"/>
      <c r="Q163" s="217"/>
      <c r="R163" s="223">
        <f t="shared" si="126"/>
        <v>0</v>
      </c>
      <c r="S163" s="223">
        <f t="shared" si="127"/>
        <v>0</v>
      </c>
      <c r="T163" s="223">
        <f t="shared" si="128"/>
        <v>0</v>
      </c>
    </row>
    <row r="164" spans="1:20" s="112" customFormat="1" ht="56.25" hidden="1" x14ac:dyDescent="0.25">
      <c r="A164" s="98">
        <v>913</v>
      </c>
      <c r="B164" s="185" t="s">
        <v>83</v>
      </c>
      <c r="C164" s="226" t="s">
        <v>387</v>
      </c>
      <c r="D164" s="224">
        <v>31</v>
      </c>
      <c r="E164" s="224">
        <v>37</v>
      </c>
      <c r="F164" s="225">
        <v>4425</v>
      </c>
      <c r="G164" s="225">
        <v>4425</v>
      </c>
      <c r="H164" s="225">
        <v>4425</v>
      </c>
      <c r="I164" s="102">
        <f t="shared" si="131"/>
        <v>0</v>
      </c>
      <c r="J164" s="102">
        <f t="shared" si="131"/>
        <v>0</v>
      </c>
      <c r="K164" s="102">
        <f t="shared" si="131"/>
        <v>0</v>
      </c>
      <c r="L164" s="210">
        <v>4425</v>
      </c>
      <c r="M164" s="210">
        <v>4425</v>
      </c>
      <c r="N164" s="210">
        <v>4425</v>
      </c>
      <c r="O164" s="210"/>
      <c r="P164" s="210"/>
      <c r="Q164" s="210"/>
      <c r="R164" s="227">
        <f t="shared" si="126"/>
        <v>4425</v>
      </c>
      <c r="S164" s="227">
        <f t="shared" si="127"/>
        <v>4425</v>
      </c>
      <c r="T164" s="227">
        <f t="shared" si="128"/>
        <v>4425</v>
      </c>
    </row>
    <row r="165" spans="1:20" s="25" customFormat="1" ht="18.75" customHeight="1" x14ac:dyDescent="0.3">
      <c r="A165" s="7">
        <v>913</v>
      </c>
      <c r="B165" s="187" t="s">
        <v>273</v>
      </c>
      <c r="C165" s="262" t="s">
        <v>334</v>
      </c>
      <c r="D165" s="205"/>
      <c r="E165" s="205"/>
      <c r="F165" s="217"/>
      <c r="G165" s="217"/>
      <c r="H165" s="217"/>
      <c r="I165" s="201">
        <f t="shared" si="131"/>
        <v>0</v>
      </c>
      <c r="J165" s="30">
        <f t="shared" si="131"/>
        <v>0</v>
      </c>
      <c r="K165" s="30">
        <f t="shared" si="131"/>
        <v>0</v>
      </c>
      <c r="L165" s="217"/>
      <c r="M165" s="217"/>
      <c r="N165" s="217"/>
      <c r="O165" s="217"/>
      <c r="P165" s="217"/>
      <c r="Q165" s="217"/>
      <c r="R165" s="223">
        <f t="shared" si="126"/>
        <v>0</v>
      </c>
      <c r="S165" s="223">
        <f t="shared" si="127"/>
        <v>0</v>
      </c>
      <c r="T165" s="223">
        <f t="shared" si="128"/>
        <v>0</v>
      </c>
    </row>
    <row r="166" spans="1:20" s="25" customFormat="1" ht="18.75" customHeight="1" x14ac:dyDescent="0.3">
      <c r="A166" s="7">
        <v>919</v>
      </c>
      <c r="B166" s="187" t="s">
        <v>284</v>
      </c>
      <c r="C166" s="262" t="s">
        <v>461</v>
      </c>
      <c r="D166" s="205"/>
      <c r="E166" s="205"/>
      <c r="F166" s="217"/>
      <c r="G166" s="217"/>
      <c r="H166" s="217"/>
      <c r="I166" s="201">
        <f t="shared" si="131"/>
        <v>0</v>
      </c>
      <c r="J166" s="30">
        <f t="shared" si="131"/>
        <v>0</v>
      </c>
      <c r="K166" s="30">
        <f t="shared" si="131"/>
        <v>0</v>
      </c>
      <c r="L166" s="217"/>
      <c r="M166" s="217"/>
      <c r="N166" s="217"/>
      <c r="O166" s="217"/>
      <c r="P166" s="217"/>
      <c r="Q166" s="217"/>
      <c r="R166" s="223">
        <f t="shared" si="126"/>
        <v>0</v>
      </c>
      <c r="S166" s="223">
        <f t="shared" si="127"/>
        <v>0</v>
      </c>
      <c r="T166" s="223">
        <f t="shared" si="128"/>
        <v>0</v>
      </c>
    </row>
    <row r="167" spans="1:20" s="112" customFormat="1" hidden="1" x14ac:dyDescent="0.25">
      <c r="A167" s="98"/>
      <c r="B167" s="173" t="s">
        <v>335</v>
      </c>
      <c r="C167" s="228" t="s">
        <v>205</v>
      </c>
      <c r="D167" s="224"/>
      <c r="E167" s="224"/>
      <c r="F167" s="229">
        <f>SUM(F168:F187)</f>
        <v>1249873.3</v>
      </c>
      <c r="G167" s="229">
        <f t="shared" ref="G167:K167" si="136">SUM(G168:G187)</f>
        <v>1250412.1000000001</v>
      </c>
      <c r="H167" s="229">
        <f t="shared" si="136"/>
        <v>1256887</v>
      </c>
      <c r="I167" s="229">
        <f t="shared" si="136"/>
        <v>6758.9999999999945</v>
      </c>
      <c r="J167" s="229">
        <f t="shared" si="136"/>
        <v>9998.3999999999942</v>
      </c>
      <c r="K167" s="229">
        <f t="shared" si="136"/>
        <v>9801.0999999999949</v>
      </c>
      <c r="L167" s="230">
        <f>SUM(L168:L187)</f>
        <v>1256632.3</v>
      </c>
      <c r="M167" s="230">
        <f t="shared" ref="M167:T167" si="137">SUM(M168:M187)</f>
        <v>1260410.5</v>
      </c>
      <c r="N167" s="230">
        <f t="shared" si="137"/>
        <v>1266688.0999999999</v>
      </c>
      <c r="O167" s="230">
        <f t="shared" si="137"/>
        <v>0</v>
      </c>
      <c r="P167" s="230">
        <f t="shared" si="137"/>
        <v>0</v>
      </c>
      <c r="Q167" s="230">
        <f t="shared" si="137"/>
        <v>0</v>
      </c>
      <c r="R167" s="230">
        <f t="shared" si="137"/>
        <v>1256632.3</v>
      </c>
      <c r="S167" s="230">
        <f t="shared" si="137"/>
        <v>1260410.5</v>
      </c>
      <c r="T167" s="230">
        <f t="shared" si="137"/>
        <v>1266688.0999999999</v>
      </c>
    </row>
    <row r="168" spans="1:20" s="112" customFormat="1" ht="56.25" hidden="1" x14ac:dyDescent="0.25">
      <c r="A168" s="98">
        <v>915</v>
      </c>
      <c r="B168" s="174" t="s">
        <v>336</v>
      </c>
      <c r="C168" s="208" t="s">
        <v>206</v>
      </c>
      <c r="D168" s="224">
        <v>41</v>
      </c>
      <c r="E168" s="224">
        <v>55</v>
      </c>
      <c r="F168" s="225">
        <v>260</v>
      </c>
      <c r="G168" s="225">
        <v>260</v>
      </c>
      <c r="H168" s="225">
        <v>260</v>
      </c>
      <c r="I168" s="102">
        <f t="shared" si="131"/>
        <v>0</v>
      </c>
      <c r="J168" s="102">
        <f t="shared" si="131"/>
        <v>0</v>
      </c>
      <c r="K168" s="102">
        <f t="shared" si="131"/>
        <v>0</v>
      </c>
      <c r="L168" s="210">
        <v>260</v>
      </c>
      <c r="M168" s="210">
        <v>260</v>
      </c>
      <c r="N168" s="210">
        <v>260</v>
      </c>
      <c r="O168" s="210"/>
      <c r="P168" s="210"/>
      <c r="Q168" s="210"/>
      <c r="R168" s="227">
        <f t="shared" si="126"/>
        <v>260</v>
      </c>
      <c r="S168" s="227">
        <f t="shared" si="127"/>
        <v>260</v>
      </c>
      <c r="T168" s="227">
        <f t="shared" si="128"/>
        <v>260</v>
      </c>
    </row>
    <row r="169" spans="1:20" s="151" customFormat="1" ht="38.25" hidden="1" customHeight="1" x14ac:dyDescent="0.3">
      <c r="A169" s="98">
        <v>915</v>
      </c>
      <c r="B169" s="175" t="s">
        <v>337</v>
      </c>
      <c r="C169" s="263" t="s">
        <v>207</v>
      </c>
      <c r="D169" s="224"/>
      <c r="E169" s="224"/>
      <c r="F169" s="225"/>
      <c r="G169" s="225"/>
      <c r="H169" s="225"/>
      <c r="I169" s="122">
        <f t="shared" si="131"/>
        <v>0</v>
      </c>
      <c r="J169" s="102">
        <f t="shared" si="131"/>
        <v>0</v>
      </c>
      <c r="K169" s="102">
        <f t="shared" si="131"/>
        <v>0</v>
      </c>
      <c r="L169" s="225"/>
      <c r="M169" s="225"/>
      <c r="N169" s="225"/>
      <c r="O169" s="225"/>
      <c r="P169" s="225"/>
      <c r="Q169" s="225"/>
      <c r="R169" s="227">
        <f t="shared" si="126"/>
        <v>0</v>
      </c>
      <c r="S169" s="227">
        <f t="shared" si="127"/>
        <v>0</v>
      </c>
      <c r="T169" s="227">
        <f t="shared" si="128"/>
        <v>0</v>
      </c>
    </row>
    <row r="170" spans="1:20" s="112" customFormat="1" ht="56.25" hidden="1" x14ac:dyDescent="0.3">
      <c r="A170" s="98">
        <v>911</v>
      </c>
      <c r="B170" s="174" t="s">
        <v>338</v>
      </c>
      <c r="C170" s="258" t="s">
        <v>208</v>
      </c>
      <c r="D170" s="224">
        <v>62</v>
      </c>
      <c r="E170" s="224">
        <v>75</v>
      </c>
      <c r="F170" s="225">
        <v>39680</v>
      </c>
      <c r="G170" s="225">
        <v>39680</v>
      </c>
      <c r="H170" s="225">
        <v>39680</v>
      </c>
      <c r="I170" s="102">
        <f t="shared" si="131"/>
        <v>0</v>
      </c>
      <c r="J170" s="102">
        <f t="shared" si="131"/>
        <v>0</v>
      </c>
      <c r="K170" s="102">
        <f t="shared" si="131"/>
        <v>0</v>
      </c>
      <c r="L170" s="210">
        <v>39680</v>
      </c>
      <c r="M170" s="210">
        <v>39680</v>
      </c>
      <c r="N170" s="210">
        <v>39680</v>
      </c>
      <c r="O170" s="210"/>
      <c r="P170" s="210"/>
      <c r="Q170" s="210"/>
      <c r="R170" s="227">
        <f t="shared" si="126"/>
        <v>39680</v>
      </c>
      <c r="S170" s="227">
        <f t="shared" si="127"/>
        <v>39680</v>
      </c>
      <c r="T170" s="227">
        <f t="shared" si="128"/>
        <v>39680</v>
      </c>
    </row>
    <row r="171" spans="1:20" s="112" customFormat="1" ht="60" hidden="1" customHeight="1" x14ac:dyDescent="0.3">
      <c r="A171" s="98">
        <v>911</v>
      </c>
      <c r="B171" s="174" t="s">
        <v>339</v>
      </c>
      <c r="C171" s="258" t="s">
        <v>209</v>
      </c>
      <c r="D171" s="224">
        <v>53</v>
      </c>
      <c r="E171" s="224">
        <v>66</v>
      </c>
      <c r="F171" s="225">
        <v>2260.1</v>
      </c>
      <c r="G171" s="225">
        <v>2260.1</v>
      </c>
      <c r="H171" s="225">
        <v>2260.1</v>
      </c>
      <c r="I171" s="102">
        <f t="shared" si="131"/>
        <v>0</v>
      </c>
      <c r="J171" s="102">
        <f t="shared" si="131"/>
        <v>0</v>
      </c>
      <c r="K171" s="102">
        <f t="shared" si="131"/>
        <v>0</v>
      </c>
      <c r="L171" s="210">
        <v>2260.1</v>
      </c>
      <c r="M171" s="210">
        <v>2260.1</v>
      </c>
      <c r="N171" s="210">
        <v>2260.1</v>
      </c>
      <c r="O171" s="210"/>
      <c r="P171" s="210"/>
      <c r="Q171" s="210"/>
      <c r="R171" s="227">
        <f t="shared" si="126"/>
        <v>2260.1</v>
      </c>
      <c r="S171" s="227">
        <f t="shared" si="127"/>
        <v>2260.1</v>
      </c>
      <c r="T171" s="227">
        <f t="shared" si="128"/>
        <v>2260.1</v>
      </c>
    </row>
    <row r="172" spans="1:20" s="112" customFormat="1" ht="75" hidden="1" x14ac:dyDescent="0.3">
      <c r="A172" s="98">
        <v>905</v>
      </c>
      <c r="B172" s="174" t="s">
        <v>340</v>
      </c>
      <c r="C172" s="258" t="s">
        <v>341</v>
      </c>
      <c r="D172" s="224">
        <v>59</v>
      </c>
      <c r="E172" s="224">
        <v>72</v>
      </c>
      <c r="F172" s="225">
        <v>58382</v>
      </c>
      <c r="G172" s="225">
        <v>58382</v>
      </c>
      <c r="H172" s="225">
        <v>58382</v>
      </c>
      <c r="I172" s="102">
        <f t="shared" si="131"/>
        <v>0</v>
      </c>
      <c r="J172" s="102">
        <f t="shared" si="131"/>
        <v>0</v>
      </c>
      <c r="K172" s="102">
        <f t="shared" si="131"/>
        <v>0</v>
      </c>
      <c r="L172" s="210">
        <v>58382</v>
      </c>
      <c r="M172" s="210">
        <v>58382</v>
      </c>
      <c r="N172" s="210">
        <v>58382</v>
      </c>
      <c r="O172" s="210"/>
      <c r="P172" s="210"/>
      <c r="Q172" s="210"/>
      <c r="R172" s="227">
        <f t="shared" si="126"/>
        <v>58382</v>
      </c>
      <c r="S172" s="227">
        <f t="shared" si="127"/>
        <v>58382</v>
      </c>
      <c r="T172" s="227">
        <f t="shared" si="128"/>
        <v>58382</v>
      </c>
    </row>
    <row r="173" spans="1:20" s="151" customFormat="1" ht="37.5" hidden="1" customHeight="1" x14ac:dyDescent="0.3">
      <c r="A173" s="98">
        <v>915</v>
      </c>
      <c r="B173" s="175" t="s">
        <v>342</v>
      </c>
      <c r="C173" s="231" t="s">
        <v>210</v>
      </c>
      <c r="D173" s="224"/>
      <c r="E173" s="224"/>
      <c r="F173" s="225"/>
      <c r="G173" s="225"/>
      <c r="H173" s="225"/>
      <c r="I173" s="122">
        <f t="shared" si="131"/>
        <v>0</v>
      </c>
      <c r="J173" s="102">
        <f t="shared" si="131"/>
        <v>0</v>
      </c>
      <c r="K173" s="102">
        <f t="shared" si="131"/>
        <v>0</v>
      </c>
      <c r="L173" s="225"/>
      <c r="M173" s="225"/>
      <c r="N173" s="225"/>
      <c r="O173" s="225"/>
      <c r="P173" s="225"/>
      <c r="Q173" s="225"/>
      <c r="R173" s="227">
        <f t="shared" si="126"/>
        <v>0</v>
      </c>
      <c r="S173" s="227">
        <f t="shared" si="127"/>
        <v>0</v>
      </c>
      <c r="T173" s="227">
        <f t="shared" si="128"/>
        <v>0</v>
      </c>
    </row>
    <row r="174" spans="1:20" s="112" customFormat="1" ht="56.25" hidden="1" x14ac:dyDescent="0.3">
      <c r="A174" s="98">
        <v>900</v>
      </c>
      <c r="B174" s="174" t="s">
        <v>343</v>
      </c>
      <c r="C174" s="258" t="s">
        <v>264</v>
      </c>
      <c r="D174" s="224">
        <v>66</v>
      </c>
      <c r="E174" s="224">
        <v>79</v>
      </c>
      <c r="F174" s="225">
        <v>17</v>
      </c>
      <c r="G174" s="225">
        <v>18</v>
      </c>
      <c r="H174" s="225">
        <v>145</v>
      </c>
      <c r="I174" s="102">
        <f t="shared" si="131"/>
        <v>-0.19999999999999929</v>
      </c>
      <c r="J174" s="102">
        <f t="shared" si="131"/>
        <v>0</v>
      </c>
      <c r="K174" s="102">
        <f t="shared" si="131"/>
        <v>-0.40000000000000568</v>
      </c>
      <c r="L174" s="210">
        <v>16.8</v>
      </c>
      <c r="M174" s="210">
        <v>18</v>
      </c>
      <c r="N174" s="210">
        <v>144.6</v>
      </c>
      <c r="O174" s="210"/>
      <c r="P174" s="210"/>
      <c r="Q174" s="210"/>
      <c r="R174" s="227">
        <f t="shared" si="126"/>
        <v>16.8</v>
      </c>
      <c r="S174" s="227">
        <f t="shared" si="127"/>
        <v>18</v>
      </c>
      <c r="T174" s="227">
        <f t="shared" si="128"/>
        <v>144.6</v>
      </c>
    </row>
    <row r="175" spans="1:20" s="151" customFormat="1" ht="93.75" hidden="1" customHeight="1" x14ac:dyDescent="0.3">
      <c r="A175" s="98">
        <v>900</v>
      </c>
      <c r="B175" s="175" t="s">
        <v>344</v>
      </c>
      <c r="C175" s="264" t="s">
        <v>345</v>
      </c>
      <c r="D175" s="224"/>
      <c r="E175" s="224"/>
      <c r="F175" s="225"/>
      <c r="G175" s="225"/>
      <c r="H175" s="225"/>
      <c r="I175" s="122">
        <f t="shared" si="131"/>
        <v>0</v>
      </c>
      <c r="J175" s="102">
        <f t="shared" si="131"/>
        <v>0</v>
      </c>
      <c r="K175" s="102">
        <f t="shared" si="131"/>
        <v>0</v>
      </c>
      <c r="L175" s="225"/>
      <c r="M175" s="225"/>
      <c r="N175" s="225"/>
      <c r="O175" s="225"/>
      <c r="P175" s="225"/>
      <c r="Q175" s="225"/>
      <c r="R175" s="227">
        <f t="shared" si="126"/>
        <v>0</v>
      </c>
      <c r="S175" s="227">
        <f t="shared" si="127"/>
        <v>0</v>
      </c>
      <c r="T175" s="227">
        <f t="shared" si="128"/>
        <v>0</v>
      </c>
    </row>
    <row r="176" spans="1:20" s="112" customFormat="1" ht="56.25" hidden="1" x14ac:dyDescent="0.3">
      <c r="A176" s="98">
        <v>900</v>
      </c>
      <c r="B176" s="174" t="s">
        <v>346</v>
      </c>
      <c r="C176" s="258" t="s">
        <v>270</v>
      </c>
      <c r="D176" s="224">
        <v>51</v>
      </c>
      <c r="E176" s="224">
        <v>64</v>
      </c>
      <c r="F176" s="225">
        <v>2618.5</v>
      </c>
      <c r="G176" s="225">
        <v>0</v>
      </c>
      <c r="H176" s="225">
        <v>1309.3</v>
      </c>
      <c r="I176" s="102">
        <f t="shared" si="131"/>
        <v>0</v>
      </c>
      <c r="J176" s="102">
        <f t="shared" si="131"/>
        <v>0</v>
      </c>
      <c r="K176" s="102">
        <f t="shared" si="131"/>
        <v>0</v>
      </c>
      <c r="L176" s="210">
        <v>2618.5</v>
      </c>
      <c r="M176" s="210">
        <v>0</v>
      </c>
      <c r="N176" s="210">
        <v>1309.3</v>
      </c>
      <c r="O176" s="210"/>
      <c r="P176" s="210"/>
      <c r="Q176" s="210"/>
      <c r="R176" s="227">
        <f t="shared" si="126"/>
        <v>2618.5</v>
      </c>
      <c r="S176" s="227">
        <f t="shared" si="127"/>
        <v>0</v>
      </c>
      <c r="T176" s="227">
        <f t="shared" si="128"/>
        <v>1309.3</v>
      </c>
    </row>
    <row r="177" spans="1:20" s="151" customFormat="1" ht="56.25" hidden="1" customHeight="1" x14ac:dyDescent="0.3">
      <c r="A177" s="98">
        <v>915</v>
      </c>
      <c r="B177" s="175" t="s">
        <v>347</v>
      </c>
      <c r="C177" s="264" t="s">
        <v>211</v>
      </c>
      <c r="D177" s="224"/>
      <c r="E177" s="224"/>
      <c r="F177" s="225"/>
      <c r="G177" s="225"/>
      <c r="H177" s="225"/>
      <c r="I177" s="122">
        <f t="shared" si="131"/>
        <v>0</v>
      </c>
      <c r="J177" s="102">
        <f t="shared" si="131"/>
        <v>0</v>
      </c>
      <c r="K177" s="102">
        <f t="shared" si="131"/>
        <v>0</v>
      </c>
      <c r="L177" s="225"/>
      <c r="M177" s="225"/>
      <c r="N177" s="225"/>
      <c r="O177" s="225"/>
      <c r="P177" s="225"/>
      <c r="Q177" s="225"/>
      <c r="R177" s="227">
        <f t="shared" si="126"/>
        <v>0</v>
      </c>
      <c r="S177" s="227">
        <f t="shared" si="127"/>
        <v>0</v>
      </c>
      <c r="T177" s="227">
        <f t="shared" si="128"/>
        <v>0</v>
      </c>
    </row>
    <row r="178" spans="1:20" s="151" customFormat="1" ht="56.25" hidden="1" customHeight="1" x14ac:dyDescent="0.3">
      <c r="A178" s="98">
        <v>900</v>
      </c>
      <c r="B178" s="175" t="s">
        <v>348</v>
      </c>
      <c r="C178" s="265" t="s">
        <v>269</v>
      </c>
      <c r="D178" s="224"/>
      <c r="E178" s="224"/>
      <c r="F178" s="225"/>
      <c r="G178" s="225"/>
      <c r="H178" s="225"/>
      <c r="I178" s="122">
        <f t="shared" si="131"/>
        <v>0</v>
      </c>
      <c r="J178" s="102">
        <f t="shared" si="131"/>
        <v>0</v>
      </c>
      <c r="K178" s="102">
        <f t="shared" si="131"/>
        <v>0</v>
      </c>
      <c r="L178" s="225"/>
      <c r="M178" s="225"/>
      <c r="N178" s="225"/>
      <c r="O178" s="225"/>
      <c r="P178" s="225"/>
      <c r="Q178" s="225"/>
      <c r="R178" s="227">
        <f t="shared" si="126"/>
        <v>0</v>
      </c>
      <c r="S178" s="227">
        <f t="shared" si="127"/>
        <v>0</v>
      </c>
      <c r="T178" s="227">
        <f t="shared" si="128"/>
        <v>0</v>
      </c>
    </row>
    <row r="179" spans="1:20" s="151" customFormat="1" ht="56.25" hidden="1" customHeight="1" x14ac:dyDescent="0.3">
      <c r="A179" s="98">
        <v>915</v>
      </c>
      <c r="B179" s="175" t="s">
        <v>349</v>
      </c>
      <c r="C179" s="231" t="s">
        <v>350</v>
      </c>
      <c r="D179" s="224"/>
      <c r="E179" s="224"/>
      <c r="F179" s="225"/>
      <c r="G179" s="225"/>
      <c r="H179" s="225"/>
      <c r="I179" s="122">
        <f t="shared" si="131"/>
        <v>0</v>
      </c>
      <c r="J179" s="102">
        <f t="shared" si="131"/>
        <v>0</v>
      </c>
      <c r="K179" s="102">
        <f t="shared" si="131"/>
        <v>0</v>
      </c>
      <c r="L179" s="225"/>
      <c r="M179" s="225"/>
      <c r="N179" s="225"/>
      <c r="O179" s="225"/>
      <c r="P179" s="225"/>
      <c r="Q179" s="225"/>
      <c r="R179" s="227">
        <f t="shared" si="126"/>
        <v>0</v>
      </c>
      <c r="S179" s="227">
        <f t="shared" si="127"/>
        <v>0</v>
      </c>
      <c r="T179" s="227">
        <f t="shared" si="128"/>
        <v>0</v>
      </c>
    </row>
    <row r="180" spans="1:20" s="151" customFormat="1" ht="37.5" hidden="1" customHeight="1" x14ac:dyDescent="0.3">
      <c r="A180" s="98">
        <v>915</v>
      </c>
      <c r="B180" s="175" t="s">
        <v>351</v>
      </c>
      <c r="C180" s="231" t="s">
        <v>212</v>
      </c>
      <c r="D180" s="224"/>
      <c r="E180" s="224"/>
      <c r="F180" s="225"/>
      <c r="G180" s="225"/>
      <c r="H180" s="225"/>
      <c r="I180" s="122">
        <f t="shared" si="131"/>
        <v>0</v>
      </c>
      <c r="J180" s="102">
        <f t="shared" si="131"/>
        <v>0</v>
      </c>
      <c r="K180" s="102">
        <f t="shared" si="131"/>
        <v>0</v>
      </c>
      <c r="L180" s="225"/>
      <c r="M180" s="225"/>
      <c r="N180" s="225"/>
      <c r="O180" s="225"/>
      <c r="P180" s="225"/>
      <c r="Q180" s="225"/>
      <c r="R180" s="227">
        <f t="shared" si="126"/>
        <v>0</v>
      </c>
      <c r="S180" s="227">
        <f t="shared" si="127"/>
        <v>0</v>
      </c>
      <c r="T180" s="227">
        <f t="shared" si="128"/>
        <v>0</v>
      </c>
    </row>
    <row r="181" spans="1:20" s="151" customFormat="1" ht="37.5" hidden="1" customHeight="1" x14ac:dyDescent="0.3">
      <c r="A181" s="98">
        <v>911</v>
      </c>
      <c r="B181" s="175" t="s">
        <v>352</v>
      </c>
      <c r="C181" s="231" t="s">
        <v>213</v>
      </c>
      <c r="D181" s="224"/>
      <c r="E181" s="224"/>
      <c r="F181" s="225"/>
      <c r="G181" s="225"/>
      <c r="H181" s="225"/>
      <c r="I181" s="122">
        <f t="shared" si="131"/>
        <v>0</v>
      </c>
      <c r="J181" s="102">
        <f t="shared" si="131"/>
        <v>0</v>
      </c>
      <c r="K181" s="102">
        <f t="shared" si="131"/>
        <v>0</v>
      </c>
      <c r="L181" s="225"/>
      <c r="M181" s="225"/>
      <c r="N181" s="225"/>
      <c r="O181" s="225"/>
      <c r="P181" s="225"/>
      <c r="Q181" s="225"/>
      <c r="R181" s="227">
        <f t="shared" si="126"/>
        <v>0</v>
      </c>
      <c r="S181" s="227">
        <f t="shared" si="127"/>
        <v>0</v>
      </c>
      <c r="T181" s="227">
        <f t="shared" si="128"/>
        <v>0</v>
      </c>
    </row>
    <row r="182" spans="1:20" s="112" customFormat="1" ht="75" hidden="1" x14ac:dyDescent="0.25">
      <c r="A182" s="98">
        <v>915</v>
      </c>
      <c r="B182" s="174" t="s">
        <v>353</v>
      </c>
      <c r="C182" s="208" t="s">
        <v>214</v>
      </c>
      <c r="D182" s="224">
        <v>42</v>
      </c>
      <c r="E182" s="224">
        <v>50</v>
      </c>
      <c r="F182" s="225">
        <v>615</v>
      </c>
      <c r="G182" s="225">
        <v>634</v>
      </c>
      <c r="H182" s="225">
        <v>659</v>
      </c>
      <c r="I182" s="102">
        <f t="shared" si="131"/>
        <v>0</v>
      </c>
      <c r="J182" s="102">
        <f t="shared" si="131"/>
        <v>0</v>
      </c>
      <c r="K182" s="102">
        <f t="shared" si="131"/>
        <v>0</v>
      </c>
      <c r="L182" s="210">
        <v>615</v>
      </c>
      <c r="M182" s="210">
        <v>634</v>
      </c>
      <c r="N182" s="210">
        <v>659</v>
      </c>
      <c r="O182" s="210"/>
      <c r="P182" s="210"/>
      <c r="Q182" s="210"/>
      <c r="R182" s="227">
        <f t="shared" si="126"/>
        <v>615</v>
      </c>
      <c r="S182" s="227">
        <f t="shared" si="127"/>
        <v>634</v>
      </c>
      <c r="T182" s="227">
        <f t="shared" si="128"/>
        <v>659</v>
      </c>
    </row>
    <row r="183" spans="1:20" s="151" customFormat="1" ht="56.25" hidden="1" customHeight="1" x14ac:dyDescent="0.25">
      <c r="A183" s="98">
        <v>915</v>
      </c>
      <c r="B183" s="174" t="s">
        <v>354</v>
      </c>
      <c r="C183" s="208" t="s">
        <v>215</v>
      </c>
      <c r="D183" s="224"/>
      <c r="E183" s="224">
        <v>51</v>
      </c>
      <c r="F183" s="225"/>
      <c r="G183" s="225"/>
      <c r="H183" s="225"/>
      <c r="I183" s="202">
        <f t="shared" si="131"/>
        <v>4.8</v>
      </c>
      <c r="J183" s="102">
        <f t="shared" si="131"/>
        <v>0</v>
      </c>
      <c r="K183" s="102">
        <f t="shared" si="131"/>
        <v>0</v>
      </c>
      <c r="L183" s="210">
        <v>4.8</v>
      </c>
      <c r="M183" s="210">
        <v>0</v>
      </c>
      <c r="N183" s="210">
        <v>0</v>
      </c>
      <c r="O183" s="210"/>
      <c r="P183" s="210"/>
      <c r="Q183" s="210"/>
      <c r="R183" s="227">
        <f t="shared" si="126"/>
        <v>4.8</v>
      </c>
      <c r="S183" s="227">
        <f t="shared" si="127"/>
        <v>0</v>
      </c>
      <c r="T183" s="227">
        <f t="shared" si="128"/>
        <v>0</v>
      </c>
    </row>
    <row r="184" spans="1:20" s="112" customFormat="1" ht="93.75" hidden="1" x14ac:dyDescent="0.25">
      <c r="A184" s="98">
        <v>915</v>
      </c>
      <c r="B184" s="174" t="s">
        <v>355</v>
      </c>
      <c r="C184" s="266" t="s">
        <v>216</v>
      </c>
      <c r="D184" s="224">
        <v>39</v>
      </c>
      <c r="E184" s="224">
        <v>52</v>
      </c>
      <c r="F184" s="225">
        <v>48414</v>
      </c>
      <c r="G184" s="225">
        <v>49898</v>
      </c>
      <c r="H184" s="225">
        <v>51852</v>
      </c>
      <c r="I184" s="102">
        <f t="shared" si="131"/>
        <v>0</v>
      </c>
      <c r="J184" s="102">
        <f t="shared" si="131"/>
        <v>0</v>
      </c>
      <c r="K184" s="102">
        <f t="shared" si="131"/>
        <v>0</v>
      </c>
      <c r="L184" s="210">
        <v>48414</v>
      </c>
      <c r="M184" s="210">
        <v>49898</v>
      </c>
      <c r="N184" s="210">
        <v>51852</v>
      </c>
      <c r="O184" s="210"/>
      <c r="P184" s="210"/>
      <c r="Q184" s="210"/>
      <c r="R184" s="227">
        <f t="shared" si="126"/>
        <v>48414</v>
      </c>
      <c r="S184" s="227">
        <f t="shared" si="127"/>
        <v>49898</v>
      </c>
      <c r="T184" s="227">
        <f t="shared" si="128"/>
        <v>51852</v>
      </c>
    </row>
    <row r="185" spans="1:20" s="112" customFormat="1" ht="45.75" hidden="1" customHeight="1" x14ac:dyDescent="0.25">
      <c r="A185" s="98"/>
      <c r="B185" s="184" t="s">
        <v>450</v>
      </c>
      <c r="C185" s="267" t="s">
        <v>449</v>
      </c>
      <c r="D185" s="224"/>
      <c r="E185" s="224">
        <v>59</v>
      </c>
      <c r="F185" s="225">
        <v>0</v>
      </c>
      <c r="G185" s="225">
        <v>0</v>
      </c>
      <c r="H185" s="225">
        <v>0</v>
      </c>
      <c r="I185" s="102">
        <f t="shared" si="131"/>
        <v>2523.4</v>
      </c>
      <c r="J185" s="102">
        <f t="shared" si="131"/>
        <v>2523.4</v>
      </c>
      <c r="K185" s="102">
        <f t="shared" si="131"/>
        <v>2523.4</v>
      </c>
      <c r="L185" s="210">
        <v>2523.4</v>
      </c>
      <c r="M185" s="210">
        <v>2523.4</v>
      </c>
      <c r="N185" s="210">
        <v>2523.4</v>
      </c>
      <c r="O185" s="210"/>
      <c r="P185" s="210"/>
      <c r="Q185" s="210"/>
      <c r="R185" s="227">
        <f t="shared" si="126"/>
        <v>2523.4</v>
      </c>
      <c r="S185" s="227">
        <f t="shared" si="127"/>
        <v>2523.4</v>
      </c>
      <c r="T185" s="227">
        <f t="shared" si="128"/>
        <v>2523.4</v>
      </c>
    </row>
    <row r="186" spans="1:20" s="112" customFormat="1" ht="40.5" hidden="1" customHeight="1" x14ac:dyDescent="0.3">
      <c r="A186" s="98">
        <v>915</v>
      </c>
      <c r="B186" s="174" t="s">
        <v>356</v>
      </c>
      <c r="C186" s="268" t="s">
        <v>271</v>
      </c>
      <c r="D186" s="224">
        <v>42</v>
      </c>
      <c r="E186" s="224">
        <v>50</v>
      </c>
      <c r="F186" s="225">
        <v>73264</v>
      </c>
      <c r="G186" s="225">
        <v>75462</v>
      </c>
      <c r="H186" s="225">
        <v>77723</v>
      </c>
      <c r="I186" s="102">
        <f t="shared" si="131"/>
        <v>0</v>
      </c>
      <c r="J186" s="102">
        <f t="shared" si="131"/>
        <v>0</v>
      </c>
      <c r="K186" s="102">
        <f t="shared" si="131"/>
        <v>0</v>
      </c>
      <c r="L186" s="210">
        <v>73264</v>
      </c>
      <c r="M186" s="210">
        <v>75462</v>
      </c>
      <c r="N186" s="210">
        <v>77723</v>
      </c>
      <c r="O186" s="210"/>
      <c r="P186" s="210"/>
      <c r="Q186" s="210"/>
      <c r="R186" s="227">
        <f t="shared" si="126"/>
        <v>73264</v>
      </c>
      <c r="S186" s="227">
        <f t="shared" si="127"/>
        <v>75462</v>
      </c>
      <c r="T186" s="227">
        <f t="shared" si="128"/>
        <v>77723</v>
      </c>
    </row>
    <row r="187" spans="1:20" s="112" customFormat="1" ht="37.5" hidden="1" x14ac:dyDescent="0.3">
      <c r="A187" s="152"/>
      <c r="B187" s="174" t="s">
        <v>357</v>
      </c>
      <c r="C187" s="269" t="s">
        <v>217</v>
      </c>
      <c r="D187" s="224"/>
      <c r="E187" s="224"/>
      <c r="F187" s="229">
        <f t="shared" ref="F187:T187" si="138">SUM(F188:F228)</f>
        <v>1024362.7</v>
      </c>
      <c r="G187" s="229">
        <f t="shared" si="138"/>
        <v>1023818</v>
      </c>
      <c r="H187" s="229">
        <f t="shared" si="138"/>
        <v>1024616.6</v>
      </c>
      <c r="I187" s="229">
        <f t="shared" si="138"/>
        <v>4230.9999999999945</v>
      </c>
      <c r="J187" s="229">
        <f t="shared" si="138"/>
        <v>7474.9999999999945</v>
      </c>
      <c r="K187" s="229">
        <f t="shared" si="138"/>
        <v>7278.0999999999949</v>
      </c>
      <c r="L187" s="230">
        <f t="shared" si="138"/>
        <v>1028593.7</v>
      </c>
      <c r="M187" s="230">
        <f t="shared" si="138"/>
        <v>1031293</v>
      </c>
      <c r="N187" s="230">
        <f t="shared" si="138"/>
        <v>1031894.7</v>
      </c>
      <c r="O187" s="230">
        <f t="shared" si="138"/>
        <v>0</v>
      </c>
      <c r="P187" s="230">
        <f t="shared" si="138"/>
        <v>0</v>
      </c>
      <c r="Q187" s="230">
        <f t="shared" si="138"/>
        <v>0</v>
      </c>
      <c r="R187" s="230">
        <f t="shared" si="138"/>
        <v>1028593.7</v>
      </c>
      <c r="S187" s="230">
        <f t="shared" si="138"/>
        <v>1031293</v>
      </c>
      <c r="T187" s="230">
        <f t="shared" si="138"/>
        <v>1031894.7</v>
      </c>
    </row>
    <row r="188" spans="1:20" s="112" customFormat="1" ht="37.5" hidden="1" x14ac:dyDescent="0.3">
      <c r="A188" s="98">
        <v>855</v>
      </c>
      <c r="B188" s="185" t="s">
        <v>84</v>
      </c>
      <c r="C188" s="258" t="s">
        <v>218</v>
      </c>
      <c r="D188" s="224">
        <v>56</v>
      </c>
      <c r="E188" s="224">
        <v>69</v>
      </c>
      <c r="F188" s="225">
        <v>486.2</v>
      </c>
      <c r="G188" s="225">
        <v>486.2</v>
      </c>
      <c r="H188" s="225">
        <v>486.2</v>
      </c>
      <c r="I188" s="102">
        <f t="shared" si="131"/>
        <v>0</v>
      </c>
      <c r="J188" s="102">
        <f t="shared" si="131"/>
        <v>0</v>
      </c>
      <c r="K188" s="102">
        <f t="shared" si="131"/>
        <v>0</v>
      </c>
      <c r="L188" s="210">
        <v>486.2</v>
      </c>
      <c r="M188" s="210">
        <v>486.2</v>
      </c>
      <c r="N188" s="210">
        <v>486.2</v>
      </c>
      <c r="O188" s="210"/>
      <c r="P188" s="210"/>
      <c r="Q188" s="210"/>
      <c r="R188" s="227">
        <f t="shared" si="126"/>
        <v>486.2</v>
      </c>
      <c r="S188" s="227">
        <f t="shared" si="127"/>
        <v>486.2</v>
      </c>
      <c r="T188" s="227">
        <f t="shared" si="128"/>
        <v>486.2</v>
      </c>
    </row>
    <row r="189" spans="1:20" s="112" customFormat="1" ht="37.5" hidden="1" x14ac:dyDescent="0.25">
      <c r="A189" s="98">
        <v>855</v>
      </c>
      <c r="B189" s="185" t="s">
        <v>86</v>
      </c>
      <c r="C189" s="270" t="s">
        <v>265</v>
      </c>
      <c r="D189" s="224">
        <v>60</v>
      </c>
      <c r="E189" s="224">
        <v>73</v>
      </c>
      <c r="F189" s="225">
        <v>1600</v>
      </c>
      <c r="G189" s="225">
        <v>1600</v>
      </c>
      <c r="H189" s="225">
        <v>1600</v>
      </c>
      <c r="I189" s="102">
        <f t="shared" si="131"/>
        <v>0</v>
      </c>
      <c r="J189" s="102">
        <f t="shared" si="131"/>
        <v>0</v>
      </c>
      <c r="K189" s="102">
        <f t="shared" si="131"/>
        <v>0</v>
      </c>
      <c r="L189" s="210">
        <v>1600</v>
      </c>
      <c r="M189" s="210">
        <v>1600</v>
      </c>
      <c r="N189" s="210">
        <v>1600</v>
      </c>
      <c r="O189" s="210"/>
      <c r="P189" s="210"/>
      <c r="Q189" s="210"/>
      <c r="R189" s="227">
        <f t="shared" si="126"/>
        <v>1600</v>
      </c>
      <c r="S189" s="227">
        <f t="shared" si="127"/>
        <v>1600</v>
      </c>
      <c r="T189" s="227">
        <f t="shared" si="128"/>
        <v>1600</v>
      </c>
    </row>
    <row r="190" spans="1:20" s="151" customFormat="1" ht="18.75" hidden="1" customHeight="1" x14ac:dyDescent="0.3">
      <c r="A190" s="98">
        <v>855</v>
      </c>
      <c r="B190" s="185" t="s">
        <v>87</v>
      </c>
      <c r="C190" s="231" t="s">
        <v>220</v>
      </c>
      <c r="D190" s="224"/>
      <c r="E190" s="224"/>
      <c r="F190" s="225"/>
      <c r="G190" s="225"/>
      <c r="H190" s="225"/>
      <c r="I190" s="122">
        <f t="shared" si="131"/>
        <v>0</v>
      </c>
      <c r="J190" s="102">
        <f t="shared" si="131"/>
        <v>0</v>
      </c>
      <c r="K190" s="102">
        <f t="shared" si="131"/>
        <v>0</v>
      </c>
      <c r="L190" s="225"/>
      <c r="M190" s="225"/>
      <c r="N190" s="225"/>
      <c r="O190" s="225"/>
      <c r="P190" s="225"/>
      <c r="Q190" s="225"/>
      <c r="R190" s="227">
        <f t="shared" si="126"/>
        <v>0</v>
      </c>
      <c r="S190" s="227">
        <f t="shared" si="127"/>
        <v>0</v>
      </c>
      <c r="T190" s="227">
        <f t="shared" si="128"/>
        <v>0</v>
      </c>
    </row>
    <row r="191" spans="1:20" s="112" customFormat="1" ht="37.5" hidden="1" x14ac:dyDescent="0.3">
      <c r="A191" s="98">
        <v>855</v>
      </c>
      <c r="B191" s="185" t="s">
        <v>103</v>
      </c>
      <c r="C191" s="258" t="s">
        <v>234</v>
      </c>
      <c r="D191" s="224">
        <v>50</v>
      </c>
      <c r="E191" s="224">
        <v>81</v>
      </c>
      <c r="F191" s="225">
        <v>125</v>
      </c>
      <c r="G191" s="225">
        <v>125</v>
      </c>
      <c r="H191" s="225">
        <v>125</v>
      </c>
      <c r="I191" s="102">
        <f t="shared" si="131"/>
        <v>0</v>
      </c>
      <c r="J191" s="102">
        <f t="shared" si="131"/>
        <v>0</v>
      </c>
      <c r="K191" s="102">
        <f t="shared" si="131"/>
        <v>0</v>
      </c>
      <c r="L191" s="210">
        <v>125</v>
      </c>
      <c r="M191" s="210">
        <v>125</v>
      </c>
      <c r="N191" s="210">
        <v>125</v>
      </c>
      <c r="O191" s="210"/>
      <c r="P191" s="210"/>
      <c r="Q191" s="210"/>
      <c r="R191" s="227">
        <f t="shared" si="126"/>
        <v>125</v>
      </c>
      <c r="S191" s="227">
        <f t="shared" si="127"/>
        <v>125</v>
      </c>
      <c r="T191" s="227">
        <f t="shared" si="128"/>
        <v>125</v>
      </c>
    </row>
    <row r="192" spans="1:20" s="112" customFormat="1" ht="37.5" hidden="1" x14ac:dyDescent="0.3">
      <c r="A192" s="98">
        <v>900</v>
      </c>
      <c r="B192" s="185" t="s">
        <v>281</v>
      </c>
      <c r="C192" s="271" t="s">
        <v>266</v>
      </c>
      <c r="D192" s="224">
        <v>52</v>
      </c>
      <c r="E192" s="224">
        <v>65</v>
      </c>
      <c r="F192" s="225">
        <v>21142.799999999999</v>
      </c>
      <c r="G192" s="225">
        <v>21142.799999999999</v>
      </c>
      <c r="H192" s="225">
        <v>21142.799999999999</v>
      </c>
      <c r="I192" s="102">
        <f t="shared" si="131"/>
        <v>-1709.2999999999993</v>
      </c>
      <c r="J192" s="102">
        <f t="shared" si="131"/>
        <v>-1709.2999999999993</v>
      </c>
      <c r="K192" s="102">
        <f t="shared" si="131"/>
        <v>-1709.2999999999993</v>
      </c>
      <c r="L192" s="210">
        <v>19433.5</v>
      </c>
      <c r="M192" s="210">
        <v>19433.5</v>
      </c>
      <c r="N192" s="210">
        <v>19433.5</v>
      </c>
      <c r="O192" s="210"/>
      <c r="P192" s="210"/>
      <c r="Q192" s="210"/>
      <c r="R192" s="227">
        <f t="shared" si="126"/>
        <v>19433.5</v>
      </c>
      <c r="S192" s="227">
        <f t="shared" si="127"/>
        <v>19433.5</v>
      </c>
      <c r="T192" s="227">
        <f t="shared" si="128"/>
        <v>19433.5</v>
      </c>
    </row>
    <row r="193" spans="1:20" s="112" customFormat="1" hidden="1" x14ac:dyDescent="0.3">
      <c r="A193" s="98">
        <v>900</v>
      </c>
      <c r="B193" s="185" t="s">
        <v>108</v>
      </c>
      <c r="C193" s="258" t="s">
        <v>239</v>
      </c>
      <c r="D193" s="224">
        <v>67</v>
      </c>
      <c r="E193" s="224">
        <v>81</v>
      </c>
      <c r="F193" s="225">
        <v>115</v>
      </c>
      <c r="G193" s="225">
        <v>115</v>
      </c>
      <c r="H193" s="225">
        <v>115</v>
      </c>
      <c r="I193" s="102">
        <f t="shared" si="131"/>
        <v>0</v>
      </c>
      <c r="J193" s="102">
        <f t="shared" si="131"/>
        <v>0</v>
      </c>
      <c r="K193" s="102">
        <f t="shared" si="131"/>
        <v>0</v>
      </c>
      <c r="L193" s="210">
        <v>115</v>
      </c>
      <c r="M193" s="210">
        <v>115</v>
      </c>
      <c r="N193" s="210">
        <v>115</v>
      </c>
      <c r="O193" s="210"/>
      <c r="P193" s="210"/>
      <c r="Q193" s="210"/>
      <c r="R193" s="227">
        <f t="shared" si="126"/>
        <v>115</v>
      </c>
      <c r="S193" s="227">
        <f t="shared" si="127"/>
        <v>115</v>
      </c>
      <c r="T193" s="227">
        <f t="shared" si="128"/>
        <v>115</v>
      </c>
    </row>
    <row r="194" spans="1:20" s="112" customFormat="1" ht="40.5" hidden="1" customHeight="1" x14ac:dyDescent="0.3">
      <c r="A194" s="98">
        <v>905</v>
      </c>
      <c r="B194" s="185" t="s">
        <v>109</v>
      </c>
      <c r="C194" s="258" t="s">
        <v>240</v>
      </c>
      <c r="D194" s="224">
        <v>61</v>
      </c>
      <c r="E194" s="224">
        <v>74</v>
      </c>
      <c r="F194" s="225">
        <v>24009</v>
      </c>
      <c r="G194" s="225">
        <v>24009</v>
      </c>
      <c r="H194" s="225">
        <v>24133</v>
      </c>
      <c r="I194" s="102">
        <f t="shared" si="131"/>
        <v>-134</v>
      </c>
      <c r="J194" s="102">
        <f t="shared" si="131"/>
        <v>2860</v>
      </c>
      <c r="K194" s="102">
        <f t="shared" si="131"/>
        <v>2913</v>
      </c>
      <c r="L194" s="210">
        <v>23875</v>
      </c>
      <c r="M194" s="210">
        <v>26869</v>
      </c>
      <c r="N194" s="210">
        <v>27046</v>
      </c>
      <c r="O194" s="210"/>
      <c r="P194" s="210"/>
      <c r="Q194" s="210"/>
      <c r="R194" s="227">
        <f t="shared" si="126"/>
        <v>23875</v>
      </c>
      <c r="S194" s="227">
        <f t="shared" si="127"/>
        <v>26869</v>
      </c>
      <c r="T194" s="227">
        <f t="shared" si="128"/>
        <v>27046</v>
      </c>
    </row>
    <row r="195" spans="1:20" s="112" customFormat="1" ht="37.5" hidden="1" x14ac:dyDescent="0.3">
      <c r="A195" s="98">
        <v>911</v>
      </c>
      <c r="B195" s="185" t="s">
        <v>85</v>
      </c>
      <c r="C195" s="258" t="s">
        <v>219</v>
      </c>
      <c r="D195" s="224">
        <v>57</v>
      </c>
      <c r="E195" s="224">
        <v>70</v>
      </c>
      <c r="F195" s="225">
        <v>326</v>
      </c>
      <c r="G195" s="225">
        <v>326</v>
      </c>
      <c r="H195" s="225">
        <v>325.89999999999998</v>
      </c>
      <c r="I195" s="102">
        <f t="shared" si="131"/>
        <v>-0.10000000000002274</v>
      </c>
      <c r="J195" s="102">
        <f t="shared" si="131"/>
        <v>-0.10000000000002274</v>
      </c>
      <c r="K195" s="102">
        <f t="shared" si="131"/>
        <v>0</v>
      </c>
      <c r="L195" s="210">
        <v>325.89999999999998</v>
      </c>
      <c r="M195" s="210">
        <v>325.89999999999998</v>
      </c>
      <c r="N195" s="210">
        <v>325.89999999999998</v>
      </c>
      <c r="O195" s="210"/>
      <c r="P195" s="210"/>
      <c r="Q195" s="210"/>
      <c r="R195" s="227">
        <f t="shared" si="126"/>
        <v>325.89999999999998</v>
      </c>
      <c r="S195" s="227">
        <f t="shared" si="127"/>
        <v>325.89999999999998</v>
      </c>
      <c r="T195" s="227">
        <f t="shared" si="128"/>
        <v>325.89999999999998</v>
      </c>
    </row>
    <row r="196" spans="1:20" s="112" customFormat="1" ht="56.25" hidden="1" x14ac:dyDescent="0.25">
      <c r="A196" s="98">
        <v>911</v>
      </c>
      <c r="B196" s="185" t="s">
        <v>88</v>
      </c>
      <c r="C196" s="208" t="s">
        <v>358</v>
      </c>
      <c r="D196" s="224">
        <v>53</v>
      </c>
      <c r="E196" s="224">
        <v>66</v>
      </c>
      <c r="F196" s="225">
        <v>264200</v>
      </c>
      <c r="G196" s="225">
        <v>264200</v>
      </c>
      <c r="H196" s="225">
        <v>264200</v>
      </c>
      <c r="I196" s="102">
        <f t="shared" si="131"/>
        <v>0</v>
      </c>
      <c r="J196" s="102">
        <f t="shared" si="131"/>
        <v>0</v>
      </c>
      <c r="K196" s="102">
        <f t="shared" si="131"/>
        <v>0</v>
      </c>
      <c r="L196" s="210">
        <v>264200</v>
      </c>
      <c r="M196" s="210">
        <v>264200</v>
      </c>
      <c r="N196" s="210">
        <v>264200</v>
      </c>
      <c r="O196" s="210"/>
      <c r="P196" s="210"/>
      <c r="Q196" s="210"/>
      <c r="R196" s="227">
        <f t="shared" si="126"/>
        <v>264200</v>
      </c>
      <c r="S196" s="227">
        <f t="shared" si="127"/>
        <v>264200</v>
      </c>
      <c r="T196" s="227">
        <f t="shared" si="128"/>
        <v>264200</v>
      </c>
    </row>
    <row r="197" spans="1:20" s="112" customFormat="1" ht="93.75" hidden="1" x14ac:dyDescent="0.25">
      <c r="A197" s="98">
        <v>911</v>
      </c>
      <c r="B197" s="185" t="s">
        <v>89</v>
      </c>
      <c r="C197" s="208" t="s">
        <v>359</v>
      </c>
      <c r="D197" s="224">
        <v>54</v>
      </c>
      <c r="E197" s="224">
        <v>67</v>
      </c>
      <c r="F197" s="225">
        <v>424840</v>
      </c>
      <c r="G197" s="225">
        <v>424840</v>
      </c>
      <c r="H197" s="225">
        <v>424840</v>
      </c>
      <c r="I197" s="102">
        <f t="shared" si="131"/>
        <v>480</v>
      </c>
      <c r="J197" s="102">
        <f t="shared" si="131"/>
        <v>480</v>
      </c>
      <c r="K197" s="102">
        <f t="shared" si="131"/>
        <v>480</v>
      </c>
      <c r="L197" s="210">
        <v>425320</v>
      </c>
      <c r="M197" s="210">
        <v>425320</v>
      </c>
      <c r="N197" s="210">
        <v>425320</v>
      </c>
      <c r="O197" s="210"/>
      <c r="P197" s="210"/>
      <c r="Q197" s="210"/>
      <c r="R197" s="227">
        <f t="shared" si="126"/>
        <v>425320</v>
      </c>
      <c r="S197" s="227">
        <f t="shared" si="127"/>
        <v>425320</v>
      </c>
      <c r="T197" s="227">
        <f t="shared" si="128"/>
        <v>425320</v>
      </c>
    </row>
    <row r="198" spans="1:20" s="112" customFormat="1" ht="37.5" hidden="1" x14ac:dyDescent="0.3">
      <c r="A198" s="98">
        <v>911</v>
      </c>
      <c r="B198" s="185" t="s">
        <v>99</v>
      </c>
      <c r="C198" s="258" t="s">
        <v>230</v>
      </c>
      <c r="D198" s="224">
        <v>54</v>
      </c>
      <c r="E198" s="224">
        <v>67</v>
      </c>
      <c r="F198" s="225">
        <v>50379</v>
      </c>
      <c r="G198" s="225">
        <v>50379</v>
      </c>
      <c r="H198" s="225">
        <v>50379</v>
      </c>
      <c r="I198" s="102">
        <f t="shared" si="131"/>
        <v>173</v>
      </c>
      <c r="J198" s="102">
        <f t="shared" si="131"/>
        <v>173</v>
      </c>
      <c r="K198" s="102">
        <f t="shared" si="131"/>
        <v>173</v>
      </c>
      <c r="L198" s="210">
        <v>50552</v>
      </c>
      <c r="M198" s="210">
        <v>50552</v>
      </c>
      <c r="N198" s="210">
        <v>50552</v>
      </c>
      <c r="O198" s="210"/>
      <c r="P198" s="210"/>
      <c r="Q198" s="210"/>
      <c r="R198" s="227">
        <f t="shared" si="126"/>
        <v>50552</v>
      </c>
      <c r="S198" s="227">
        <f t="shared" si="127"/>
        <v>50552</v>
      </c>
      <c r="T198" s="227">
        <f t="shared" si="128"/>
        <v>50552</v>
      </c>
    </row>
    <row r="199" spans="1:20" s="112" customFormat="1" ht="37.5" hidden="1" x14ac:dyDescent="0.3">
      <c r="A199" s="98">
        <v>911</v>
      </c>
      <c r="B199" s="185" t="s">
        <v>100</v>
      </c>
      <c r="C199" s="271" t="s">
        <v>231</v>
      </c>
      <c r="D199" s="224">
        <v>55</v>
      </c>
      <c r="E199" s="224">
        <v>68</v>
      </c>
      <c r="F199" s="225">
        <v>3880.1</v>
      </c>
      <c r="G199" s="225">
        <v>3880.1</v>
      </c>
      <c r="H199" s="225">
        <v>3880.1</v>
      </c>
      <c r="I199" s="102">
        <f t="shared" si="131"/>
        <v>0</v>
      </c>
      <c r="J199" s="102">
        <f t="shared" si="131"/>
        <v>0</v>
      </c>
      <c r="K199" s="102">
        <f t="shared" si="131"/>
        <v>0</v>
      </c>
      <c r="L199" s="210">
        <v>3880.1</v>
      </c>
      <c r="M199" s="210">
        <v>3880.1</v>
      </c>
      <c r="N199" s="210">
        <v>3880.1</v>
      </c>
      <c r="O199" s="210"/>
      <c r="P199" s="210"/>
      <c r="Q199" s="210"/>
      <c r="R199" s="227">
        <f t="shared" si="126"/>
        <v>3880.1</v>
      </c>
      <c r="S199" s="227">
        <f t="shared" si="127"/>
        <v>3880.1</v>
      </c>
      <c r="T199" s="227">
        <f t="shared" si="128"/>
        <v>3880.1</v>
      </c>
    </row>
    <row r="200" spans="1:20" s="112" customFormat="1" ht="56.25" hidden="1" x14ac:dyDescent="0.3">
      <c r="A200" s="98">
        <v>911</v>
      </c>
      <c r="B200" s="185" t="s">
        <v>101</v>
      </c>
      <c r="C200" s="258" t="s">
        <v>232</v>
      </c>
      <c r="D200" s="224">
        <v>58</v>
      </c>
      <c r="E200" s="224">
        <v>71</v>
      </c>
      <c r="F200" s="225">
        <v>207</v>
      </c>
      <c r="G200" s="225">
        <v>207</v>
      </c>
      <c r="H200" s="225">
        <v>207</v>
      </c>
      <c r="I200" s="102">
        <f t="shared" si="131"/>
        <v>0</v>
      </c>
      <c r="J200" s="102">
        <f t="shared" si="131"/>
        <v>0</v>
      </c>
      <c r="K200" s="102">
        <f t="shared" si="131"/>
        <v>0</v>
      </c>
      <c r="L200" s="210">
        <v>207</v>
      </c>
      <c r="M200" s="210">
        <v>207</v>
      </c>
      <c r="N200" s="210">
        <v>207</v>
      </c>
      <c r="O200" s="210"/>
      <c r="P200" s="210"/>
      <c r="Q200" s="210"/>
      <c r="R200" s="227">
        <f t="shared" si="126"/>
        <v>207</v>
      </c>
      <c r="S200" s="227">
        <f t="shared" si="127"/>
        <v>207</v>
      </c>
      <c r="T200" s="227">
        <f t="shared" si="128"/>
        <v>207</v>
      </c>
    </row>
    <row r="201" spans="1:20" s="112" customFormat="1" ht="56.25" hidden="1" x14ac:dyDescent="0.25">
      <c r="A201" s="98">
        <v>911</v>
      </c>
      <c r="B201" s="185" t="s">
        <v>102</v>
      </c>
      <c r="C201" s="208" t="s">
        <v>233</v>
      </c>
      <c r="D201" s="224">
        <v>60</v>
      </c>
      <c r="E201" s="224">
        <v>73</v>
      </c>
      <c r="F201" s="225">
        <v>570</v>
      </c>
      <c r="G201" s="225">
        <v>570</v>
      </c>
      <c r="H201" s="225">
        <v>570</v>
      </c>
      <c r="I201" s="102">
        <f t="shared" si="131"/>
        <v>0</v>
      </c>
      <c r="J201" s="102">
        <f t="shared" si="131"/>
        <v>0</v>
      </c>
      <c r="K201" s="102">
        <f t="shared" si="131"/>
        <v>0</v>
      </c>
      <c r="L201" s="210">
        <v>570</v>
      </c>
      <c r="M201" s="210">
        <v>570</v>
      </c>
      <c r="N201" s="210">
        <v>570</v>
      </c>
      <c r="O201" s="210"/>
      <c r="P201" s="210"/>
      <c r="Q201" s="210"/>
      <c r="R201" s="227">
        <f t="shared" si="126"/>
        <v>570</v>
      </c>
      <c r="S201" s="227">
        <f t="shared" si="127"/>
        <v>570</v>
      </c>
      <c r="T201" s="227">
        <f t="shared" si="128"/>
        <v>570</v>
      </c>
    </row>
    <row r="202" spans="1:20" s="112" customFormat="1" ht="56.25" hidden="1" x14ac:dyDescent="0.25">
      <c r="A202" s="98">
        <v>911</v>
      </c>
      <c r="B202" s="185" t="s">
        <v>360</v>
      </c>
      <c r="C202" s="208" t="s">
        <v>213</v>
      </c>
      <c r="D202" s="224">
        <v>58</v>
      </c>
      <c r="E202" s="224">
        <v>71</v>
      </c>
      <c r="F202" s="225">
        <v>1200</v>
      </c>
      <c r="G202" s="225">
        <v>1310</v>
      </c>
      <c r="H202" s="225">
        <v>1330</v>
      </c>
      <c r="I202" s="102">
        <f t="shared" si="131"/>
        <v>0</v>
      </c>
      <c r="J202" s="102">
        <f t="shared" si="131"/>
        <v>0</v>
      </c>
      <c r="K202" s="102">
        <f t="shared" si="131"/>
        <v>0</v>
      </c>
      <c r="L202" s="210">
        <v>1200</v>
      </c>
      <c r="M202" s="210">
        <v>1310</v>
      </c>
      <c r="N202" s="210">
        <v>1330</v>
      </c>
      <c r="O202" s="210"/>
      <c r="P202" s="210"/>
      <c r="Q202" s="210"/>
      <c r="R202" s="227">
        <f t="shared" si="126"/>
        <v>1200</v>
      </c>
      <c r="S202" s="227">
        <f t="shared" si="127"/>
        <v>1310</v>
      </c>
      <c r="T202" s="227">
        <f t="shared" si="128"/>
        <v>1330</v>
      </c>
    </row>
    <row r="203" spans="1:20" s="112" customFormat="1" ht="37.5" hidden="1" x14ac:dyDescent="0.25">
      <c r="A203" s="98">
        <v>911</v>
      </c>
      <c r="B203" s="185" t="s">
        <v>110</v>
      </c>
      <c r="C203" s="208" t="s">
        <v>241</v>
      </c>
      <c r="D203" s="224">
        <v>62</v>
      </c>
      <c r="E203" s="224">
        <v>75</v>
      </c>
      <c r="F203" s="225">
        <v>2005</v>
      </c>
      <c r="G203" s="225">
        <v>2005</v>
      </c>
      <c r="H203" s="225">
        <v>2005</v>
      </c>
      <c r="I203" s="102">
        <f t="shared" si="131"/>
        <v>0</v>
      </c>
      <c r="J203" s="102">
        <f t="shared" si="131"/>
        <v>0</v>
      </c>
      <c r="K203" s="102">
        <f t="shared" si="131"/>
        <v>0</v>
      </c>
      <c r="L203" s="210">
        <v>2005</v>
      </c>
      <c r="M203" s="210">
        <v>2005</v>
      </c>
      <c r="N203" s="210">
        <v>2005</v>
      </c>
      <c r="O203" s="210"/>
      <c r="P203" s="210"/>
      <c r="Q203" s="210"/>
      <c r="R203" s="227">
        <f t="shared" si="126"/>
        <v>2005</v>
      </c>
      <c r="S203" s="227">
        <f t="shared" si="127"/>
        <v>2005</v>
      </c>
      <c r="T203" s="227">
        <f t="shared" si="128"/>
        <v>2005</v>
      </c>
    </row>
    <row r="204" spans="1:20" s="112" customFormat="1" ht="37.5" hidden="1" x14ac:dyDescent="0.25">
      <c r="A204" s="98">
        <v>911</v>
      </c>
      <c r="B204" s="185" t="s">
        <v>361</v>
      </c>
      <c r="C204" s="266" t="s">
        <v>203</v>
      </c>
      <c r="D204" s="224">
        <v>56</v>
      </c>
      <c r="E204" s="224">
        <v>69</v>
      </c>
      <c r="F204" s="225">
        <v>4445</v>
      </c>
      <c r="G204" s="225">
        <v>4445</v>
      </c>
      <c r="H204" s="225">
        <v>4445</v>
      </c>
      <c r="I204" s="102">
        <f t="shared" si="131"/>
        <v>0</v>
      </c>
      <c r="J204" s="102">
        <f t="shared" si="131"/>
        <v>0</v>
      </c>
      <c r="K204" s="102">
        <f t="shared" si="131"/>
        <v>0</v>
      </c>
      <c r="L204" s="210">
        <v>4445</v>
      </c>
      <c r="M204" s="210">
        <v>4445</v>
      </c>
      <c r="N204" s="210">
        <v>4445</v>
      </c>
      <c r="O204" s="210"/>
      <c r="P204" s="210"/>
      <c r="Q204" s="210"/>
      <c r="R204" s="227">
        <f t="shared" si="126"/>
        <v>4445</v>
      </c>
      <c r="S204" s="227">
        <f t="shared" si="127"/>
        <v>4445</v>
      </c>
      <c r="T204" s="227">
        <f t="shared" si="128"/>
        <v>4445</v>
      </c>
    </row>
    <row r="205" spans="1:20" s="112" customFormat="1" hidden="1" x14ac:dyDescent="0.3">
      <c r="A205" s="98">
        <v>915</v>
      </c>
      <c r="B205" s="185" t="s">
        <v>90</v>
      </c>
      <c r="C205" s="258" t="s">
        <v>221</v>
      </c>
      <c r="D205" s="224">
        <v>43</v>
      </c>
      <c r="E205" s="224">
        <v>53</v>
      </c>
      <c r="F205" s="225">
        <v>2070</v>
      </c>
      <c r="G205" s="225">
        <v>2070</v>
      </c>
      <c r="H205" s="225">
        <v>2070</v>
      </c>
      <c r="I205" s="102">
        <f t="shared" si="131"/>
        <v>0</v>
      </c>
      <c r="J205" s="102">
        <f t="shared" si="131"/>
        <v>0</v>
      </c>
      <c r="K205" s="102">
        <f t="shared" si="131"/>
        <v>0</v>
      </c>
      <c r="L205" s="210">
        <v>2070</v>
      </c>
      <c r="M205" s="210">
        <v>2070</v>
      </c>
      <c r="N205" s="210">
        <v>2070</v>
      </c>
      <c r="O205" s="210"/>
      <c r="P205" s="210"/>
      <c r="Q205" s="210"/>
      <c r="R205" s="227">
        <f t="shared" si="126"/>
        <v>2070</v>
      </c>
      <c r="S205" s="227">
        <f t="shared" si="127"/>
        <v>2070</v>
      </c>
      <c r="T205" s="227">
        <f t="shared" si="128"/>
        <v>2070</v>
      </c>
    </row>
    <row r="206" spans="1:20" s="112" customFormat="1" ht="93.75" hidden="1" x14ac:dyDescent="0.25">
      <c r="A206" s="98">
        <v>915</v>
      </c>
      <c r="B206" s="185" t="s">
        <v>91</v>
      </c>
      <c r="C206" s="208" t="s">
        <v>222</v>
      </c>
      <c r="D206" s="224">
        <v>40</v>
      </c>
      <c r="E206" s="224">
        <v>54</v>
      </c>
      <c r="F206" s="225">
        <v>36</v>
      </c>
      <c r="G206" s="225">
        <v>36</v>
      </c>
      <c r="H206" s="225">
        <v>36</v>
      </c>
      <c r="I206" s="102">
        <f t="shared" si="131"/>
        <v>0</v>
      </c>
      <c r="J206" s="102">
        <f t="shared" si="131"/>
        <v>0</v>
      </c>
      <c r="K206" s="102">
        <f t="shared" si="131"/>
        <v>0</v>
      </c>
      <c r="L206" s="210">
        <v>36</v>
      </c>
      <c r="M206" s="210">
        <v>36</v>
      </c>
      <c r="N206" s="210">
        <v>36</v>
      </c>
      <c r="O206" s="210"/>
      <c r="P206" s="210"/>
      <c r="Q206" s="210"/>
      <c r="R206" s="227">
        <f t="shared" si="126"/>
        <v>36</v>
      </c>
      <c r="S206" s="227">
        <f t="shared" si="127"/>
        <v>36</v>
      </c>
      <c r="T206" s="227">
        <f t="shared" si="128"/>
        <v>36</v>
      </c>
    </row>
    <row r="207" spans="1:20" s="151" customFormat="1" ht="18.75" hidden="1" customHeight="1" x14ac:dyDescent="0.3">
      <c r="A207" s="98">
        <v>915</v>
      </c>
      <c r="B207" s="185" t="s">
        <v>92</v>
      </c>
      <c r="C207" s="208" t="s">
        <v>223</v>
      </c>
      <c r="D207" s="224"/>
      <c r="E207" s="224">
        <v>56</v>
      </c>
      <c r="F207" s="225"/>
      <c r="G207" s="225"/>
      <c r="H207" s="225"/>
      <c r="I207" s="122">
        <f t="shared" si="131"/>
        <v>60</v>
      </c>
      <c r="J207" s="102">
        <f t="shared" si="131"/>
        <v>60</v>
      </c>
      <c r="K207" s="102">
        <f t="shared" si="131"/>
        <v>60</v>
      </c>
      <c r="L207" s="210">
        <v>60</v>
      </c>
      <c r="M207" s="210">
        <v>60</v>
      </c>
      <c r="N207" s="210">
        <v>60</v>
      </c>
      <c r="O207" s="210"/>
      <c r="P207" s="210"/>
      <c r="Q207" s="210"/>
      <c r="R207" s="227">
        <f t="shared" si="126"/>
        <v>60</v>
      </c>
      <c r="S207" s="227">
        <f t="shared" si="127"/>
        <v>60</v>
      </c>
      <c r="T207" s="227">
        <f t="shared" si="128"/>
        <v>60</v>
      </c>
    </row>
    <row r="208" spans="1:20" s="151" customFormat="1" ht="18.75" hidden="1" customHeight="1" x14ac:dyDescent="0.3">
      <c r="A208" s="98">
        <v>915</v>
      </c>
      <c r="B208" s="185" t="s">
        <v>93</v>
      </c>
      <c r="C208" s="231" t="s">
        <v>224</v>
      </c>
      <c r="D208" s="224"/>
      <c r="E208" s="224"/>
      <c r="F208" s="225"/>
      <c r="G208" s="225"/>
      <c r="H208" s="225"/>
      <c r="I208" s="122">
        <f t="shared" si="131"/>
        <v>0</v>
      </c>
      <c r="J208" s="102">
        <f t="shared" si="131"/>
        <v>0</v>
      </c>
      <c r="K208" s="102">
        <f t="shared" si="131"/>
        <v>0</v>
      </c>
      <c r="L208" s="225"/>
      <c r="M208" s="225"/>
      <c r="N208" s="225"/>
      <c r="O208" s="225"/>
      <c r="P208" s="225"/>
      <c r="Q208" s="225"/>
      <c r="R208" s="227">
        <f t="shared" si="126"/>
        <v>0</v>
      </c>
      <c r="S208" s="227">
        <f t="shared" si="127"/>
        <v>0</v>
      </c>
      <c r="T208" s="227">
        <f t="shared" si="128"/>
        <v>0</v>
      </c>
    </row>
    <row r="209" spans="1:20" s="112" customFormat="1" ht="56.25" hidden="1" x14ac:dyDescent="0.25">
      <c r="A209" s="98">
        <v>915</v>
      </c>
      <c r="B209" s="185" t="s">
        <v>94</v>
      </c>
      <c r="C209" s="208" t="s">
        <v>225</v>
      </c>
      <c r="D209" s="224">
        <v>48</v>
      </c>
      <c r="E209" s="224">
        <v>61</v>
      </c>
      <c r="F209" s="225">
        <v>130196.4</v>
      </c>
      <c r="G209" s="225">
        <v>130196.4</v>
      </c>
      <c r="H209" s="225">
        <v>130196.4</v>
      </c>
      <c r="I209" s="102">
        <f t="shared" si="131"/>
        <v>3256.3999999999942</v>
      </c>
      <c r="J209" s="102">
        <f t="shared" si="131"/>
        <v>3256.3999999999942</v>
      </c>
      <c r="K209" s="102">
        <f t="shared" si="131"/>
        <v>3256.3999999999942</v>
      </c>
      <c r="L209" s="210">
        <v>133452.79999999999</v>
      </c>
      <c r="M209" s="210">
        <v>133452.79999999999</v>
      </c>
      <c r="N209" s="210">
        <v>133452.79999999999</v>
      </c>
      <c r="O209" s="210"/>
      <c r="P209" s="210"/>
      <c r="Q209" s="210"/>
      <c r="R209" s="227">
        <f t="shared" ref="R209:R238" si="139">L209+O209</f>
        <v>133452.79999999999</v>
      </c>
      <c r="S209" s="227">
        <f t="shared" ref="S209:S238" si="140">M209+P209</f>
        <v>133452.79999999999</v>
      </c>
      <c r="T209" s="227">
        <f t="shared" ref="T209:T238" si="141">N209+Q209</f>
        <v>133452.79999999999</v>
      </c>
    </row>
    <row r="210" spans="1:20" s="112" customFormat="1" ht="75" hidden="1" x14ac:dyDescent="0.25">
      <c r="A210" s="98">
        <v>915</v>
      </c>
      <c r="B210" s="185" t="s">
        <v>95</v>
      </c>
      <c r="C210" s="208" t="s">
        <v>226</v>
      </c>
      <c r="D210" s="224">
        <v>48</v>
      </c>
      <c r="E210" s="224">
        <v>61</v>
      </c>
      <c r="F210" s="225">
        <v>50530.6</v>
      </c>
      <c r="G210" s="225">
        <v>50530.6</v>
      </c>
      <c r="H210" s="225">
        <v>50530.6</v>
      </c>
      <c r="I210" s="102">
        <f t="shared" si="131"/>
        <v>1037</v>
      </c>
      <c r="J210" s="102">
        <f t="shared" si="131"/>
        <v>1037</v>
      </c>
      <c r="K210" s="102">
        <f t="shared" si="131"/>
        <v>1037</v>
      </c>
      <c r="L210" s="210">
        <v>51567.6</v>
      </c>
      <c r="M210" s="210">
        <v>51567.6</v>
      </c>
      <c r="N210" s="210">
        <v>51567.6</v>
      </c>
      <c r="O210" s="210"/>
      <c r="P210" s="210"/>
      <c r="Q210" s="210"/>
      <c r="R210" s="227">
        <f t="shared" si="139"/>
        <v>51567.6</v>
      </c>
      <c r="S210" s="227">
        <f t="shared" si="140"/>
        <v>51567.6</v>
      </c>
      <c r="T210" s="227">
        <f t="shared" si="141"/>
        <v>51567.6</v>
      </c>
    </row>
    <row r="211" spans="1:20" s="151" customFormat="1" ht="56.25" hidden="1" customHeight="1" x14ac:dyDescent="0.3">
      <c r="A211" s="98">
        <v>915</v>
      </c>
      <c r="B211" s="185" t="s">
        <v>362</v>
      </c>
      <c r="C211" s="231" t="s">
        <v>247</v>
      </c>
      <c r="D211" s="224"/>
      <c r="E211" s="224"/>
      <c r="F211" s="225"/>
      <c r="G211" s="225"/>
      <c r="H211" s="225"/>
      <c r="I211" s="122">
        <f t="shared" si="131"/>
        <v>0</v>
      </c>
      <c r="J211" s="102">
        <f t="shared" si="131"/>
        <v>0</v>
      </c>
      <c r="K211" s="102">
        <f t="shared" si="131"/>
        <v>0</v>
      </c>
      <c r="L211" s="225"/>
      <c r="M211" s="225"/>
      <c r="N211" s="225"/>
      <c r="O211" s="225"/>
      <c r="P211" s="225"/>
      <c r="Q211" s="225"/>
      <c r="R211" s="227">
        <f t="shared" si="139"/>
        <v>0</v>
      </c>
      <c r="S211" s="227">
        <f t="shared" si="140"/>
        <v>0</v>
      </c>
      <c r="T211" s="227">
        <f t="shared" si="141"/>
        <v>0</v>
      </c>
    </row>
    <row r="212" spans="1:20" s="151" customFormat="1" ht="56.25" hidden="1" customHeight="1" x14ac:dyDescent="0.3">
      <c r="A212" s="98">
        <v>915</v>
      </c>
      <c r="B212" s="185" t="s">
        <v>111</v>
      </c>
      <c r="C212" s="263" t="s">
        <v>363</v>
      </c>
      <c r="D212" s="224"/>
      <c r="E212" s="224"/>
      <c r="F212" s="225"/>
      <c r="G212" s="225"/>
      <c r="H212" s="225"/>
      <c r="I212" s="122">
        <f t="shared" si="131"/>
        <v>0</v>
      </c>
      <c r="J212" s="102">
        <f t="shared" si="131"/>
        <v>0</v>
      </c>
      <c r="K212" s="102">
        <f t="shared" si="131"/>
        <v>0</v>
      </c>
      <c r="L212" s="225"/>
      <c r="M212" s="225"/>
      <c r="N212" s="225"/>
      <c r="O212" s="225"/>
      <c r="P212" s="225"/>
      <c r="Q212" s="225"/>
      <c r="R212" s="227">
        <f t="shared" si="139"/>
        <v>0</v>
      </c>
      <c r="S212" s="227">
        <f t="shared" si="140"/>
        <v>0</v>
      </c>
      <c r="T212" s="227">
        <f t="shared" si="141"/>
        <v>0</v>
      </c>
    </row>
    <row r="213" spans="1:20" s="151" customFormat="1" ht="18.75" hidden="1" customHeight="1" x14ac:dyDescent="0.3">
      <c r="A213" s="98">
        <v>915</v>
      </c>
      <c r="B213" s="185" t="s">
        <v>96</v>
      </c>
      <c r="C213" s="263" t="s">
        <v>227</v>
      </c>
      <c r="D213" s="224"/>
      <c r="E213" s="224"/>
      <c r="F213" s="225"/>
      <c r="G213" s="225"/>
      <c r="H213" s="225"/>
      <c r="I213" s="122">
        <f t="shared" ref="I213:K238" si="142">L213-F213</f>
        <v>0</v>
      </c>
      <c r="J213" s="102">
        <f t="shared" si="142"/>
        <v>0</v>
      </c>
      <c r="K213" s="102">
        <f t="shared" si="142"/>
        <v>0</v>
      </c>
      <c r="L213" s="225"/>
      <c r="M213" s="225"/>
      <c r="N213" s="225"/>
      <c r="O213" s="225"/>
      <c r="P213" s="225"/>
      <c r="Q213" s="225"/>
      <c r="R213" s="227">
        <f t="shared" si="139"/>
        <v>0</v>
      </c>
      <c r="S213" s="227">
        <f t="shared" si="140"/>
        <v>0</v>
      </c>
      <c r="T213" s="227">
        <f t="shared" si="141"/>
        <v>0</v>
      </c>
    </row>
    <row r="214" spans="1:20" s="112" customFormat="1" ht="37.5" hidden="1" x14ac:dyDescent="0.3">
      <c r="A214" s="98">
        <v>915</v>
      </c>
      <c r="B214" s="185" t="s">
        <v>97</v>
      </c>
      <c r="C214" s="258" t="s">
        <v>228</v>
      </c>
      <c r="D214" s="224">
        <v>46</v>
      </c>
      <c r="E214" s="224">
        <v>60</v>
      </c>
      <c r="F214" s="225">
        <v>1216</v>
      </c>
      <c r="G214" s="225">
        <v>1216</v>
      </c>
      <c r="H214" s="225">
        <v>1216</v>
      </c>
      <c r="I214" s="102">
        <f t="shared" si="142"/>
        <v>0</v>
      </c>
      <c r="J214" s="102">
        <f t="shared" si="142"/>
        <v>0</v>
      </c>
      <c r="K214" s="102">
        <f t="shared" si="142"/>
        <v>0</v>
      </c>
      <c r="L214" s="210">
        <v>1216</v>
      </c>
      <c r="M214" s="210">
        <v>1216</v>
      </c>
      <c r="N214" s="210">
        <v>1216</v>
      </c>
      <c r="O214" s="210"/>
      <c r="P214" s="210"/>
      <c r="Q214" s="210"/>
      <c r="R214" s="227">
        <f t="shared" si="139"/>
        <v>1216</v>
      </c>
      <c r="S214" s="227">
        <f t="shared" si="140"/>
        <v>1216</v>
      </c>
      <c r="T214" s="227">
        <f t="shared" si="141"/>
        <v>1216</v>
      </c>
    </row>
    <row r="215" spans="1:20" s="151" customFormat="1" ht="18.75" hidden="1" customHeight="1" x14ac:dyDescent="0.3">
      <c r="A215" s="98">
        <v>915</v>
      </c>
      <c r="B215" s="185" t="s">
        <v>98</v>
      </c>
      <c r="C215" s="263" t="s">
        <v>229</v>
      </c>
      <c r="D215" s="224"/>
      <c r="E215" s="224"/>
      <c r="F215" s="225"/>
      <c r="G215" s="225"/>
      <c r="H215" s="225"/>
      <c r="I215" s="122">
        <f t="shared" si="142"/>
        <v>0</v>
      </c>
      <c r="J215" s="102">
        <f t="shared" si="142"/>
        <v>0</v>
      </c>
      <c r="K215" s="102">
        <f t="shared" si="142"/>
        <v>0</v>
      </c>
      <c r="L215" s="225"/>
      <c r="M215" s="225"/>
      <c r="N215" s="225"/>
      <c r="O215" s="225"/>
      <c r="P215" s="225"/>
      <c r="Q215" s="225"/>
      <c r="R215" s="227">
        <f t="shared" si="139"/>
        <v>0</v>
      </c>
      <c r="S215" s="227">
        <f t="shared" si="140"/>
        <v>0</v>
      </c>
      <c r="T215" s="227">
        <f t="shared" si="141"/>
        <v>0</v>
      </c>
    </row>
    <row r="216" spans="1:20" s="112" customFormat="1" ht="37.5" hidden="1" x14ac:dyDescent="0.3">
      <c r="A216" s="98">
        <v>915</v>
      </c>
      <c r="B216" s="185" t="s">
        <v>112</v>
      </c>
      <c r="C216" s="258" t="s">
        <v>242</v>
      </c>
      <c r="D216" s="224">
        <v>45</v>
      </c>
      <c r="E216" s="224">
        <v>58</v>
      </c>
      <c r="F216" s="225">
        <v>1471</v>
      </c>
      <c r="G216" s="225">
        <v>1471</v>
      </c>
      <c r="H216" s="225">
        <v>1471</v>
      </c>
      <c r="I216" s="102">
        <f t="shared" si="142"/>
        <v>0</v>
      </c>
      <c r="J216" s="102">
        <f t="shared" si="142"/>
        <v>0</v>
      </c>
      <c r="K216" s="102">
        <f t="shared" si="142"/>
        <v>0</v>
      </c>
      <c r="L216" s="210">
        <v>1471</v>
      </c>
      <c r="M216" s="210">
        <v>1471</v>
      </c>
      <c r="N216" s="210">
        <v>1471</v>
      </c>
      <c r="O216" s="210"/>
      <c r="P216" s="210"/>
      <c r="Q216" s="210"/>
      <c r="R216" s="227">
        <f t="shared" si="139"/>
        <v>1471</v>
      </c>
      <c r="S216" s="227">
        <f t="shared" si="140"/>
        <v>1471</v>
      </c>
      <c r="T216" s="227">
        <f t="shared" si="141"/>
        <v>1471</v>
      </c>
    </row>
    <row r="217" spans="1:20" s="112" customFormat="1" ht="37.5" hidden="1" x14ac:dyDescent="0.3">
      <c r="A217" s="98">
        <v>915</v>
      </c>
      <c r="B217" s="185" t="s">
        <v>113</v>
      </c>
      <c r="C217" s="258" t="s">
        <v>243</v>
      </c>
      <c r="D217" s="224">
        <v>49</v>
      </c>
      <c r="E217" s="224">
        <v>63</v>
      </c>
      <c r="F217" s="225">
        <v>28219.9</v>
      </c>
      <c r="G217" s="225">
        <v>28219.9</v>
      </c>
      <c r="H217" s="225">
        <v>28219.9</v>
      </c>
      <c r="I217" s="102">
        <f t="shared" si="142"/>
        <v>0</v>
      </c>
      <c r="J217" s="102">
        <f t="shared" si="142"/>
        <v>0</v>
      </c>
      <c r="K217" s="102">
        <f t="shared" si="142"/>
        <v>0</v>
      </c>
      <c r="L217" s="210">
        <v>28219.9</v>
      </c>
      <c r="M217" s="210">
        <v>28219.9</v>
      </c>
      <c r="N217" s="210">
        <v>28219.9</v>
      </c>
      <c r="O217" s="210"/>
      <c r="P217" s="210"/>
      <c r="Q217" s="210"/>
      <c r="R217" s="227">
        <f t="shared" si="139"/>
        <v>28219.9</v>
      </c>
      <c r="S217" s="227">
        <f t="shared" si="140"/>
        <v>28219.9</v>
      </c>
      <c r="T217" s="227">
        <f t="shared" si="141"/>
        <v>28219.9</v>
      </c>
    </row>
    <row r="218" spans="1:20" s="112" customFormat="1" hidden="1" x14ac:dyDescent="0.3">
      <c r="A218" s="98">
        <v>915</v>
      </c>
      <c r="B218" s="185" t="s">
        <v>104</v>
      </c>
      <c r="C218" s="258" t="s">
        <v>235</v>
      </c>
      <c r="D218" s="224">
        <v>45</v>
      </c>
      <c r="E218" s="224">
        <v>56</v>
      </c>
      <c r="F218" s="225">
        <v>6903</v>
      </c>
      <c r="G218" s="225">
        <v>6903</v>
      </c>
      <c r="H218" s="225">
        <v>6903</v>
      </c>
      <c r="I218" s="102">
        <f t="shared" si="142"/>
        <v>0</v>
      </c>
      <c r="J218" s="102">
        <f t="shared" si="142"/>
        <v>0</v>
      </c>
      <c r="K218" s="102">
        <f t="shared" si="142"/>
        <v>0</v>
      </c>
      <c r="L218" s="210">
        <v>6903</v>
      </c>
      <c r="M218" s="210">
        <v>6903</v>
      </c>
      <c r="N218" s="210">
        <v>6903</v>
      </c>
      <c r="O218" s="210"/>
      <c r="P218" s="210"/>
      <c r="Q218" s="210"/>
      <c r="R218" s="227">
        <f t="shared" si="139"/>
        <v>6903</v>
      </c>
      <c r="S218" s="227">
        <f t="shared" si="140"/>
        <v>6903</v>
      </c>
      <c r="T218" s="227">
        <f t="shared" si="141"/>
        <v>6903</v>
      </c>
    </row>
    <row r="219" spans="1:20" s="112" customFormat="1" ht="37.5" hidden="1" x14ac:dyDescent="0.25">
      <c r="A219" s="98">
        <v>915</v>
      </c>
      <c r="B219" s="185" t="s">
        <v>105</v>
      </c>
      <c r="C219" s="208" t="s">
        <v>236</v>
      </c>
      <c r="D219" s="224">
        <v>44</v>
      </c>
      <c r="E219" s="224">
        <v>57</v>
      </c>
      <c r="F219" s="225">
        <v>29.1</v>
      </c>
      <c r="G219" s="225">
        <v>29.1</v>
      </c>
      <c r="H219" s="225">
        <v>29.1</v>
      </c>
      <c r="I219" s="102">
        <f t="shared" si="142"/>
        <v>0</v>
      </c>
      <c r="J219" s="102">
        <f t="shared" si="142"/>
        <v>0</v>
      </c>
      <c r="K219" s="102">
        <f t="shared" si="142"/>
        <v>0</v>
      </c>
      <c r="L219" s="210">
        <v>29.1</v>
      </c>
      <c r="M219" s="210">
        <v>29.1</v>
      </c>
      <c r="N219" s="210">
        <v>29.1</v>
      </c>
      <c r="O219" s="210"/>
      <c r="P219" s="210"/>
      <c r="Q219" s="210"/>
      <c r="R219" s="227">
        <f t="shared" si="139"/>
        <v>29.1</v>
      </c>
      <c r="S219" s="227">
        <f t="shared" si="140"/>
        <v>29.1</v>
      </c>
      <c r="T219" s="227">
        <f t="shared" si="141"/>
        <v>29.1</v>
      </c>
    </row>
    <row r="220" spans="1:20" s="151" customFormat="1" ht="18.75" hidden="1" customHeight="1" x14ac:dyDescent="0.3">
      <c r="A220" s="98">
        <v>915</v>
      </c>
      <c r="B220" s="185" t="s">
        <v>114</v>
      </c>
      <c r="C220" s="272" t="s">
        <v>244</v>
      </c>
      <c r="D220" s="224"/>
      <c r="E220" s="224"/>
      <c r="F220" s="225"/>
      <c r="G220" s="225"/>
      <c r="H220" s="225"/>
      <c r="I220" s="122">
        <f t="shared" si="142"/>
        <v>0</v>
      </c>
      <c r="J220" s="102">
        <f t="shared" si="142"/>
        <v>0</v>
      </c>
      <c r="K220" s="102">
        <f t="shared" si="142"/>
        <v>0</v>
      </c>
      <c r="L220" s="225"/>
      <c r="M220" s="225"/>
      <c r="N220" s="225"/>
      <c r="O220" s="225"/>
      <c r="P220" s="225"/>
      <c r="Q220" s="225"/>
      <c r="R220" s="227">
        <f t="shared" si="139"/>
        <v>0</v>
      </c>
      <c r="S220" s="227">
        <f t="shared" si="140"/>
        <v>0</v>
      </c>
      <c r="T220" s="227">
        <f t="shared" si="141"/>
        <v>0</v>
      </c>
    </row>
    <row r="221" spans="1:20" s="151" customFormat="1" ht="18.75" hidden="1" customHeight="1" x14ac:dyDescent="0.3">
      <c r="A221" s="98">
        <v>915</v>
      </c>
      <c r="B221" s="185" t="s">
        <v>115</v>
      </c>
      <c r="C221" s="265" t="s">
        <v>245</v>
      </c>
      <c r="D221" s="224"/>
      <c r="E221" s="224"/>
      <c r="F221" s="225"/>
      <c r="G221" s="225"/>
      <c r="H221" s="225"/>
      <c r="I221" s="122">
        <f t="shared" si="142"/>
        <v>0</v>
      </c>
      <c r="J221" s="102">
        <f t="shared" si="142"/>
        <v>0</v>
      </c>
      <c r="K221" s="102">
        <f t="shared" si="142"/>
        <v>0</v>
      </c>
      <c r="L221" s="225"/>
      <c r="M221" s="225"/>
      <c r="N221" s="225"/>
      <c r="O221" s="225"/>
      <c r="P221" s="225"/>
      <c r="Q221" s="225"/>
      <c r="R221" s="227">
        <f t="shared" si="139"/>
        <v>0</v>
      </c>
      <c r="S221" s="227">
        <f t="shared" si="140"/>
        <v>0</v>
      </c>
      <c r="T221" s="227">
        <f t="shared" si="141"/>
        <v>0</v>
      </c>
    </row>
    <row r="222" spans="1:20" s="112" customFormat="1" ht="56.25" hidden="1" x14ac:dyDescent="0.3">
      <c r="A222" s="98">
        <v>915</v>
      </c>
      <c r="B222" s="185" t="s">
        <v>106</v>
      </c>
      <c r="C222" s="258" t="s">
        <v>237</v>
      </c>
      <c r="D222" s="224">
        <v>52</v>
      </c>
      <c r="E222" s="224">
        <v>65</v>
      </c>
      <c r="F222" s="225">
        <v>654.70000000000005</v>
      </c>
      <c r="G222" s="225"/>
      <c r="H222" s="225">
        <v>654.70000000000005</v>
      </c>
      <c r="I222" s="102">
        <f t="shared" si="142"/>
        <v>0</v>
      </c>
      <c r="J222" s="102">
        <f t="shared" si="142"/>
        <v>0</v>
      </c>
      <c r="K222" s="102">
        <f t="shared" si="142"/>
        <v>0</v>
      </c>
      <c r="L222" s="210">
        <v>654.70000000000005</v>
      </c>
      <c r="M222" s="210">
        <v>0</v>
      </c>
      <c r="N222" s="210">
        <v>654.70000000000005</v>
      </c>
      <c r="O222" s="210"/>
      <c r="P222" s="210"/>
      <c r="Q222" s="210"/>
      <c r="R222" s="227">
        <f t="shared" si="139"/>
        <v>654.70000000000005</v>
      </c>
      <c r="S222" s="227">
        <f t="shared" si="140"/>
        <v>0</v>
      </c>
      <c r="T222" s="227">
        <f t="shared" si="141"/>
        <v>654.70000000000005</v>
      </c>
    </row>
    <row r="223" spans="1:20" s="112" customFormat="1" ht="37.5" hidden="1" x14ac:dyDescent="0.3">
      <c r="A223" s="98">
        <v>915</v>
      </c>
      <c r="B223" s="185" t="s">
        <v>107</v>
      </c>
      <c r="C223" s="258" t="s">
        <v>238</v>
      </c>
      <c r="D223" s="224">
        <v>47</v>
      </c>
      <c r="E223" s="224">
        <v>62</v>
      </c>
      <c r="F223" s="225">
        <v>10</v>
      </c>
      <c r="G223" s="225">
        <v>10</v>
      </c>
      <c r="H223" s="225">
        <v>10</v>
      </c>
      <c r="I223" s="102">
        <f t="shared" si="142"/>
        <v>0</v>
      </c>
      <c r="J223" s="102">
        <f t="shared" si="142"/>
        <v>0</v>
      </c>
      <c r="K223" s="102">
        <f t="shared" si="142"/>
        <v>0</v>
      </c>
      <c r="L223" s="210">
        <v>10</v>
      </c>
      <c r="M223" s="210">
        <v>10</v>
      </c>
      <c r="N223" s="210">
        <v>10</v>
      </c>
      <c r="O223" s="210"/>
      <c r="P223" s="210"/>
      <c r="Q223" s="210"/>
      <c r="R223" s="227">
        <f t="shared" si="139"/>
        <v>10</v>
      </c>
      <c r="S223" s="227">
        <f t="shared" si="140"/>
        <v>10</v>
      </c>
      <c r="T223" s="227">
        <f t="shared" si="141"/>
        <v>10</v>
      </c>
    </row>
    <row r="224" spans="1:20" s="151" customFormat="1" ht="37.5" hidden="1" customHeight="1" x14ac:dyDescent="0.3">
      <c r="A224" s="98">
        <v>915</v>
      </c>
      <c r="B224" s="185" t="s">
        <v>280</v>
      </c>
      <c r="C224" s="231" t="s">
        <v>246</v>
      </c>
      <c r="D224" s="224"/>
      <c r="E224" s="224"/>
      <c r="F224" s="225"/>
      <c r="G224" s="225"/>
      <c r="H224" s="225"/>
      <c r="I224" s="122">
        <f t="shared" si="142"/>
        <v>0</v>
      </c>
      <c r="J224" s="102">
        <f t="shared" si="142"/>
        <v>0</v>
      </c>
      <c r="K224" s="102">
        <f t="shared" si="142"/>
        <v>0</v>
      </c>
      <c r="L224" s="225"/>
      <c r="M224" s="225"/>
      <c r="N224" s="225"/>
      <c r="O224" s="225"/>
      <c r="P224" s="225"/>
      <c r="Q224" s="225"/>
      <c r="R224" s="227">
        <f t="shared" si="139"/>
        <v>0</v>
      </c>
      <c r="S224" s="227">
        <f t="shared" si="140"/>
        <v>0</v>
      </c>
      <c r="T224" s="227">
        <f t="shared" si="141"/>
        <v>0</v>
      </c>
    </row>
    <row r="225" spans="1:20" s="151" customFormat="1" ht="37.5" hidden="1" customHeight="1" x14ac:dyDescent="0.3">
      <c r="A225" s="98">
        <v>919</v>
      </c>
      <c r="B225" s="185"/>
      <c r="C225" s="208" t="s">
        <v>364</v>
      </c>
      <c r="D225" s="224"/>
      <c r="E225" s="224">
        <v>80</v>
      </c>
      <c r="F225" s="225">
        <v>0</v>
      </c>
      <c r="G225" s="225">
        <v>0</v>
      </c>
      <c r="H225" s="225">
        <v>0</v>
      </c>
      <c r="I225" s="122">
        <f t="shared" si="142"/>
        <v>0</v>
      </c>
      <c r="J225" s="102">
        <f t="shared" si="142"/>
        <v>250</v>
      </c>
      <c r="K225" s="102">
        <f t="shared" si="142"/>
        <v>0</v>
      </c>
      <c r="L225" s="210">
        <v>0</v>
      </c>
      <c r="M225" s="210">
        <v>250</v>
      </c>
      <c r="N225" s="210">
        <v>0</v>
      </c>
      <c r="O225" s="210"/>
      <c r="P225" s="210"/>
      <c r="Q225" s="210"/>
      <c r="R225" s="227">
        <f t="shared" si="139"/>
        <v>0</v>
      </c>
      <c r="S225" s="227">
        <f t="shared" si="140"/>
        <v>250</v>
      </c>
      <c r="T225" s="227">
        <f t="shared" si="141"/>
        <v>0</v>
      </c>
    </row>
    <row r="226" spans="1:20" s="151" customFormat="1" ht="37.5" hidden="1" customHeight="1" x14ac:dyDescent="0.3">
      <c r="A226" s="98"/>
      <c r="B226" s="185"/>
      <c r="C226" s="208" t="s">
        <v>448</v>
      </c>
      <c r="D226" s="224"/>
      <c r="E226" s="224">
        <v>80</v>
      </c>
      <c r="F226" s="225"/>
      <c r="G226" s="225"/>
      <c r="H226" s="225"/>
      <c r="I226" s="122">
        <f t="shared" si="142"/>
        <v>1068</v>
      </c>
      <c r="J226" s="102">
        <f t="shared" si="142"/>
        <v>1068</v>
      </c>
      <c r="K226" s="102">
        <f t="shared" si="142"/>
        <v>1068</v>
      </c>
      <c r="L226" s="210">
        <v>1068</v>
      </c>
      <c r="M226" s="210">
        <v>1068</v>
      </c>
      <c r="N226" s="210">
        <v>1068</v>
      </c>
      <c r="O226" s="210"/>
      <c r="P226" s="210"/>
      <c r="Q226" s="210"/>
      <c r="R226" s="227">
        <f t="shared" si="139"/>
        <v>1068</v>
      </c>
      <c r="S226" s="227">
        <f t="shared" si="140"/>
        <v>1068</v>
      </c>
      <c r="T226" s="227">
        <f t="shared" si="141"/>
        <v>1068</v>
      </c>
    </row>
    <row r="227" spans="1:20" s="112" customFormat="1" ht="37.5" hidden="1" x14ac:dyDescent="0.3">
      <c r="A227" s="98">
        <v>911</v>
      </c>
      <c r="B227" s="185"/>
      <c r="C227" s="208" t="s">
        <v>388</v>
      </c>
      <c r="D227" s="224">
        <v>63</v>
      </c>
      <c r="E227" s="224">
        <v>76</v>
      </c>
      <c r="F227" s="225">
        <v>250</v>
      </c>
      <c r="G227" s="225">
        <v>250</v>
      </c>
      <c r="H227" s="225">
        <v>250</v>
      </c>
      <c r="I227" s="122">
        <f t="shared" si="142"/>
        <v>0</v>
      </c>
      <c r="J227" s="102">
        <f t="shared" si="142"/>
        <v>0</v>
      </c>
      <c r="K227" s="102">
        <f t="shared" si="142"/>
        <v>0</v>
      </c>
      <c r="L227" s="210">
        <v>250</v>
      </c>
      <c r="M227" s="210">
        <v>250</v>
      </c>
      <c r="N227" s="210">
        <v>250</v>
      </c>
      <c r="O227" s="210"/>
      <c r="P227" s="210"/>
      <c r="Q227" s="210"/>
      <c r="R227" s="227">
        <f t="shared" si="139"/>
        <v>250</v>
      </c>
      <c r="S227" s="227">
        <f t="shared" si="140"/>
        <v>250</v>
      </c>
      <c r="T227" s="227">
        <f t="shared" si="141"/>
        <v>250</v>
      </c>
    </row>
    <row r="228" spans="1:20" s="112" customFormat="1" ht="131.25" hidden="1" x14ac:dyDescent="0.25">
      <c r="A228" s="98"/>
      <c r="B228" s="185"/>
      <c r="C228" s="208" t="s">
        <v>389</v>
      </c>
      <c r="D228" s="224">
        <v>61</v>
      </c>
      <c r="E228" s="224">
        <v>74</v>
      </c>
      <c r="F228" s="225">
        <v>3245.9</v>
      </c>
      <c r="G228" s="225">
        <v>3245.9</v>
      </c>
      <c r="H228" s="225">
        <v>3245.9</v>
      </c>
      <c r="I228" s="102">
        <f t="shared" si="142"/>
        <v>0</v>
      </c>
      <c r="J228" s="102">
        <f t="shared" si="142"/>
        <v>0</v>
      </c>
      <c r="K228" s="102">
        <f t="shared" si="142"/>
        <v>0</v>
      </c>
      <c r="L228" s="210">
        <v>3245.9</v>
      </c>
      <c r="M228" s="210">
        <v>3245.9</v>
      </c>
      <c r="N228" s="210">
        <v>3245.9</v>
      </c>
      <c r="O228" s="210"/>
      <c r="P228" s="210"/>
      <c r="Q228" s="210"/>
      <c r="R228" s="227">
        <f t="shared" si="139"/>
        <v>3245.9</v>
      </c>
      <c r="S228" s="227">
        <f t="shared" si="140"/>
        <v>3245.9</v>
      </c>
      <c r="T228" s="227">
        <f t="shared" si="141"/>
        <v>3245.9</v>
      </c>
    </row>
    <row r="229" spans="1:20" s="153" customFormat="1" ht="18.75" hidden="1" customHeight="1" x14ac:dyDescent="0.3">
      <c r="A229" s="98"/>
      <c r="B229" s="173" t="s">
        <v>365</v>
      </c>
      <c r="C229" s="269" t="s">
        <v>248</v>
      </c>
      <c r="D229" s="224"/>
      <c r="E229" s="224"/>
      <c r="F229" s="229"/>
      <c r="G229" s="229"/>
      <c r="H229" s="229"/>
      <c r="I229" s="203">
        <f t="shared" si="142"/>
        <v>340671.4</v>
      </c>
      <c r="J229" s="203">
        <f t="shared" si="142"/>
        <v>272908.5</v>
      </c>
      <c r="K229" s="203">
        <f t="shared" si="142"/>
        <v>616432.6</v>
      </c>
      <c r="L229" s="230">
        <f>SUM(L230:L232)</f>
        <v>340671.4</v>
      </c>
      <c r="M229" s="230">
        <f>SUM(M230:M232)</f>
        <v>272908.5</v>
      </c>
      <c r="N229" s="230">
        <f>SUM(N230:N232)</f>
        <v>616432.6</v>
      </c>
      <c r="O229" s="230">
        <f t="shared" ref="O229:T229" si="143">SUM(O230:O232)</f>
        <v>0</v>
      </c>
      <c r="P229" s="230">
        <f t="shared" si="143"/>
        <v>0</v>
      </c>
      <c r="Q229" s="230">
        <f t="shared" si="143"/>
        <v>0</v>
      </c>
      <c r="R229" s="230">
        <f t="shared" si="143"/>
        <v>340671.4</v>
      </c>
      <c r="S229" s="230">
        <f t="shared" si="143"/>
        <v>272908.5</v>
      </c>
      <c r="T229" s="230">
        <f t="shared" si="143"/>
        <v>616432.6</v>
      </c>
    </row>
    <row r="230" spans="1:20" s="112" customFormat="1" ht="37.5" hidden="1" customHeight="1" x14ac:dyDescent="0.25">
      <c r="A230" s="98">
        <v>855</v>
      </c>
      <c r="B230" s="174" t="s">
        <v>366</v>
      </c>
      <c r="C230" s="208" t="s">
        <v>249</v>
      </c>
      <c r="D230" s="224"/>
      <c r="E230" s="224">
        <v>82</v>
      </c>
      <c r="F230" s="225"/>
      <c r="G230" s="225"/>
      <c r="H230" s="225"/>
      <c r="I230" s="102">
        <f t="shared" si="142"/>
        <v>340671.4</v>
      </c>
      <c r="J230" s="102">
        <f t="shared" si="142"/>
        <v>272908.5</v>
      </c>
      <c r="K230" s="102">
        <f t="shared" si="142"/>
        <v>616432.6</v>
      </c>
      <c r="L230" s="210">
        <v>340671.4</v>
      </c>
      <c r="M230" s="210">
        <v>272908.5</v>
      </c>
      <c r="N230" s="210">
        <v>616432.6</v>
      </c>
      <c r="O230" s="210"/>
      <c r="P230" s="210"/>
      <c r="Q230" s="210"/>
      <c r="R230" s="227">
        <f t="shared" si="139"/>
        <v>340671.4</v>
      </c>
      <c r="S230" s="227">
        <f t="shared" si="140"/>
        <v>272908.5</v>
      </c>
      <c r="T230" s="227">
        <f t="shared" si="141"/>
        <v>616432.6</v>
      </c>
    </row>
    <row r="231" spans="1:20" s="112" customFormat="1" ht="75" hidden="1" customHeight="1" x14ac:dyDescent="0.25">
      <c r="A231" s="98"/>
      <c r="B231" s="175" t="s">
        <v>367</v>
      </c>
      <c r="C231" s="231" t="s">
        <v>368</v>
      </c>
      <c r="D231" s="224"/>
      <c r="E231" s="224"/>
      <c r="F231" s="225"/>
      <c r="G231" s="225"/>
      <c r="H231" s="225"/>
      <c r="I231" s="102">
        <f t="shared" si="142"/>
        <v>0</v>
      </c>
      <c r="J231" s="102">
        <f t="shared" si="142"/>
        <v>0</v>
      </c>
      <c r="K231" s="102">
        <f t="shared" si="142"/>
        <v>0</v>
      </c>
      <c r="L231" s="225"/>
      <c r="M231" s="225"/>
      <c r="N231" s="225"/>
      <c r="O231" s="225"/>
      <c r="P231" s="225"/>
      <c r="Q231" s="225"/>
      <c r="R231" s="227">
        <f t="shared" si="139"/>
        <v>0</v>
      </c>
      <c r="S231" s="227">
        <f t="shared" si="140"/>
        <v>0</v>
      </c>
      <c r="T231" s="227">
        <f t="shared" si="141"/>
        <v>0</v>
      </c>
    </row>
    <row r="232" spans="1:20" s="112" customFormat="1" ht="37.5" hidden="1" customHeight="1" x14ac:dyDescent="0.25">
      <c r="A232" s="98"/>
      <c r="B232" s="175" t="s">
        <v>369</v>
      </c>
      <c r="C232" s="273" t="s">
        <v>370</v>
      </c>
      <c r="D232" s="224"/>
      <c r="E232" s="224"/>
      <c r="F232" s="225"/>
      <c r="G232" s="225"/>
      <c r="H232" s="225"/>
      <c r="I232" s="102">
        <f t="shared" si="142"/>
        <v>0</v>
      </c>
      <c r="J232" s="102">
        <f t="shared" si="142"/>
        <v>0</v>
      </c>
      <c r="K232" s="102">
        <f t="shared" si="142"/>
        <v>0</v>
      </c>
      <c r="L232" s="225"/>
      <c r="M232" s="225"/>
      <c r="N232" s="225"/>
      <c r="O232" s="225"/>
      <c r="P232" s="225"/>
      <c r="Q232" s="225"/>
      <c r="R232" s="227">
        <f t="shared" si="139"/>
        <v>0</v>
      </c>
      <c r="S232" s="227">
        <f t="shared" si="140"/>
        <v>0</v>
      </c>
      <c r="T232" s="227">
        <f t="shared" si="141"/>
        <v>0</v>
      </c>
    </row>
    <row r="233" spans="1:20" s="154" customFormat="1" ht="37.5" hidden="1" customHeight="1" x14ac:dyDescent="0.3">
      <c r="A233" s="98">
        <v>900</v>
      </c>
      <c r="B233" s="173" t="s">
        <v>116</v>
      </c>
      <c r="C233" s="269" t="s">
        <v>371</v>
      </c>
      <c r="D233" s="224"/>
      <c r="E233" s="224"/>
      <c r="F233" s="229">
        <f>F234</f>
        <v>0</v>
      </c>
      <c r="G233" s="229">
        <f>G234</f>
        <v>0</v>
      </c>
      <c r="H233" s="229">
        <f>H234</f>
        <v>0</v>
      </c>
      <c r="I233" s="203">
        <f t="shared" si="142"/>
        <v>1025.9000000000001</v>
      </c>
      <c r="J233" s="203">
        <f t="shared" si="142"/>
        <v>439.7</v>
      </c>
      <c r="K233" s="203">
        <f t="shared" si="142"/>
        <v>0</v>
      </c>
      <c r="L233" s="230">
        <f>L234</f>
        <v>1025.9000000000001</v>
      </c>
      <c r="M233" s="230">
        <f>M234</f>
        <v>439.7</v>
      </c>
      <c r="N233" s="230">
        <f>N234</f>
        <v>0</v>
      </c>
      <c r="O233" s="230">
        <f t="shared" ref="O233:T233" si="144">O234</f>
        <v>0</v>
      </c>
      <c r="P233" s="230">
        <f t="shared" si="144"/>
        <v>0</v>
      </c>
      <c r="Q233" s="230">
        <f t="shared" si="144"/>
        <v>0</v>
      </c>
      <c r="R233" s="230">
        <f t="shared" si="144"/>
        <v>1025.9000000000001</v>
      </c>
      <c r="S233" s="230">
        <f t="shared" si="144"/>
        <v>439.7</v>
      </c>
      <c r="T233" s="230">
        <f t="shared" si="144"/>
        <v>0</v>
      </c>
    </row>
    <row r="234" spans="1:20" s="150" customFormat="1" ht="42" hidden="1" customHeight="1" x14ac:dyDescent="0.25">
      <c r="A234" s="98">
        <v>900</v>
      </c>
      <c r="B234" s="173" t="s">
        <v>117</v>
      </c>
      <c r="C234" s="274" t="s">
        <v>250</v>
      </c>
      <c r="D234" s="224"/>
      <c r="E234" s="224"/>
      <c r="F234" s="225"/>
      <c r="G234" s="225"/>
      <c r="H234" s="225"/>
      <c r="I234" s="102">
        <f>L234-F234</f>
        <v>1025.9000000000001</v>
      </c>
      <c r="J234" s="102">
        <f>M234-G234</f>
        <v>439.7</v>
      </c>
      <c r="K234" s="102">
        <f>N234-H234</f>
        <v>0</v>
      </c>
      <c r="L234" s="210">
        <v>1025.9000000000001</v>
      </c>
      <c r="M234" s="210">
        <v>439.7</v>
      </c>
      <c r="N234" s="210">
        <v>0</v>
      </c>
      <c r="O234" s="210"/>
      <c r="P234" s="210"/>
      <c r="Q234" s="210"/>
      <c r="R234" s="227">
        <f t="shared" si="139"/>
        <v>1025.9000000000001</v>
      </c>
      <c r="S234" s="227">
        <f t="shared" si="140"/>
        <v>439.7</v>
      </c>
      <c r="T234" s="227">
        <f t="shared" si="141"/>
        <v>0</v>
      </c>
    </row>
    <row r="235" spans="1:20" s="2" customFormat="1" x14ac:dyDescent="0.25">
      <c r="A235" s="7"/>
      <c r="B235" s="177" t="s">
        <v>372</v>
      </c>
      <c r="C235" s="204" t="s">
        <v>251</v>
      </c>
      <c r="D235" s="205"/>
      <c r="E235" s="205"/>
      <c r="F235" s="206">
        <f t="shared" ref="F235:T235" si="145">F236</f>
        <v>121.9</v>
      </c>
      <c r="G235" s="206">
        <f t="shared" si="145"/>
        <v>77.2</v>
      </c>
      <c r="H235" s="206">
        <f t="shared" si="145"/>
        <v>77.2</v>
      </c>
      <c r="I235" s="206">
        <f t="shared" si="145"/>
        <v>1116.8</v>
      </c>
      <c r="J235" s="206">
        <f t="shared" si="145"/>
        <v>1119.8</v>
      </c>
      <c r="K235" s="206">
        <f t="shared" si="145"/>
        <v>1180.5999999999999</v>
      </c>
      <c r="L235" s="207">
        <f t="shared" si="145"/>
        <v>1238.7</v>
      </c>
      <c r="M235" s="207">
        <f t="shared" si="145"/>
        <v>1197</v>
      </c>
      <c r="N235" s="207">
        <f t="shared" si="145"/>
        <v>1257.8</v>
      </c>
      <c r="O235" s="207">
        <f t="shared" si="145"/>
        <v>-114.89999999999998</v>
      </c>
      <c r="P235" s="207">
        <f t="shared" si="145"/>
        <v>0</v>
      </c>
      <c r="Q235" s="207">
        <f t="shared" si="145"/>
        <v>0</v>
      </c>
      <c r="R235" s="207">
        <f>R236</f>
        <v>1123.8000000000002</v>
      </c>
      <c r="S235" s="207">
        <f t="shared" si="145"/>
        <v>1197</v>
      </c>
      <c r="T235" s="207">
        <f t="shared" si="145"/>
        <v>1257.8</v>
      </c>
    </row>
    <row r="236" spans="1:20" s="2" customFormat="1" x14ac:dyDescent="0.25">
      <c r="A236" s="7"/>
      <c r="B236" s="177" t="s">
        <v>373</v>
      </c>
      <c r="C236" s="275" t="s">
        <v>252</v>
      </c>
      <c r="D236" s="205"/>
      <c r="E236" s="205"/>
      <c r="F236" s="217">
        <f>44.7+77.2</f>
        <v>121.9</v>
      </c>
      <c r="G236" s="217">
        <v>77.2</v>
      </c>
      <c r="H236" s="217">
        <v>77.2</v>
      </c>
      <c r="I236" s="30">
        <f t="shared" si="142"/>
        <v>1116.8</v>
      </c>
      <c r="J236" s="30">
        <f t="shared" si="142"/>
        <v>1119.8</v>
      </c>
      <c r="K236" s="30">
        <f t="shared" si="142"/>
        <v>1180.5999999999999</v>
      </c>
      <c r="L236" s="218">
        <f>44.7+77.2+1116.8</f>
        <v>1238.7</v>
      </c>
      <c r="M236" s="218">
        <f>77.2+1119.8</f>
        <v>1197</v>
      </c>
      <c r="N236" s="218">
        <f>77.2+1180.6</f>
        <v>1257.8</v>
      </c>
      <c r="O236" s="218">
        <f>-337.7+122.8+100</f>
        <v>-114.89999999999998</v>
      </c>
      <c r="P236" s="218"/>
      <c r="Q236" s="218"/>
      <c r="R236" s="223">
        <f t="shared" si="139"/>
        <v>1123.8000000000002</v>
      </c>
      <c r="S236" s="223">
        <f t="shared" si="140"/>
        <v>1197</v>
      </c>
      <c r="T236" s="223">
        <f t="shared" si="141"/>
        <v>1257.8</v>
      </c>
    </row>
    <row r="237" spans="1:20" s="2" customFormat="1" ht="14.25" customHeight="1" x14ac:dyDescent="0.3">
      <c r="A237" s="7"/>
      <c r="B237" s="177" t="s">
        <v>279</v>
      </c>
      <c r="C237" s="253" t="s">
        <v>476</v>
      </c>
      <c r="D237" s="205"/>
      <c r="E237" s="205"/>
      <c r="F237" s="206">
        <f t="shared" ref="F237:Q237" si="146">F238</f>
        <v>0</v>
      </c>
      <c r="G237" s="206">
        <f t="shared" si="146"/>
        <v>0</v>
      </c>
      <c r="H237" s="206">
        <f t="shared" si="146"/>
        <v>0</v>
      </c>
      <c r="I237" s="206">
        <f t="shared" si="146"/>
        <v>0</v>
      </c>
      <c r="J237" s="206">
        <f t="shared" si="146"/>
        <v>0</v>
      </c>
      <c r="K237" s="206">
        <f t="shared" si="146"/>
        <v>0</v>
      </c>
      <c r="L237" s="207">
        <f t="shared" si="146"/>
        <v>0</v>
      </c>
      <c r="M237" s="207">
        <f t="shared" si="146"/>
        <v>0</v>
      </c>
      <c r="N237" s="207">
        <f t="shared" si="146"/>
        <v>0</v>
      </c>
      <c r="O237" s="207">
        <f t="shared" si="146"/>
        <v>0</v>
      </c>
      <c r="P237" s="207">
        <f t="shared" si="146"/>
        <v>0</v>
      </c>
      <c r="Q237" s="207">
        <f t="shared" si="146"/>
        <v>0</v>
      </c>
      <c r="R237" s="223">
        <f t="shared" si="139"/>
        <v>0</v>
      </c>
      <c r="S237" s="223">
        <f t="shared" si="140"/>
        <v>0</v>
      </c>
      <c r="T237" s="223">
        <f t="shared" si="141"/>
        <v>0</v>
      </c>
    </row>
    <row r="238" spans="1:20" s="48" customFormat="1" ht="13.5" customHeight="1" x14ac:dyDescent="0.3">
      <c r="A238" s="7"/>
      <c r="B238" s="178" t="s">
        <v>118</v>
      </c>
      <c r="C238" s="276" t="s">
        <v>253</v>
      </c>
      <c r="D238" s="205"/>
      <c r="E238" s="205"/>
      <c r="F238" s="217"/>
      <c r="G238" s="217"/>
      <c r="H238" s="217"/>
      <c r="I238" s="201">
        <f t="shared" si="142"/>
        <v>0</v>
      </c>
      <c r="J238" s="30">
        <f t="shared" si="142"/>
        <v>0</v>
      </c>
      <c r="K238" s="30">
        <f t="shared" si="142"/>
        <v>0</v>
      </c>
      <c r="L238" s="218"/>
      <c r="M238" s="218"/>
      <c r="N238" s="218"/>
      <c r="O238" s="218"/>
      <c r="P238" s="218"/>
      <c r="Q238" s="218"/>
      <c r="R238" s="223">
        <f t="shared" si="139"/>
        <v>0</v>
      </c>
      <c r="S238" s="223">
        <f t="shared" si="140"/>
        <v>0</v>
      </c>
      <c r="T238" s="223">
        <f t="shared" si="141"/>
        <v>0</v>
      </c>
    </row>
    <row r="239" spans="1:20" s="44" customFormat="1" ht="21" x14ac:dyDescent="0.35">
      <c r="A239" s="9"/>
      <c r="B239" s="178"/>
      <c r="C239" s="277" t="s">
        <v>254</v>
      </c>
      <c r="D239" s="205"/>
      <c r="E239" s="205"/>
      <c r="F239" s="278">
        <f t="shared" ref="F239:T239" si="147">F138+F139</f>
        <v>2558714.4</v>
      </c>
      <c r="G239" s="278">
        <f t="shared" si="147"/>
        <v>2179078.6</v>
      </c>
      <c r="H239" s="278">
        <f t="shared" si="147"/>
        <v>2148797.5</v>
      </c>
      <c r="I239" s="206">
        <f t="shared" si="147"/>
        <v>555550.00000000012</v>
      </c>
      <c r="J239" s="206">
        <f t="shared" si="147"/>
        <v>482744.8</v>
      </c>
      <c r="K239" s="206">
        <f t="shared" si="147"/>
        <v>739013.79999999993</v>
      </c>
      <c r="L239" s="279">
        <f t="shared" si="147"/>
        <v>3114264.4</v>
      </c>
      <c r="M239" s="279">
        <f t="shared" si="147"/>
        <v>2661823.4</v>
      </c>
      <c r="N239" s="279">
        <f t="shared" si="147"/>
        <v>2887811.3</v>
      </c>
      <c r="O239" s="279">
        <f t="shared" si="147"/>
        <v>3521.6</v>
      </c>
      <c r="P239" s="279">
        <f t="shared" si="147"/>
        <v>0</v>
      </c>
      <c r="Q239" s="279">
        <f t="shared" si="147"/>
        <v>0</v>
      </c>
      <c r="R239" s="279">
        <f t="shared" si="147"/>
        <v>3117785.9999999995</v>
      </c>
      <c r="S239" s="279">
        <f t="shared" si="147"/>
        <v>2661823.4</v>
      </c>
      <c r="T239" s="279">
        <f t="shared" si="147"/>
        <v>2887811.3</v>
      </c>
    </row>
    <row r="240" spans="1:20" s="2" customFormat="1" x14ac:dyDescent="0.25">
      <c r="A240" s="86"/>
      <c r="B240" s="177" t="s">
        <v>119</v>
      </c>
      <c r="C240" s="277" t="s">
        <v>374</v>
      </c>
      <c r="D240" s="205"/>
      <c r="E240" s="205"/>
      <c r="F240" s="278">
        <f t="shared" ref="F240:M240" si="148">F138+F235</f>
        <v>603448.5</v>
      </c>
      <c r="G240" s="278">
        <f t="shared" si="148"/>
        <v>610894.89999999991</v>
      </c>
      <c r="H240" s="278">
        <f t="shared" si="148"/>
        <v>625776.89999999991</v>
      </c>
      <c r="I240" s="206">
        <f t="shared" si="148"/>
        <v>4221.8</v>
      </c>
      <c r="J240" s="206">
        <f t="shared" si="148"/>
        <v>4348.8</v>
      </c>
      <c r="K240" s="206">
        <f t="shared" si="148"/>
        <v>4538.6000000000004</v>
      </c>
      <c r="L240" s="279">
        <f>L138+L235</f>
        <v>607670.29999999993</v>
      </c>
      <c r="M240" s="279">
        <f t="shared" si="148"/>
        <v>615243.69999999995</v>
      </c>
      <c r="N240" s="279">
        <f>N138+N235</f>
        <v>630315.5</v>
      </c>
      <c r="O240" s="279">
        <f t="shared" ref="O240:T240" si="149">O138+O235</f>
        <v>-114.89999999999998</v>
      </c>
      <c r="P240" s="279">
        <f t="shared" si="149"/>
        <v>0</v>
      </c>
      <c r="Q240" s="279">
        <f t="shared" si="149"/>
        <v>0</v>
      </c>
      <c r="R240" s="279">
        <f t="shared" si="149"/>
        <v>607555.4</v>
      </c>
      <c r="S240" s="279">
        <f t="shared" si="149"/>
        <v>615243.69999999995</v>
      </c>
      <c r="T240" s="279">
        <f t="shared" si="149"/>
        <v>630315.5</v>
      </c>
    </row>
    <row r="241" spans="1:20" hidden="1" x14ac:dyDescent="0.3">
      <c r="A241" s="87"/>
      <c r="B241" s="188"/>
      <c r="C241" s="88"/>
      <c r="D241" s="89"/>
      <c r="E241" s="89"/>
      <c r="F241" s="90"/>
      <c r="G241" s="91"/>
      <c r="H241" s="92"/>
      <c r="I241" s="93"/>
      <c r="J241" s="94"/>
      <c r="K241" s="94"/>
      <c r="L241" s="95"/>
      <c r="M241" s="95"/>
      <c r="N241" s="95"/>
      <c r="O241" s="95"/>
    </row>
    <row r="242" spans="1:20" s="1" customFormat="1" ht="21" hidden="1" x14ac:dyDescent="0.35">
      <c r="A242" s="81"/>
      <c r="B242" s="189"/>
      <c r="C242" s="82" t="s">
        <v>383</v>
      </c>
      <c r="D242" s="83"/>
      <c r="E242" s="83"/>
      <c r="F242" s="84">
        <f t="shared" ref="F242:N242" si="150">F100</f>
        <v>6607.1</v>
      </c>
      <c r="G242" s="84">
        <f t="shared" si="150"/>
        <v>6607.1</v>
      </c>
      <c r="H242" s="84">
        <f t="shared" si="150"/>
        <v>6607.1</v>
      </c>
      <c r="I242" s="84">
        <f t="shared" si="150"/>
        <v>0</v>
      </c>
      <c r="J242" s="84">
        <f t="shared" si="150"/>
        <v>0</v>
      </c>
      <c r="K242" s="84">
        <f t="shared" si="150"/>
        <v>0</v>
      </c>
      <c r="L242" s="85">
        <f t="shared" si="150"/>
        <v>6607.1</v>
      </c>
      <c r="M242" s="85">
        <f t="shared" si="150"/>
        <v>6607.1</v>
      </c>
      <c r="N242" s="85">
        <f t="shared" si="150"/>
        <v>6607.1</v>
      </c>
    </row>
    <row r="243" spans="1:20" s="1" customFormat="1" ht="75.75" hidden="1" x14ac:dyDescent="0.35">
      <c r="A243" s="21"/>
      <c r="B243" s="190"/>
      <c r="C243" s="18" t="s">
        <v>455</v>
      </c>
      <c r="D243" s="32"/>
      <c r="E243" s="32"/>
      <c r="F243" s="31">
        <f t="shared" ref="F243:H243" si="151">F21+F48+F147</f>
        <v>50684</v>
      </c>
      <c r="G243" s="31">
        <f t="shared" si="151"/>
        <v>52901</v>
      </c>
      <c r="H243" s="31">
        <f t="shared" si="151"/>
        <v>57750</v>
      </c>
      <c r="I243" s="31">
        <f t="shared" ref="I243:K243" si="152">L243-F243</f>
        <v>16614.300000000003</v>
      </c>
      <c r="J243" s="31">
        <f t="shared" si="152"/>
        <v>16660</v>
      </c>
      <c r="K243" s="31">
        <f t="shared" si="152"/>
        <v>17913</v>
      </c>
      <c r="L243" s="22">
        <f>L21+L48+L147+16614.3</f>
        <v>67298.3</v>
      </c>
      <c r="M243" s="22">
        <f>M21+M48+M147+16660</f>
        <v>69561</v>
      </c>
      <c r="N243" s="22">
        <f>N21+N48+N147+17564</f>
        <v>75663</v>
      </c>
    </row>
    <row r="244" spans="1:20" s="1" customFormat="1" ht="21" hidden="1" x14ac:dyDescent="0.35">
      <c r="A244" s="21"/>
      <c r="B244" s="190"/>
      <c r="C244" s="19" t="s">
        <v>381</v>
      </c>
      <c r="D244" s="32"/>
      <c r="E244" s="32"/>
      <c r="F244" s="31">
        <f t="shared" ref="F244:N244" si="153">F96+F235</f>
        <v>1297.6000000000001</v>
      </c>
      <c r="G244" s="31">
        <f t="shared" si="153"/>
        <v>1252.9000000000001</v>
      </c>
      <c r="H244" s="31">
        <f t="shared" si="153"/>
        <v>1252.9000000000001</v>
      </c>
      <c r="I244" s="31">
        <f t="shared" si="153"/>
        <v>1116.8</v>
      </c>
      <c r="J244" s="31">
        <f t="shared" si="153"/>
        <v>1119.8</v>
      </c>
      <c r="K244" s="31">
        <f t="shared" si="153"/>
        <v>1180.5999999999999</v>
      </c>
      <c r="L244" s="22">
        <f t="shared" si="153"/>
        <v>2414.4</v>
      </c>
      <c r="M244" s="22">
        <f t="shared" si="153"/>
        <v>2372.6999999999998</v>
      </c>
      <c r="N244" s="22">
        <f t="shared" si="153"/>
        <v>2433.5</v>
      </c>
    </row>
    <row r="245" spans="1:20" s="1" customFormat="1" ht="21" hidden="1" x14ac:dyDescent="0.35">
      <c r="A245" s="21"/>
      <c r="B245" s="190"/>
      <c r="C245" s="23" t="s">
        <v>386</v>
      </c>
      <c r="D245" s="32"/>
      <c r="E245" s="32"/>
      <c r="F245" s="33">
        <f t="shared" ref="F245:N245" si="154">F242+F244</f>
        <v>7904.7000000000007</v>
      </c>
      <c r="G245" s="33">
        <f t="shared" si="154"/>
        <v>7860</v>
      </c>
      <c r="H245" s="33">
        <f t="shared" si="154"/>
        <v>7860</v>
      </c>
      <c r="I245" s="33">
        <f t="shared" si="154"/>
        <v>1116.8</v>
      </c>
      <c r="J245" s="33">
        <f t="shared" si="154"/>
        <v>1119.8</v>
      </c>
      <c r="K245" s="33">
        <f t="shared" si="154"/>
        <v>1180.5999999999999</v>
      </c>
      <c r="L245" s="24">
        <f t="shared" si="154"/>
        <v>9021.5</v>
      </c>
      <c r="M245" s="24">
        <f t="shared" si="154"/>
        <v>8979.7999999999993</v>
      </c>
      <c r="N245" s="24">
        <f t="shared" si="154"/>
        <v>9040.6</v>
      </c>
    </row>
    <row r="246" spans="1:20" s="1" customFormat="1" ht="21" hidden="1" x14ac:dyDescent="0.35">
      <c r="A246" s="21"/>
      <c r="B246" s="190"/>
      <c r="C246" s="19" t="s">
        <v>382</v>
      </c>
      <c r="D246" s="32"/>
      <c r="E246" s="32"/>
      <c r="F246" s="31">
        <f t="shared" ref="F246:N246" si="155">F101</f>
        <v>-5364</v>
      </c>
      <c r="G246" s="31">
        <f t="shared" si="155"/>
        <v>4701</v>
      </c>
      <c r="H246" s="31">
        <f t="shared" si="155"/>
        <v>4200</v>
      </c>
      <c r="I246" s="31">
        <f t="shared" si="155"/>
        <v>0</v>
      </c>
      <c r="J246" s="31">
        <f t="shared" si="155"/>
        <v>0</v>
      </c>
      <c r="K246" s="31">
        <f t="shared" si="155"/>
        <v>0</v>
      </c>
      <c r="L246" s="22">
        <f t="shared" si="155"/>
        <v>-5364</v>
      </c>
      <c r="M246" s="22">
        <f t="shared" si="155"/>
        <v>4701</v>
      </c>
      <c r="N246" s="22">
        <f t="shared" si="155"/>
        <v>4200</v>
      </c>
    </row>
    <row r="247" spans="1:20" s="1" customFormat="1" ht="21" hidden="1" x14ac:dyDescent="0.35">
      <c r="A247" s="21"/>
      <c r="B247" s="190"/>
      <c r="C247" s="19" t="s">
        <v>379</v>
      </c>
      <c r="D247" s="32"/>
      <c r="E247" s="32"/>
      <c r="F247" s="31">
        <f t="shared" ref="F247:N247" si="156">F138+F141</f>
        <v>1272495.6000000001</v>
      </c>
      <c r="G247" s="31">
        <f t="shared" si="156"/>
        <v>892370.7</v>
      </c>
      <c r="H247" s="31">
        <f t="shared" si="156"/>
        <v>850963.7</v>
      </c>
      <c r="I247" s="31">
        <f t="shared" si="156"/>
        <v>-1892</v>
      </c>
      <c r="J247" s="31">
        <f t="shared" si="156"/>
        <v>2922</v>
      </c>
      <c r="K247" s="31">
        <f t="shared" si="156"/>
        <v>170</v>
      </c>
      <c r="L247" s="22">
        <f t="shared" si="156"/>
        <v>1270603.6000000001</v>
      </c>
      <c r="M247" s="22">
        <f t="shared" si="156"/>
        <v>895292.7</v>
      </c>
      <c r="N247" s="22">
        <f t="shared" si="156"/>
        <v>851133.7</v>
      </c>
    </row>
    <row r="248" spans="1:20" s="1" customFormat="1" ht="54" hidden="1" x14ac:dyDescent="0.35">
      <c r="A248" s="21"/>
      <c r="B248" s="190"/>
      <c r="C248" s="20" t="s">
        <v>380</v>
      </c>
      <c r="D248" s="34"/>
      <c r="E248" s="34"/>
      <c r="F248" s="31">
        <f t="shared" ref="F248:N248" si="157">F239-F138-F235-F242-F243-F245-F246</f>
        <v>1895434.0999999999</v>
      </c>
      <c r="G248" s="31">
        <f t="shared" si="157"/>
        <v>1496114.6</v>
      </c>
      <c r="H248" s="31">
        <f t="shared" si="157"/>
        <v>1446603.5</v>
      </c>
      <c r="I248" s="35">
        <f t="shared" si="157"/>
        <v>533597.1</v>
      </c>
      <c r="J248" s="35">
        <f t="shared" si="157"/>
        <v>460616.2</v>
      </c>
      <c r="K248" s="35">
        <f t="shared" si="157"/>
        <v>715381.6</v>
      </c>
      <c r="L248" s="22">
        <f t="shared" si="157"/>
        <v>2429031.1999999997</v>
      </c>
      <c r="M248" s="22">
        <f t="shared" si="157"/>
        <v>1956730.7999999998</v>
      </c>
      <c r="N248" s="22">
        <f t="shared" si="157"/>
        <v>2161985.0999999996</v>
      </c>
    </row>
    <row r="249" spans="1:20" hidden="1" x14ac:dyDescent="0.3"/>
    <row r="250" spans="1:20" ht="19.5" hidden="1" x14ac:dyDescent="0.3">
      <c r="A250" s="49"/>
      <c r="B250" s="191"/>
      <c r="C250" s="50"/>
      <c r="D250" s="51"/>
      <c r="E250" s="51"/>
      <c r="F250" s="52"/>
      <c r="G250" s="53"/>
      <c r="H250" s="54"/>
      <c r="I250" s="55"/>
      <c r="J250" s="56"/>
      <c r="K250" s="56"/>
      <c r="L250" s="57"/>
      <c r="M250" s="58"/>
      <c r="N250" s="58"/>
      <c r="O250" s="57"/>
      <c r="P250" s="58"/>
      <c r="Q250" s="58"/>
      <c r="R250" s="57"/>
      <c r="S250" s="58"/>
      <c r="T250" s="58"/>
    </row>
    <row r="251" spans="1:20" s="11" customFormat="1" ht="19.5" hidden="1" x14ac:dyDescent="0.25">
      <c r="A251" s="59"/>
      <c r="B251" s="192"/>
      <c r="C251" s="60" t="s">
        <v>120</v>
      </c>
      <c r="D251" s="61"/>
      <c r="E251" s="61"/>
      <c r="F251" s="57">
        <f t="shared" ref="F251:N251" si="158">F14+F21+F31+F45+F56</f>
        <v>548454</v>
      </c>
      <c r="G251" s="58">
        <f t="shared" si="158"/>
        <v>545270</v>
      </c>
      <c r="H251" s="58">
        <f t="shared" si="158"/>
        <v>559687</v>
      </c>
      <c r="I251" s="57">
        <f t="shared" si="158"/>
        <v>0</v>
      </c>
      <c r="J251" s="58">
        <f t="shared" si="158"/>
        <v>0</v>
      </c>
      <c r="K251" s="58">
        <f t="shared" si="158"/>
        <v>0</v>
      </c>
      <c r="L251" s="57">
        <f t="shared" si="158"/>
        <v>548454</v>
      </c>
      <c r="M251" s="58">
        <f t="shared" si="158"/>
        <v>545270</v>
      </c>
      <c r="N251" s="58">
        <f t="shared" si="158"/>
        <v>559687</v>
      </c>
      <c r="O251" s="57">
        <f t="shared" ref="O251:T251" si="159">O14+O21+O31+O45+O56</f>
        <v>-5648</v>
      </c>
      <c r="P251" s="58">
        <f t="shared" si="159"/>
        <v>0</v>
      </c>
      <c r="Q251" s="58">
        <f t="shared" si="159"/>
        <v>0</v>
      </c>
      <c r="R251" s="57">
        <f t="shared" si="159"/>
        <v>542806</v>
      </c>
      <c r="S251" s="58">
        <f t="shared" si="159"/>
        <v>545270</v>
      </c>
      <c r="T251" s="58">
        <f t="shared" si="159"/>
        <v>559687</v>
      </c>
    </row>
    <row r="252" spans="1:20" s="11" customFormat="1" ht="19.5" hidden="1" x14ac:dyDescent="0.25">
      <c r="A252" s="59"/>
      <c r="B252" s="193"/>
      <c r="C252" s="62" t="s">
        <v>156</v>
      </c>
      <c r="D252" s="63"/>
      <c r="E252" s="63"/>
      <c r="F252" s="57">
        <f t="shared" ref="F252:N252" si="160">F70+F87+F95+F101+F111</f>
        <v>54872.600000000006</v>
      </c>
      <c r="G252" s="58">
        <f t="shared" si="160"/>
        <v>65547.700000000012</v>
      </c>
      <c r="H252" s="58">
        <f t="shared" si="160"/>
        <v>66012.700000000012</v>
      </c>
      <c r="I252" s="57">
        <f t="shared" si="160"/>
        <v>3105</v>
      </c>
      <c r="J252" s="58">
        <f t="shared" si="160"/>
        <v>3229</v>
      </c>
      <c r="K252" s="58">
        <f t="shared" si="160"/>
        <v>3358</v>
      </c>
      <c r="L252" s="57">
        <f t="shared" si="160"/>
        <v>57977.600000000006</v>
      </c>
      <c r="M252" s="58">
        <f t="shared" si="160"/>
        <v>68776.700000000012</v>
      </c>
      <c r="N252" s="58">
        <f t="shared" si="160"/>
        <v>69370.700000000012</v>
      </c>
      <c r="O252" s="57">
        <f t="shared" ref="O252:T252" si="161">O70+O87+O95+O101+O111</f>
        <v>5648</v>
      </c>
      <c r="P252" s="58">
        <f t="shared" si="161"/>
        <v>0</v>
      </c>
      <c r="Q252" s="58">
        <f t="shared" si="161"/>
        <v>0</v>
      </c>
      <c r="R252" s="57">
        <f t="shared" si="161"/>
        <v>63625.600000000006</v>
      </c>
      <c r="S252" s="58">
        <f t="shared" si="161"/>
        <v>68776.700000000012</v>
      </c>
      <c r="T252" s="58">
        <f t="shared" si="161"/>
        <v>69370.700000000012</v>
      </c>
    </row>
    <row r="253" spans="1:20" s="11" customFormat="1" ht="19.5" hidden="1" x14ac:dyDescent="0.25">
      <c r="A253" s="59"/>
      <c r="B253" s="194"/>
      <c r="C253" s="62" t="s">
        <v>272</v>
      </c>
      <c r="D253" s="63"/>
      <c r="E253" s="63"/>
      <c r="F253" s="57">
        <f t="shared" ref="F253:N253" si="162">F15+F21+F31+F45+F56++F70+F87+F95+F101+F111</f>
        <v>603326.60000000009</v>
      </c>
      <c r="G253" s="58">
        <f t="shared" si="162"/>
        <v>610817.70000000007</v>
      </c>
      <c r="H253" s="58">
        <f t="shared" si="162"/>
        <v>625699.70000000007</v>
      </c>
      <c r="I253" s="57">
        <f t="shared" si="162"/>
        <v>3105</v>
      </c>
      <c r="J253" s="58">
        <f t="shared" si="162"/>
        <v>3229</v>
      </c>
      <c r="K253" s="58">
        <f t="shared" si="162"/>
        <v>3358</v>
      </c>
      <c r="L253" s="57">
        <f t="shared" si="162"/>
        <v>606431.60000000009</v>
      </c>
      <c r="M253" s="58">
        <f t="shared" si="162"/>
        <v>614046.70000000007</v>
      </c>
      <c r="N253" s="58">
        <f t="shared" si="162"/>
        <v>629057.70000000007</v>
      </c>
      <c r="O253" s="57">
        <f t="shared" ref="O253:T253" si="163">O15+O21+O31+O45+O56++O70+O87+O95+O101+O111</f>
        <v>0</v>
      </c>
      <c r="P253" s="58">
        <f t="shared" si="163"/>
        <v>0</v>
      </c>
      <c r="Q253" s="58">
        <f t="shared" si="163"/>
        <v>0</v>
      </c>
      <c r="R253" s="57">
        <f t="shared" si="163"/>
        <v>606431.60000000009</v>
      </c>
      <c r="S253" s="58">
        <f t="shared" si="163"/>
        <v>614046.70000000007</v>
      </c>
      <c r="T253" s="58">
        <f t="shared" si="163"/>
        <v>629057.70000000007</v>
      </c>
    </row>
    <row r="254" spans="1:20" ht="19.5" hidden="1" x14ac:dyDescent="0.35">
      <c r="A254" s="49"/>
      <c r="B254" s="195"/>
      <c r="C254" s="64" t="s">
        <v>262</v>
      </c>
      <c r="D254" s="65"/>
      <c r="E254" s="65"/>
      <c r="F254" s="66">
        <f>(F15-F19)/43.08*28.08+F19</f>
        <v>262733.64066852361</v>
      </c>
      <c r="G254" s="66">
        <f>(G15-G19)/43.07*28.07+G19</f>
        <v>275450.64128163451</v>
      </c>
      <c r="H254" s="67">
        <f>(H15-H19)/42.72*27.72+H19</f>
        <v>287725.63764044945</v>
      </c>
      <c r="I254" s="66">
        <f>(I15-I19)/43.08*28.08+I19</f>
        <v>0</v>
      </c>
      <c r="J254" s="66">
        <f>(J15-J19)/43.07*28.07+J19</f>
        <v>0</v>
      </c>
      <c r="K254" s="67">
        <f>(K15-K19)/42.72*27.72+K19</f>
        <v>0</v>
      </c>
      <c r="L254" s="66">
        <f>(L15-L19)/43.08*28.08+L19</f>
        <v>262733.64066852361</v>
      </c>
      <c r="M254" s="66">
        <f>(M15-M19)/43.07*28.07+M19</f>
        <v>275450.64128163451</v>
      </c>
      <c r="N254" s="67">
        <f>(N15-N19)/42.72*27.72+N19</f>
        <v>287725.63764044945</v>
      </c>
      <c r="O254" s="66">
        <f>(O15-O19)/43.08*28.08+O19</f>
        <v>0</v>
      </c>
      <c r="P254" s="66">
        <f>(P15-P19)/43.07*28.07+P19</f>
        <v>0</v>
      </c>
      <c r="Q254" s="67">
        <f>(Q15-Q19)/42.72*27.72+Q19</f>
        <v>0</v>
      </c>
      <c r="R254" s="66">
        <f>(R15-R19)/43.08*28.08+R19</f>
        <v>262733.64066852361</v>
      </c>
      <c r="S254" s="66">
        <f>(S15-S19)/43.07*28.07+S19</f>
        <v>275450.64128163451</v>
      </c>
      <c r="T254" s="67">
        <f>(T15-T19)/42.72*27.72+T19</f>
        <v>287725.63764044945</v>
      </c>
    </row>
    <row r="255" spans="1:20" ht="19.5" hidden="1" thickBot="1" x14ac:dyDescent="0.3">
      <c r="A255" s="49"/>
      <c r="B255" s="196"/>
      <c r="C255" s="68" t="s">
        <v>267</v>
      </c>
      <c r="D255" s="49"/>
      <c r="E255" s="49"/>
      <c r="F255" s="69">
        <f t="shared" ref="F255:N255" si="164">F138-F254</f>
        <v>340592.95933147636</v>
      </c>
      <c r="G255" s="70">
        <f t="shared" si="164"/>
        <v>335367.05871836544</v>
      </c>
      <c r="H255" s="70">
        <f t="shared" si="164"/>
        <v>337974.0623595505</v>
      </c>
      <c r="I255" s="69">
        <f t="shared" si="164"/>
        <v>3105</v>
      </c>
      <c r="J255" s="70">
        <f t="shared" si="164"/>
        <v>3229</v>
      </c>
      <c r="K255" s="70">
        <f t="shared" si="164"/>
        <v>3358</v>
      </c>
      <c r="L255" s="69">
        <f t="shared" si="164"/>
        <v>343697.95933147636</v>
      </c>
      <c r="M255" s="70">
        <f t="shared" si="164"/>
        <v>338596.05871836544</v>
      </c>
      <c r="N255" s="70">
        <f t="shared" si="164"/>
        <v>341332.0623595505</v>
      </c>
      <c r="O255" s="69">
        <f t="shared" ref="O255:T255" si="165">O138-O254</f>
        <v>0</v>
      </c>
      <c r="P255" s="70">
        <f t="shared" si="165"/>
        <v>0</v>
      </c>
      <c r="Q255" s="70">
        <f t="shared" si="165"/>
        <v>0</v>
      </c>
      <c r="R255" s="69">
        <f>R138-R254</f>
        <v>343697.95933147636</v>
      </c>
      <c r="S255" s="70">
        <f t="shared" si="165"/>
        <v>338596.05871836544</v>
      </c>
      <c r="T255" s="70">
        <f t="shared" si="165"/>
        <v>341332.0623595505</v>
      </c>
    </row>
    <row r="256" spans="1:20" ht="20.25" hidden="1" x14ac:dyDescent="0.3">
      <c r="A256" s="71"/>
      <c r="B256" s="197"/>
      <c r="C256" s="72" t="s">
        <v>375</v>
      </c>
      <c r="D256" s="73"/>
      <c r="E256" s="73"/>
      <c r="F256" s="74">
        <v>9.9</v>
      </c>
      <c r="G256" s="74">
        <v>9.8000000000000007</v>
      </c>
      <c r="H256" s="74">
        <v>9.6999999999999993</v>
      </c>
      <c r="I256" s="55"/>
      <c r="J256" s="56"/>
      <c r="K256" s="56"/>
      <c r="L256" s="96">
        <v>9.9</v>
      </c>
      <c r="M256" s="96">
        <v>9.8000000000000007</v>
      </c>
      <c r="N256" s="96">
        <v>9.6999999999999993</v>
      </c>
      <c r="O256" s="74">
        <v>9.9</v>
      </c>
      <c r="P256" s="74">
        <v>9.8000000000000007</v>
      </c>
      <c r="Q256" s="74">
        <v>9.6999999999999993</v>
      </c>
      <c r="R256" s="96">
        <f>R257/R258*10</f>
        <v>9.9000005895245469</v>
      </c>
      <c r="S256" s="96">
        <v>9.8000000000000007</v>
      </c>
      <c r="T256" s="96">
        <v>9.6999999999999993</v>
      </c>
    </row>
    <row r="257" spans="1:20" ht="21" hidden="1" thickBot="1" x14ac:dyDescent="0.35">
      <c r="A257" s="71"/>
      <c r="B257" s="198"/>
      <c r="C257" s="75" t="s">
        <v>376</v>
      </c>
      <c r="D257" s="76"/>
      <c r="E257" s="76"/>
      <c r="F257" s="77">
        <f>F255*0.099</f>
        <v>33718.702973816158</v>
      </c>
      <c r="G257" s="77">
        <f>G255*0.098</f>
        <v>32865.971754399812</v>
      </c>
      <c r="H257" s="77">
        <f>H255*0.097</f>
        <v>32783.484048876402</v>
      </c>
      <c r="I257" s="55"/>
      <c r="J257" s="56"/>
      <c r="K257" s="56"/>
      <c r="L257" s="77">
        <f>L255*0.099</f>
        <v>34026.097973816162</v>
      </c>
      <c r="M257" s="77">
        <f>M255*0.098</f>
        <v>33182.413754399815</v>
      </c>
      <c r="N257" s="77">
        <f>N255*0.097</f>
        <v>33109.210048876397</v>
      </c>
      <c r="O257" s="77">
        <f>O255*0.099</f>
        <v>0</v>
      </c>
      <c r="P257" s="77">
        <f>P255*0.098</f>
        <v>0</v>
      </c>
      <c r="Q257" s="77">
        <f>Q255*0.097</f>
        <v>0</v>
      </c>
      <c r="R257" s="77">
        <v>34026.1</v>
      </c>
      <c r="S257" s="77">
        <v>33182.400000000001</v>
      </c>
      <c r="T257" s="77">
        <v>33109.199999999997</v>
      </c>
    </row>
    <row r="258" spans="1:20" ht="20.25" hidden="1" thickBot="1" x14ac:dyDescent="0.3">
      <c r="A258" s="71"/>
      <c r="B258" s="199"/>
      <c r="C258" s="78" t="s">
        <v>268</v>
      </c>
      <c r="D258" s="79"/>
      <c r="E258" s="79"/>
      <c r="F258" s="80">
        <f t="shared" ref="F258:N258" si="166">F255*0.1</f>
        <v>34059.295933147638</v>
      </c>
      <c r="G258" s="80">
        <f t="shared" si="166"/>
        <v>33536.705871836544</v>
      </c>
      <c r="H258" s="80">
        <f t="shared" si="166"/>
        <v>33797.406235955052</v>
      </c>
      <c r="I258" s="80">
        <f t="shared" si="166"/>
        <v>310.5</v>
      </c>
      <c r="J258" s="80">
        <f t="shared" si="166"/>
        <v>322.90000000000003</v>
      </c>
      <c r="K258" s="80">
        <f t="shared" si="166"/>
        <v>335.8</v>
      </c>
      <c r="L258" s="80">
        <f t="shared" si="166"/>
        <v>34369.795933147638</v>
      </c>
      <c r="M258" s="80">
        <f t="shared" si="166"/>
        <v>33859.605871836546</v>
      </c>
      <c r="N258" s="80">
        <f t="shared" si="166"/>
        <v>34133.206235955055</v>
      </c>
      <c r="O258" s="80">
        <f>O255*0.1</f>
        <v>0</v>
      </c>
      <c r="P258" s="80">
        <f t="shared" ref="P258:T258" si="167">P255*0.1</f>
        <v>0</v>
      </c>
      <c r="Q258" s="80">
        <f t="shared" si="167"/>
        <v>0</v>
      </c>
      <c r="R258" s="80">
        <f>R255*0.1</f>
        <v>34369.795933147638</v>
      </c>
      <c r="S258" s="80">
        <f t="shared" si="167"/>
        <v>33859.605871836546</v>
      </c>
      <c r="T258" s="80">
        <f t="shared" si="167"/>
        <v>34133.206235955055</v>
      </c>
    </row>
    <row r="259" spans="1:20" ht="41.25" customHeight="1" x14ac:dyDescent="0.3">
      <c r="B259" s="415" t="s">
        <v>457</v>
      </c>
      <c r="C259" s="415"/>
      <c r="D259" s="165"/>
      <c r="E259" s="165"/>
      <c r="F259" s="166"/>
      <c r="G259" s="167" t="s">
        <v>445</v>
      </c>
      <c r="H259" s="168"/>
      <c r="I259" s="28"/>
      <c r="L259" s="164"/>
      <c r="M259" s="164" t="s">
        <v>445</v>
      </c>
      <c r="N259" s="169"/>
      <c r="O259" s="169"/>
      <c r="P259" s="169"/>
      <c r="Q259" s="169"/>
      <c r="R259" s="169"/>
      <c r="S259" s="169" t="s">
        <v>445</v>
      </c>
      <c r="T259" s="169"/>
    </row>
  </sheetData>
  <mergeCells count="13">
    <mergeCell ref="C4:T4"/>
    <mergeCell ref="C5:T5"/>
    <mergeCell ref="C6:T6"/>
    <mergeCell ref="O12:P12"/>
    <mergeCell ref="C1:T1"/>
    <mergeCell ref="C2:T2"/>
    <mergeCell ref="C3:T3"/>
    <mergeCell ref="B7:T8"/>
    <mergeCell ref="D139:E139"/>
    <mergeCell ref="B259:C259"/>
    <mergeCell ref="B9:N9"/>
    <mergeCell ref="F12:G12"/>
    <mergeCell ref="L12:M12"/>
  </mergeCells>
  <pageMargins left="0.78740157480314965" right="0.39370078740157483" top="0.59055118110236227" bottom="0.9055118110236221" header="0.15748031496062992" footer="0.11811023622047245"/>
  <pageSetup paperSize="9" scale="52" fitToHeight="7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T257"/>
  <sheetViews>
    <sheetView tabSelected="1" view="pageBreakPreview" topLeftCell="B1" zoomScale="68" zoomScaleNormal="75" zoomScaleSheetLayoutView="68" workbookViewId="0">
      <selection activeCell="C219" sqref="C219"/>
    </sheetView>
  </sheetViews>
  <sheetFormatPr defaultRowHeight="15" x14ac:dyDescent="0.25"/>
  <cols>
    <col min="1" max="1" width="7.85546875" hidden="1" customWidth="1"/>
    <col min="2" max="2" width="26.7109375" customWidth="1"/>
    <col min="3" max="3" width="111.140625" customWidth="1"/>
    <col min="4" max="6" width="7.7109375" hidden="1" customWidth="1"/>
    <col min="7" max="7" width="8" hidden="1" customWidth="1"/>
    <col min="8" max="8" width="6.28515625" hidden="1" customWidth="1"/>
    <col min="9" max="9" width="9" hidden="1" customWidth="1"/>
    <col min="10" max="10" width="13.28515625" hidden="1" customWidth="1"/>
    <col min="11" max="11" width="6.5703125" hidden="1" customWidth="1"/>
    <col min="12" max="12" width="16.85546875" hidden="1" customWidth="1"/>
    <col min="13" max="13" width="16.5703125" hidden="1" customWidth="1"/>
    <col min="14" max="14" width="16.42578125" hidden="1" customWidth="1"/>
    <col min="15" max="15" width="14.140625" hidden="1" customWidth="1"/>
    <col min="16" max="16" width="12.28515625" hidden="1" customWidth="1"/>
    <col min="17" max="17" width="12" hidden="1" customWidth="1"/>
    <col min="18" max="18" width="15" customWidth="1"/>
    <col min="19" max="19" width="17.28515625" customWidth="1"/>
    <col min="20" max="20" width="18" customWidth="1"/>
  </cols>
  <sheetData>
    <row r="1" spans="1:20" ht="18.75" x14ac:dyDescent="0.3">
      <c r="B1" s="170"/>
      <c r="C1" s="419" t="s">
        <v>443</v>
      </c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</row>
    <row r="2" spans="1:20" ht="18.75" x14ac:dyDescent="0.3">
      <c r="B2" s="170"/>
      <c r="C2" s="419" t="s">
        <v>444</v>
      </c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</row>
    <row r="3" spans="1:20" ht="18.75" x14ac:dyDescent="0.3">
      <c r="B3" s="170"/>
      <c r="C3" s="419" t="s">
        <v>490</v>
      </c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</row>
    <row r="4" spans="1:20" ht="24.75" customHeight="1" x14ac:dyDescent="0.25">
      <c r="B4" s="170"/>
      <c r="C4" s="418" t="s">
        <v>443</v>
      </c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</row>
    <row r="5" spans="1:20" x14ac:dyDescent="0.25">
      <c r="B5" s="170"/>
      <c r="C5" s="418" t="s">
        <v>444</v>
      </c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</row>
    <row r="6" spans="1:20" x14ac:dyDescent="0.25">
      <c r="B6" s="170"/>
      <c r="C6" s="418" t="s">
        <v>467</v>
      </c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</row>
    <row r="7" spans="1:20" ht="18.75" customHeight="1" x14ac:dyDescent="0.25">
      <c r="A7" s="5"/>
      <c r="B7" s="420" t="s">
        <v>468</v>
      </c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</row>
    <row r="8" spans="1:20" ht="37.5" customHeight="1" x14ac:dyDescent="0.25">
      <c r="A8" s="5"/>
      <c r="B8" s="420"/>
      <c r="C8" s="420"/>
      <c r="D8" s="420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</row>
    <row r="9" spans="1:20" ht="22.5" customHeight="1" x14ac:dyDescent="0.25">
      <c r="A9" s="5"/>
      <c r="B9" s="416"/>
      <c r="C9" s="416"/>
      <c r="D9" s="416"/>
      <c r="E9" s="416"/>
      <c r="F9" s="416"/>
      <c r="G9" s="416"/>
      <c r="H9" s="416"/>
      <c r="I9" s="416"/>
      <c r="J9" s="416"/>
      <c r="K9" s="416"/>
      <c r="L9" s="416"/>
      <c r="M9" s="416"/>
      <c r="N9" s="416"/>
      <c r="T9" s="281" t="s">
        <v>456</v>
      </c>
    </row>
    <row r="10" spans="1:20" s="287" customFormat="1" ht="16.5" customHeight="1" x14ac:dyDescent="0.3">
      <c r="A10" s="5"/>
      <c r="B10" s="423" t="s">
        <v>0</v>
      </c>
      <c r="C10" s="424" t="s">
        <v>286</v>
      </c>
      <c r="D10" s="282"/>
      <c r="E10" s="282"/>
      <c r="F10" s="283"/>
      <c r="G10" s="284"/>
      <c r="H10" s="285"/>
      <c r="I10" s="248"/>
      <c r="J10" s="286"/>
      <c r="K10" s="286"/>
      <c r="L10" s="426" t="s">
        <v>477</v>
      </c>
      <c r="M10" s="427"/>
      <c r="N10" s="428"/>
      <c r="O10" s="426" t="s">
        <v>478</v>
      </c>
      <c r="P10" s="427"/>
      <c r="Q10" s="428"/>
      <c r="R10" s="429" t="s">
        <v>440</v>
      </c>
      <c r="S10" s="430" t="s">
        <v>441</v>
      </c>
      <c r="T10" s="430" t="s">
        <v>442</v>
      </c>
    </row>
    <row r="11" spans="1:20" s="2" customFormat="1" ht="25.5" customHeight="1" x14ac:dyDescent="0.25">
      <c r="A11" s="288"/>
      <c r="B11" s="423"/>
      <c r="C11" s="425"/>
      <c r="D11" s="29"/>
      <c r="E11" s="29"/>
      <c r="F11" s="39" t="s">
        <v>440</v>
      </c>
      <c r="G11" s="40" t="s">
        <v>441</v>
      </c>
      <c r="H11" s="40" t="s">
        <v>442</v>
      </c>
      <c r="I11" s="41" t="s">
        <v>440</v>
      </c>
      <c r="J11" s="41" t="s">
        <v>441</v>
      </c>
      <c r="K11" s="41" t="s">
        <v>442</v>
      </c>
      <c r="L11" s="12" t="s">
        <v>440</v>
      </c>
      <c r="M11" s="10" t="s">
        <v>441</v>
      </c>
      <c r="N11" s="10" t="s">
        <v>442</v>
      </c>
      <c r="O11" s="12" t="s">
        <v>440</v>
      </c>
      <c r="P11" s="10" t="s">
        <v>441</v>
      </c>
      <c r="Q11" s="10" t="s">
        <v>442</v>
      </c>
      <c r="R11" s="429"/>
      <c r="S11" s="430"/>
      <c r="T11" s="430"/>
    </row>
    <row r="12" spans="1:20" s="441" customFormat="1" ht="15.75" customHeight="1" x14ac:dyDescent="0.25">
      <c r="A12" s="431"/>
      <c r="B12" s="432">
        <v>1</v>
      </c>
      <c r="C12" s="433">
        <v>2</v>
      </c>
      <c r="D12" s="434"/>
      <c r="E12" s="434"/>
      <c r="F12" s="435"/>
      <c r="G12" s="436"/>
      <c r="H12" s="436"/>
      <c r="I12" s="437"/>
      <c r="J12" s="437"/>
      <c r="K12" s="437"/>
      <c r="L12" s="438"/>
      <c r="M12" s="439"/>
      <c r="N12" s="439"/>
      <c r="O12" s="438"/>
      <c r="P12" s="439"/>
      <c r="Q12" s="439"/>
      <c r="R12" s="440">
        <v>3</v>
      </c>
      <c r="S12" s="440">
        <v>4</v>
      </c>
      <c r="T12" s="440">
        <v>5</v>
      </c>
    </row>
    <row r="13" spans="1:20" s="139" customFormat="1" ht="21.75" customHeight="1" x14ac:dyDescent="0.25">
      <c r="A13" s="135"/>
      <c r="B13" s="289"/>
      <c r="C13" s="290" t="s">
        <v>287</v>
      </c>
      <c r="D13" s="136"/>
      <c r="E13" s="136"/>
      <c r="F13" s="291">
        <f>F16+F23+F33+F46+F57</f>
        <v>548454</v>
      </c>
      <c r="G13" s="291">
        <f t="shared" ref="G13:K13" si="0">G16+G23+G33+G46+G57</f>
        <v>545270</v>
      </c>
      <c r="H13" s="291">
        <f t="shared" si="0"/>
        <v>559687</v>
      </c>
      <c r="I13" s="291">
        <f t="shared" si="0"/>
        <v>0</v>
      </c>
      <c r="J13" s="291">
        <f t="shared" si="0"/>
        <v>0</v>
      </c>
      <c r="K13" s="291">
        <f t="shared" si="0"/>
        <v>0</v>
      </c>
      <c r="L13" s="292">
        <f>L16+L23+L33+L46+L57</f>
        <v>548454</v>
      </c>
      <c r="M13" s="292">
        <f t="shared" ref="M13:T13" si="1">M16+M23+M33+M46+M57</f>
        <v>545270</v>
      </c>
      <c r="N13" s="292">
        <f t="shared" si="1"/>
        <v>559687</v>
      </c>
      <c r="O13" s="292">
        <f t="shared" si="1"/>
        <v>-5648</v>
      </c>
      <c r="P13" s="292">
        <f t="shared" si="1"/>
        <v>0</v>
      </c>
      <c r="Q13" s="292">
        <f t="shared" si="1"/>
        <v>0</v>
      </c>
      <c r="R13" s="292">
        <f t="shared" si="1"/>
        <v>542806</v>
      </c>
      <c r="S13" s="292">
        <f t="shared" si="1"/>
        <v>545270</v>
      </c>
      <c r="T13" s="292">
        <f t="shared" si="1"/>
        <v>559687</v>
      </c>
    </row>
    <row r="14" spans="1:20" s="105" customFormat="1" ht="30" hidden="1" customHeight="1" x14ac:dyDescent="0.3">
      <c r="A14" s="98"/>
      <c r="B14" s="293"/>
      <c r="C14" s="99"/>
      <c r="D14" s="100"/>
      <c r="E14" s="100"/>
      <c r="F14" s="417" t="s">
        <v>377</v>
      </c>
      <c r="G14" s="417"/>
      <c r="H14" s="294"/>
      <c r="I14" s="102"/>
      <c r="J14" s="103"/>
      <c r="K14" s="103"/>
      <c r="L14" s="417" t="s">
        <v>377</v>
      </c>
      <c r="M14" s="417"/>
      <c r="N14" s="294"/>
      <c r="O14" s="417" t="s">
        <v>377</v>
      </c>
      <c r="P14" s="417"/>
      <c r="Q14" s="294"/>
      <c r="R14" s="295"/>
      <c r="S14" s="295"/>
      <c r="T14" s="295"/>
    </row>
    <row r="15" spans="1:20" s="105" customFormat="1" ht="24" hidden="1" customHeight="1" x14ac:dyDescent="0.35">
      <c r="A15" s="98"/>
      <c r="B15" s="293"/>
      <c r="C15" s="106" t="s">
        <v>288</v>
      </c>
      <c r="D15" s="107"/>
      <c r="E15" s="107"/>
      <c r="F15" s="108">
        <f>(F17-F21)/43.08*28.08+F21</f>
        <v>262733.64066852361</v>
      </c>
      <c r="G15" s="108">
        <f>(G17-G21)/43.07*28.07+G21</f>
        <v>275450.64128163451</v>
      </c>
      <c r="H15" s="108">
        <f>(H17-H21)/42.72*27.72+H21</f>
        <v>287725.63764044945</v>
      </c>
      <c r="I15" s="102"/>
      <c r="J15" s="102"/>
      <c r="K15" s="102"/>
      <c r="L15" s="108">
        <f>(L17-L21)/43.08*28.08+L21</f>
        <v>262733.64066852361</v>
      </c>
      <c r="M15" s="108">
        <f>(M17-M21)/43.07*28.07+M21</f>
        <v>275450.64128163451</v>
      </c>
      <c r="N15" s="108">
        <f>(N17-N21)/42.72*27.72+N21</f>
        <v>287725.63764044945</v>
      </c>
      <c r="O15" s="108">
        <f>(O17-O21)/43.08*28.08+O21</f>
        <v>0</v>
      </c>
      <c r="P15" s="108">
        <f>(P17-P21)/43.07*28.07+P21</f>
        <v>0</v>
      </c>
      <c r="Q15" s="108">
        <f>(Q17-Q21)/42.72*27.72+Q21</f>
        <v>0</v>
      </c>
      <c r="R15" s="295"/>
      <c r="S15" s="295"/>
      <c r="T15" s="295"/>
    </row>
    <row r="16" spans="1:20" s="112" customFormat="1" ht="18.75" hidden="1" x14ac:dyDescent="0.3">
      <c r="A16" s="98"/>
      <c r="B16" s="296" t="s">
        <v>1</v>
      </c>
      <c r="C16" s="109" t="s">
        <v>121</v>
      </c>
      <c r="D16" s="107"/>
      <c r="E16" s="107"/>
      <c r="F16" s="110">
        <f t="shared" ref="F16:T16" si="2">F17</f>
        <v>402453</v>
      </c>
      <c r="G16" s="110">
        <f t="shared" si="2"/>
        <v>422016</v>
      </c>
      <c r="H16" s="110">
        <f t="shared" si="2"/>
        <v>442792</v>
      </c>
      <c r="I16" s="110">
        <f t="shared" si="2"/>
        <v>0</v>
      </c>
      <c r="J16" s="110">
        <f t="shared" si="2"/>
        <v>0</v>
      </c>
      <c r="K16" s="110">
        <f t="shared" si="2"/>
        <v>0</v>
      </c>
      <c r="L16" s="111">
        <f t="shared" si="2"/>
        <v>402453</v>
      </c>
      <c r="M16" s="111">
        <f t="shared" si="2"/>
        <v>422016</v>
      </c>
      <c r="N16" s="111">
        <f t="shared" si="2"/>
        <v>442792</v>
      </c>
      <c r="O16" s="111">
        <f t="shared" si="2"/>
        <v>0</v>
      </c>
      <c r="P16" s="111">
        <f t="shared" si="2"/>
        <v>0</v>
      </c>
      <c r="Q16" s="111">
        <f t="shared" si="2"/>
        <v>0</v>
      </c>
      <c r="R16" s="111">
        <f t="shared" si="2"/>
        <v>402453</v>
      </c>
      <c r="S16" s="111">
        <f t="shared" si="2"/>
        <v>422016</v>
      </c>
      <c r="T16" s="111">
        <f t="shared" si="2"/>
        <v>442792</v>
      </c>
    </row>
    <row r="17" spans="1:20" s="112" customFormat="1" ht="23.25" hidden="1" customHeight="1" x14ac:dyDescent="0.3">
      <c r="A17" s="98">
        <v>182</v>
      </c>
      <c r="B17" s="296" t="s">
        <v>2</v>
      </c>
      <c r="C17" s="113" t="s">
        <v>122</v>
      </c>
      <c r="D17" s="107"/>
      <c r="E17" s="107"/>
      <c r="F17" s="114">
        <f>SUM(F18:F22)</f>
        <v>402453</v>
      </c>
      <c r="G17" s="114">
        <f>SUM(G18:G22)</f>
        <v>422016</v>
      </c>
      <c r="H17" s="114">
        <f>SUM(H18:H22)</f>
        <v>442792</v>
      </c>
      <c r="I17" s="102">
        <f>L17-F17</f>
        <v>0</v>
      </c>
      <c r="J17" s="102">
        <f t="shared" ref="J17:K79" si="3">M17-G17</f>
        <v>0</v>
      </c>
      <c r="K17" s="102">
        <f t="shared" si="3"/>
        <v>0</v>
      </c>
      <c r="L17" s="115">
        <f>SUM(L18:L22)</f>
        <v>402453</v>
      </c>
      <c r="M17" s="115">
        <f>SUM(M18:M22)</f>
        <v>422016</v>
      </c>
      <c r="N17" s="115">
        <f>SUM(N18:N22)</f>
        <v>442792</v>
      </c>
      <c r="O17" s="115">
        <f t="shared" ref="O17:T17" si="4">SUM(O18:O22)</f>
        <v>0</v>
      </c>
      <c r="P17" s="115">
        <f t="shared" si="4"/>
        <v>0</v>
      </c>
      <c r="Q17" s="115">
        <f t="shared" si="4"/>
        <v>0</v>
      </c>
      <c r="R17" s="115">
        <f t="shared" si="4"/>
        <v>402453</v>
      </c>
      <c r="S17" s="115">
        <f t="shared" si="4"/>
        <v>422016</v>
      </c>
      <c r="T17" s="115">
        <f t="shared" si="4"/>
        <v>442792</v>
      </c>
    </row>
    <row r="18" spans="1:20" s="112" customFormat="1" ht="78.75" hidden="1" x14ac:dyDescent="0.25">
      <c r="A18" s="98">
        <v>182</v>
      </c>
      <c r="B18" s="297" t="s">
        <v>3</v>
      </c>
      <c r="C18" s="116" t="s">
        <v>289</v>
      </c>
      <c r="D18" s="107"/>
      <c r="E18" s="107"/>
      <c r="F18" s="114">
        <v>396918</v>
      </c>
      <c r="G18" s="114">
        <v>416270</v>
      </c>
      <c r="H18" s="114">
        <v>436835</v>
      </c>
      <c r="I18" s="102">
        <f>L18-F18</f>
        <v>0</v>
      </c>
      <c r="J18" s="102">
        <f t="shared" si="3"/>
        <v>0</v>
      </c>
      <c r="K18" s="102">
        <f t="shared" si="3"/>
        <v>0</v>
      </c>
      <c r="L18" s="115">
        <v>396918</v>
      </c>
      <c r="M18" s="115">
        <v>416270</v>
      </c>
      <c r="N18" s="115">
        <v>436835</v>
      </c>
      <c r="O18" s="115"/>
      <c r="P18" s="115"/>
      <c r="Q18" s="115"/>
      <c r="R18" s="298">
        <f t="shared" ref="R18:T79" si="5">L18+O18</f>
        <v>396918</v>
      </c>
      <c r="S18" s="298">
        <f t="shared" si="5"/>
        <v>416270</v>
      </c>
      <c r="T18" s="298">
        <f t="shared" si="5"/>
        <v>436835</v>
      </c>
    </row>
    <row r="19" spans="1:20" s="112" customFormat="1" ht="93.75" hidden="1" x14ac:dyDescent="0.25">
      <c r="A19" s="98">
        <v>182</v>
      </c>
      <c r="B19" s="297" t="s">
        <v>4</v>
      </c>
      <c r="C19" s="118" t="s">
        <v>123</v>
      </c>
      <c r="D19" s="107"/>
      <c r="E19" s="107"/>
      <c r="F19" s="114">
        <v>1658</v>
      </c>
      <c r="G19" s="114">
        <v>1739</v>
      </c>
      <c r="H19" s="114">
        <v>1825</v>
      </c>
      <c r="I19" s="102"/>
      <c r="J19" s="102">
        <f t="shared" si="3"/>
        <v>0</v>
      </c>
      <c r="K19" s="102">
        <f t="shared" si="3"/>
        <v>0</v>
      </c>
      <c r="L19" s="115">
        <v>1658</v>
      </c>
      <c r="M19" s="115">
        <v>1739</v>
      </c>
      <c r="N19" s="115">
        <v>1825</v>
      </c>
      <c r="O19" s="115"/>
      <c r="P19" s="115"/>
      <c r="Q19" s="115"/>
      <c r="R19" s="298">
        <f t="shared" si="5"/>
        <v>1658</v>
      </c>
      <c r="S19" s="298">
        <f t="shared" si="5"/>
        <v>1739</v>
      </c>
      <c r="T19" s="298">
        <f t="shared" si="5"/>
        <v>1825</v>
      </c>
    </row>
    <row r="20" spans="1:20" s="105" customFormat="1" ht="37.5" hidden="1" x14ac:dyDescent="0.25">
      <c r="A20" s="98">
        <v>182</v>
      </c>
      <c r="B20" s="297" t="s">
        <v>5</v>
      </c>
      <c r="C20" s="118" t="s">
        <v>124</v>
      </c>
      <c r="D20" s="107"/>
      <c r="E20" s="107"/>
      <c r="F20" s="114">
        <v>2698</v>
      </c>
      <c r="G20" s="114">
        <v>2829</v>
      </c>
      <c r="H20" s="114">
        <v>2969</v>
      </c>
      <c r="I20" s="102">
        <f t="shared" ref="I20:K80" si="6">L20-F20</f>
        <v>0</v>
      </c>
      <c r="J20" s="102">
        <f t="shared" si="3"/>
        <v>0</v>
      </c>
      <c r="K20" s="102">
        <f t="shared" si="3"/>
        <v>0</v>
      </c>
      <c r="L20" s="115">
        <v>2698</v>
      </c>
      <c r="M20" s="115">
        <v>2829</v>
      </c>
      <c r="N20" s="115">
        <v>2969</v>
      </c>
      <c r="O20" s="115"/>
      <c r="P20" s="115"/>
      <c r="Q20" s="115"/>
      <c r="R20" s="298">
        <f t="shared" si="5"/>
        <v>2698</v>
      </c>
      <c r="S20" s="298">
        <f t="shared" si="5"/>
        <v>2829</v>
      </c>
      <c r="T20" s="298">
        <f t="shared" si="5"/>
        <v>2969</v>
      </c>
    </row>
    <row r="21" spans="1:20" s="105" customFormat="1" ht="75" hidden="1" x14ac:dyDescent="0.25">
      <c r="A21" s="98">
        <v>182</v>
      </c>
      <c r="B21" s="297" t="s">
        <v>6</v>
      </c>
      <c r="C21" s="118" t="s">
        <v>125</v>
      </c>
      <c r="D21" s="107"/>
      <c r="E21" s="107"/>
      <c r="F21" s="114">
        <v>1179</v>
      </c>
      <c r="G21" s="114">
        <v>1178</v>
      </c>
      <c r="H21" s="114">
        <v>1163</v>
      </c>
      <c r="I21" s="102">
        <f t="shared" si="6"/>
        <v>0</v>
      </c>
      <c r="J21" s="102">
        <f t="shared" si="3"/>
        <v>0</v>
      </c>
      <c r="K21" s="102">
        <f t="shared" si="3"/>
        <v>0</v>
      </c>
      <c r="L21" s="115">
        <v>1179</v>
      </c>
      <c r="M21" s="115">
        <v>1178</v>
      </c>
      <c r="N21" s="115">
        <v>1163</v>
      </c>
      <c r="O21" s="115"/>
      <c r="P21" s="115"/>
      <c r="Q21" s="115"/>
      <c r="R21" s="298">
        <f t="shared" si="5"/>
        <v>1179</v>
      </c>
      <c r="S21" s="298">
        <f t="shared" si="5"/>
        <v>1178</v>
      </c>
      <c r="T21" s="298">
        <f t="shared" si="5"/>
        <v>1163</v>
      </c>
    </row>
    <row r="22" spans="1:20" s="120" customFormat="1" ht="56.25" hidden="1" customHeight="1" x14ac:dyDescent="0.25">
      <c r="A22" s="98">
        <v>182</v>
      </c>
      <c r="B22" s="299" t="s">
        <v>290</v>
      </c>
      <c r="C22" s="119" t="s">
        <v>378</v>
      </c>
      <c r="D22" s="107"/>
      <c r="E22" s="107"/>
      <c r="F22" s="114">
        <v>0</v>
      </c>
      <c r="G22" s="114">
        <v>0</v>
      </c>
      <c r="H22" s="114">
        <v>0</v>
      </c>
      <c r="I22" s="102">
        <f t="shared" si="6"/>
        <v>0</v>
      </c>
      <c r="J22" s="102">
        <f t="shared" si="3"/>
        <v>0</v>
      </c>
      <c r="K22" s="102">
        <f t="shared" si="3"/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298">
        <f t="shared" si="5"/>
        <v>0</v>
      </c>
      <c r="S22" s="298">
        <f t="shared" si="5"/>
        <v>0</v>
      </c>
      <c r="T22" s="298">
        <f t="shared" si="5"/>
        <v>0</v>
      </c>
    </row>
    <row r="23" spans="1:20" s="123" customFormat="1" ht="37.5" hidden="1" x14ac:dyDescent="0.35">
      <c r="A23" s="98">
        <v>100</v>
      </c>
      <c r="B23" s="297" t="s">
        <v>7</v>
      </c>
      <c r="C23" s="121" t="s">
        <v>291</v>
      </c>
      <c r="D23" s="107"/>
      <c r="E23" s="107"/>
      <c r="F23" s="110">
        <f>F24</f>
        <v>18525</v>
      </c>
      <c r="G23" s="110">
        <f>G24</f>
        <v>20698</v>
      </c>
      <c r="H23" s="110">
        <f>H24</f>
        <v>20850</v>
      </c>
      <c r="I23" s="122">
        <f t="shared" si="6"/>
        <v>0</v>
      </c>
      <c r="J23" s="102">
        <f t="shared" si="3"/>
        <v>0</v>
      </c>
      <c r="K23" s="102">
        <f t="shared" si="3"/>
        <v>0</v>
      </c>
      <c r="L23" s="111">
        <f>L24</f>
        <v>18525</v>
      </c>
      <c r="M23" s="111">
        <f>M24</f>
        <v>20698</v>
      </c>
      <c r="N23" s="111">
        <f>N24</f>
        <v>20850</v>
      </c>
      <c r="O23" s="111">
        <f t="shared" ref="O23:T23" si="7">O24</f>
        <v>0</v>
      </c>
      <c r="P23" s="111">
        <f t="shared" si="7"/>
        <v>0</v>
      </c>
      <c r="Q23" s="111">
        <f t="shared" si="7"/>
        <v>0</v>
      </c>
      <c r="R23" s="111">
        <f t="shared" si="7"/>
        <v>18525</v>
      </c>
      <c r="S23" s="111">
        <f t="shared" si="7"/>
        <v>20698</v>
      </c>
      <c r="T23" s="111">
        <f t="shared" si="7"/>
        <v>20850</v>
      </c>
    </row>
    <row r="24" spans="1:20" s="105" customFormat="1" ht="37.5" hidden="1" x14ac:dyDescent="0.25">
      <c r="A24" s="98">
        <v>100</v>
      </c>
      <c r="B24" s="297" t="s">
        <v>8</v>
      </c>
      <c r="C24" s="124" t="s">
        <v>292</v>
      </c>
      <c r="D24" s="107"/>
      <c r="E24" s="107"/>
      <c r="F24" s="125">
        <f>F25+F27+F29+F31</f>
        <v>18525</v>
      </c>
      <c r="G24" s="125">
        <f>G25+G27+G29+G31</f>
        <v>20698</v>
      </c>
      <c r="H24" s="125">
        <f>H25+H27+H29+H31</f>
        <v>20850</v>
      </c>
      <c r="I24" s="102">
        <f t="shared" si="6"/>
        <v>0</v>
      </c>
      <c r="J24" s="102">
        <f t="shared" si="3"/>
        <v>0</v>
      </c>
      <c r="K24" s="102">
        <f t="shared" si="3"/>
        <v>0</v>
      </c>
      <c r="L24" s="126">
        <f>L25+L27+L29+L31</f>
        <v>18525</v>
      </c>
      <c r="M24" s="126">
        <f>M25+M27+M29+M31</f>
        <v>20698</v>
      </c>
      <c r="N24" s="126">
        <f>N25+N27+N29+N31</f>
        <v>20850</v>
      </c>
      <c r="O24" s="126">
        <f t="shared" ref="O24:T24" si="8">O25+O27+O29+O31</f>
        <v>0</v>
      </c>
      <c r="P24" s="126">
        <f t="shared" si="8"/>
        <v>0</v>
      </c>
      <c r="Q24" s="126">
        <f t="shared" si="8"/>
        <v>0</v>
      </c>
      <c r="R24" s="126">
        <f t="shared" si="8"/>
        <v>18525</v>
      </c>
      <c r="S24" s="126">
        <f t="shared" si="8"/>
        <v>20698</v>
      </c>
      <c r="T24" s="126">
        <f t="shared" si="8"/>
        <v>20850</v>
      </c>
    </row>
    <row r="25" spans="1:20" s="105" customFormat="1" ht="56.25" hidden="1" x14ac:dyDescent="0.25">
      <c r="A25" s="98">
        <v>100</v>
      </c>
      <c r="B25" s="297" t="s">
        <v>9</v>
      </c>
      <c r="C25" s="127" t="s">
        <v>126</v>
      </c>
      <c r="D25" s="107"/>
      <c r="E25" s="107"/>
      <c r="F25" s="114">
        <f>F26</f>
        <v>8489</v>
      </c>
      <c r="G25" s="114">
        <f>G26</f>
        <v>9541</v>
      </c>
      <c r="H25" s="114">
        <f>H26</f>
        <v>9597</v>
      </c>
      <c r="I25" s="102">
        <f t="shared" si="6"/>
        <v>0</v>
      </c>
      <c r="J25" s="102">
        <f t="shared" si="3"/>
        <v>0</v>
      </c>
      <c r="K25" s="102">
        <f t="shared" si="3"/>
        <v>0</v>
      </c>
      <c r="L25" s="115">
        <f>L26</f>
        <v>8489</v>
      </c>
      <c r="M25" s="115">
        <f>M26</f>
        <v>9541</v>
      </c>
      <c r="N25" s="115">
        <f>N26</f>
        <v>9597</v>
      </c>
      <c r="O25" s="115">
        <f t="shared" ref="O25:T25" si="9">O26</f>
        <v>0</v>
      </c>
      <c r="P25" s="115">
        <f t="shared" si="9"/>
        <v>0</v>
      </c>
      <c r="Q25" s="115">
        <f t="shared" si="9"/>
        <v>0</v>
      </c>
      <c r="R25" s="115">
        <f t="shared" si="9"/>
        <v>8489</v>
      </c>
      <c r="S25" s="115">
        <f t="shared" si="9"/>
        <v>9541</v>
      </c>
      <c r="T25" s="115">
        <f t="shared" si="9"/>
        <v>9597</v>
      </c>
    </row>
    <row r="26" spans="1:20" s="105" customFormat="1" ht="93.75" hidden="1" x14ac:dyDescent="0.25">
      <c r="A26" s="98">
        <v>100</v>
      </c>
      <c r="B26" s="297" t="s">
        <v>293</v>
      </c>
      <c r="C26" s="118" t="s">
        <v>294</v>
      </c>
      <c r="D26" s="107"/>
      <c r="E26" s="107"/>
      <c r="F26" s="128">
        <v>8489</v>
      </c>
      <c r="G26" s="128">
        <v>9541</v>
      </c>
      <c r="H26" s="128">
        <v>9597</v>
      </c>
      <c r="I26" s="102">
        <f t="shared" si="6"/>
        <v>0</v>
      </c>
      <c r="J26" s="102">
        <f t="shared" si="3"/>
        <v>0</v>
      </c>
      <c r="K26" s="102">
        <f t="shared" si="3"/>
        <v>0</v>
      </c>
      <c r="L26" s="129">
        <v>8489</v>
      </c>
      <c r="M26" s="129">
        <v>9541</v>
      </c>
      <c r="N26" s="129">
        <v>9597</v>
      </c>
      <c r="O26" s="129"/>
      <c r="P26" s="129"/>
      <c r="Q26" s="129"/>
      <c r="R26" s="298">
        <f t="shared" si="5"/>
        <v>8489</v>
      </c>
      <c r="S26" s="298">
        <f t="shared" si="5"/>
        <v>9541</v>
      </c>
      <c r="T26" s="298">
        <f t="shared" si="5"/>
        <v>9597</v>
      </c>
    </row>
    <row r="27" spans="1:20" s="105" customFormat="1" ht="75" hidden="1" x14ac:dyDescent="0.25">
      <c r="A27" s="98">
        <v>100</v>
      </c>
      <c r="B27" s="297" t="s">
        <v>10</v>
      </c>
      <c r="C27" s="127" t="s">
        <v>127</v>
      </c>
      <c r="D27" s="107"/>
      <c r="E27" s="107"/>
      <c r="F27" s="128">
        <f t="shared" ref="F27:G27" si="10">F28</f>
        <v>44</v>
      </c>
      <c r="G27" s="128">
        <f t="shared" si="10"/>
        <v>48</v>
      </c>
      <c r="H27" s="128">
        <f>H28</f>
        <v>47</v>
      </c>
      <c r="I27" s="102">
        <f t="shared" si="6"/>
        <v>0</v>
      </c>
      <c r="J27" s="102">
        <f t="shared" si="3"/>
        <v>0</v>
      </c>
      <c r="K27" s="102">
        <f t="shared" si="3"/>
        <v>0</v>
      </c>
      <c r="L27" s="129">
        <f t="shared" ref="L27:M27" si="11">L28</f>
        <v>44</v>
      </c>
      <c r="M27" s="129">
        <f t="shared" si="11"/>
        <v>48</v>
      </c>
      <c r="N27" s="129">
        <f>N28</f>
        <v>47</v>
      </c>
      <c r="O27" s="129">
        <f t="shared" ref="O27:T27" si="12">O28</f>
        <v>0</v>
      </c>
      <c r="P27" s="129">
        <f t="shared" si="12"/>
        <v>0</v>
      </c>
      <c r="Q27" s="129">
        <f t="shared" si="12"/>
        <v>0</v>
      </c>
      <c r="R27" s="129">
        <f t="shared" si="12"/>
        <v>44</v>
      </c>
      <c r="S27" s="129">
        <f t="shared" si="12"/>
        <v>48</v>
      </c>
      <c r="T27" s="129">
        <f t="shared" si="12"/>
        <v>47</v>
      </c>
    </row>
    <row r="28" spans="1:20" s="105" customFormat="1" ht="112.5" hidden="1" x14ac:dyDescent="0.25">
      <c r="A28" s="98">
        <v>100</v>
      </c>
      <c r="B28" s="297" t="s">
        <v>295</v>
      </c>
      <c r="C28" s="118" t="s">
        <v>296</v>
      </c>
      <c r="D28" s="107"/>
      <c r="E28" s="107"/>
      <c r="F28" s="128">
        <v>44</v>
      </c>
      <c r="G28" s="128">
        <v>48</v>
      </c>
      <c r="H28" s="128">
        <v>47</v>
      </c>
      <c r="I28" s="102">
        <f t="shared" si="6"/>
        <v>0</v>
      </c>
      <c r="J28" s="102">
        <f t="shared" si="3"/>
        <v>0</v>
      </c>
      <c r="K28" s="102">
        <f t="shared" si="3"/>
        <v>0</v>
      </c>
      <c r="L28" s="129">
        <v>44</v>
      </c>
      <c r="M28" s="129">
        <v>48</v>
      </c>
      <c r="N28" s="129">
        <v>47</v>
      </c>
      <c r="O28" s="129"/>
      <c r="P28" s="129"/>
      <c r="Q28" s="129"/>
      <c r="R28" s="298">
        <f t="shared" si="5"/>
        <v>44</v>
      </c>
      <c r="S28" s="298">
        <f t="shared" si="5"/>
        <v>48</v>
      </c>
      <c r="T28" s="298">
        <f t="shared" si="5"/>
        <v>47</v>
      </c>
    </row>
    <row r="29" spans="1:20" s="105" customFormat="1" ht="56.25" hidden="1" x14ac:dyDescent="0.25">
      <c r="A29" s="98">
        <v>100</v>
      </c>
      <c r="B29" s="297" t="s">
        <v>11</v>
      </c>
      <c r="C29" s="127" t="s">
        <v>128</v>
      </c>
      <c r="D29" s="107"/>
      <c r="E29" s="107"/>
      <c r="F29" s="114">
        <f>F30</f>
        <v>11088</v>
      </c>
      <c r="G29" s="114">
        <f>G30</f>
        <v>12428</v>
      </c>
      <c r="H29" s="114">
        <f>H30</f>
        <v>12424</v>
      </c>
      <c r="I29" s="102">
        <f t="shared" si="6"/>
        <v>0</v>
      </c>
      <c r="J29" s="102">
        <f t="shared" si="3"/>
        <v>0</v>
      </c>
      <c r="K29" s="102">
        <f t="shared" si="3"/>
        <v>0</v>
      </c>
      <c r="L29" s="115">
        <f>L30</f>
        <v>11088</v>
      </c>
      <c r="M29" s="115">
        <f>M30</f>
        <v>12428</v>
      </c>
      <c r="N29" s="115">
        <f>N30</f>
        <v>12424</v>
      </c>
      <c r="O29" s="115">
        <f t="shared" ref="O29:T29" si="13">O30</f>
        <v>0</v>
      </c>
      <c r="P29" s="115">
        <f t="shared" si="13"/>
        <v>0</v>
      </c>
      <c r="Q29" s="115">
        <f t="shared" si="13"/>
        <v>0</v>
      </c>
      <c r="R29" s="115">
        <f t="shared" si="13"/>
        <v>11088</v>
      </c>
      <c r="S29" s="115">
        <f t="shared" si="13"/>
        <v>12428</v>
      </c>
      <c r="T29" s="115">
        <f t="shared" si="13"/>
        <v>12424</v>
      </c>
    </row>
    <row r="30" spans="1:20" s="105" customFormat="1" ht="93.75" hidden="1" x14ac:dyDescent="0.25">
      <c r="A30" s="98">
        <v>100</v>
      </c>
      <c r="B30" s="297" t="s">
        <v>297</v>
      </c>
      <c r="C30" s="118" t="s">
        <v>298</v>
      </c>
      <c r="D30" s="107"/>
      <c r="E30" s="107"/>
      <c r="F30" s="128">
        <v>11088</v>
      </c>
      <c r="G30" s="128">
        <v>12428</v>
      </c>
      <c r="H30" s="128">
        <v>12424</v>
      </c>
      <c r="I30" s="102">
        <f t="shared" si="6"/>
        <v>0</v>
      </c>
      <c r="J30" s="102">
        <f t="shared" si="3"/>
        <v>0</v>
      </c>
      <c r="K30" s="102">
        <f t="shared" si="3"/>
        <v>0</v>
      </c>
      <c r="L30" s="129">
        <v>11088</v>
      </c>
      <c r="M30" s="129">
        <v>12428</v>
      </c>
      <c r="N30" s="129">
        <v>12424</v>
      </c>
      <c r="O30" s="129"/>
      <c r="P30" s="129"/>
      <c r="Q30" s="129"/>
      <c r="R30" s="298">
        <f t="shared" si="5"/>
        <v>11088</v>
      </c>
      <c r="S30" s="298">
        <f t="shared" si="5"/>
        <v>12428</v>
      </c>
      <c r="T30" s="298">
        <f t="shared" si="5"/>
        <v>12424</v>
      </c>
    </row>
    <row r="31" spans="1:20" s="105" customFormat="1" ht="56.25" hidden="1" x14ac:dyDescent="0.25">
      <c r="A31" s="98">
        <v>100</v>
      </c>
      <c r="B31" s="297" t="s">
        <v>12</v>
      </c>
      <c r="C31" s="127" t="s">
        <v>129</v>
      </c>
      <c r="D31" s="107"/>
      <c r="E31" s="107"/>
      <c r="F31" s="114">
        <f>F32</f>
        <v>-1096</v>
      </c>
      <c r="G31" s="114">
        <f>G32</f>
        <v>-1319</v>
      </c>
      <c r="H31" s="114">
        <f>H32</f>
        <v>-1218</v>
      </c>
      <c r="I31" s="102">
        <f t="shared" si="6"/>
        <v>0</v>
      </c>
      <c r="J31" s="102">
        <f t="shared" si="3"/>
        <v>0</v>
      </c>
      <c r="K31" s="102">
        <f t="shared" si="3"/>
        <v>0</v>
      </c>
      <c r="L31" s="115">
        <f>L32</f>
        <v>-1096</v>
      </c>
      <c r="M31" s="115">
        <f>M32</f>
        <v>-1319</v>
      </c>
      <c r="N31" s="115">
        <f>N32</f>
        <v>-1218</v>
      </c>
      <c r="O31" s="115">
        <f t="shared" ref="O31:T31" si="14">O32</f>
        <v>0</v>
      </c>
      <c r="P31" s="115">
        <f t="shared" si="14"/>
        <v>0</v>
      </c>
      <c r="Q31" s="115">
        <f t="shared" si="14"/>
        <v>0</v>
      </c>
      <c r="R31" s="115">
        <f t="shared" si="14"/>
        <v>-1096</v>
      </c>
      <c r="S31" s="115">
        <f t="shared" si="14"/>
        <v>-1319</v>
      </c>
      <c r="T31" s="115">
        <f t="shared" si="14"/>
        <v>-1218</v>
      </c>
    </row>
    <row r="32" spans="1:20" s="105" customFormat="1" ht="93.75" hidden="1" x14ac:dyDescent="0.25">
      <c r="A32" s="98">
        <v>100</v>
      </c>
      <c r="B32" s="297" t="s">
        <v>299</v>
      </c>
      <c r="C32" s="118" t="s">
        <v>300</v>
      </c>
      <c r="D32" s="107"/>
      <c r="E32" s="107"/>
      <c r="F32" s="128">
        <v>-1096</v>
      </c>
      <c r="G32" s="128">
        <v>-1319</v>
      </c>
      <c r="H32" s="128">
        <v>-1218</v>
      </c>
      <c r="I32" s="102">
        <f t="shared" si="6"/>
        <v>0</v>
      </c>
      <c r="J32" s="102">
        <f t="shared" si="3"/>
        <v>0</v>
      </c>
      <c r="K32" s="102">
        <f t="shared" si="3"/>
        <v>0</v>
      </c>
      <c r="L32" s="129">
        <v>-1096</v>
      </c>
      <c r="M32" s="129">
        <v>-1319</v>
      </c>
      <c r="N32" s="129">
        <v>-1218</v>
      </c>
      <c r="O32" s="129"/>
      <c r="P32" s="129"/>
      <c r="Q32" s="129"/>
      <c r="R32" s="298">
        <f t="shared" si="5"/>
        <v>-1096</v>
      </c>
      <c r="S32" s="298">
        <f t="shared" si="5"/>
        <v>-1319</v>
      </c>
      <c r="T32" s="298">
        <f t="shared" si="5"/>
        <v>-1218</v>
      </c>
    </row>
    <row r="33" spans="1:20" s="130" customFormat="1" ht="21" hidden="1" x14ac:dyDescent="0.25">
      <c r="A33" s="98">
        <v>182</v>
      </c>
      <c r="B33" s="297" t="s">
        <v>13</v>
      </c>
      <c r="C33" s="121" t="s">
        <v>130</v>
      </c>
      <c r="D33" s="107"/>
      <c r="E33" s="107"/>
      <c r="F33" s="110">
        <f t="shared" ref="F33:H33" si="15">F34+F38+F41+F44</f>
        <v>65379</v>
      </c>
      <c r="G33" s="110">
        <f t="shared" si="15"/>
        <v>39151</v>
      </c>
      <c r="H33" s="110">
        <f t="shared" si="15"/>
        <v>31223</v>
      </c>
      <c r="I33" s="102">
        <f t="shared" si="6"/>
        <v>0</v>
      </c>
      <c r="J33" s="102">
        <f t="shared" si="3"/>
        <v>0</v>
      </c>
      <c r="K33" s="102">
        <f t="shared" si="3"/>
        <v>0</v>
      </c>
      <c r="L33" s="111">
        <f t="shared" ref="L33:T33" si="16">L34+L38+L41+L44</f>
        <v>65379</v>
      </c>
      <c r="M33" s="111">
        <f t="shared" si="16"/>
        <v>39151</v>
      </c>
      <c r="N33" s="111">
        <f t="shared" si="16"/>
        <v>31223</v>
      </c>
      <c r="O33" s="111">
        <f t="shared" si="16"/>
        <v>0</v>
      </c>
      <c r="P33" s="111">
        <f t="shared" si="16"/>
        <v>0</v>
      </c>
      <c r="Q33" s="111">
        <f t="shared" si="16"/>
        <v>0</v>
      </c>
      <c r="R33" s="111">
        <f t="shared" si="16"/>
        <v>65379</v>
      </c>
      <c r="S33" s="111">
        <f t="shared" si="16"/>
        <v>39151</v>
      </c>
      <c r="T33" s="111">
        <f t="shared" si="16"/>
        <v>31223</v>
      </c>
    </row>
    <row r="34" spans="1:20" s="105" customFormat="1" ht="18.75" hidden="1" x14ac:dyDescent="0.25">
      <c r="A34" s="98">
        <v>182</v>
      </c>
      <c r="B34" s="297" t="s">
        <v>256</v>
      </c>
      <c r="C34" s="124" t="s">
        <v>259</v>
      </c>
      <c r="D34" s="107"/>
      <c r="E34" s="107"/>
      <c r="F34" s="114">
        <f>F35+F36+F37</f>
        <v>27842</v>
      </c>
      <c r="G34" s="114">
        <f t="shared" ref="G34" si="17">G35+G36+G37</f>
        <v>28955</v>
      </c>
      <c r="H34" s="114">
        <f>H35+H36+H37</f>
        <v>30113</v>
      </c>
      <c r="I34" s="102">
        <f t="shared" si="6"/>
        <v>0</v>
      </c>
      <c r="J34" s="102">
        <f t="shared" si="3"/>
        <v>0</v>
      </c>
      <c r="K34" s="102">
        <f t="shared" si="3"/>
        <v>0</v>
      </c>
      <c r="L34" s="115">
        <f>L35+L36+L37</f>
        <v>27842</v>
      </c>
      <c r="M34" s="115">
        <f t="shared" ref="M34" si="18">M35+M36+M37</f>
        <v>28955</v>
      </c>
      <c r="N34" s="115">
        <f>N35+N36+N37</f>
        <v>30113</v>
      </c>
      <c r="O34" s="115">
        <f t="shared" ref="O34:T34" si="19">O35+O36+O37</f>
        <v>0</v>
      </c>
      <c r="P34" s="115">
        <f t="shared" si="19"/>
        <v>0</v>
      </c>
      <c r="Q34" s="115">
        <f t="shared" si="19"/>
        <v>0</v>
      </c>
      <c r="R34" s="115">
        <f t="shared" si="19"/>
        <v>27842</v>
      </c>
      <c r="S34" s="115">
        <f t="shared" si="19"/>
        <v>28955</v>
      </c>
      <c r="T34" s="115">
        <f t="shared" si="19"/>
        <v>30113</v>
      </c>
    </row>
    <row r="35" spans="1:20" s="112" customFormat="1" ht="37.5" hidden="1" x14ac:dyDescent="0.3">
      <c r="A35" s="98">
        <v>182</v>
      </c>
      <c r="B35" s="297" t="s">
        <v>257</v>
      </c>
      <c r="C35" s="118" t="s">
        <v>260</v>
      </c>
      <c r="D35" s="107"/>
      <c r="E35" s="107"/>
      <c r="F35" s="128">
        <v>20709</v>
      </c>
      <c r="G35" s="128">
        <v>21537</v>
      </c>
      <c r="H35" s="128">
        <v>22398</v>
      </c>
      <c r="I35" s="122">
        <f t="shared" si="6"/>
        <v>0</v>
      </c>
      <c r="J35" s="102">
        <f t="shared" si="3"/>
        <v>0</v>
      </c>
      <c r="K35" s="102">
        <f t="shared" si="3"/>
        <v>0</v>
      </c>
      <c r="L35" s="129">
        <v>20709</v>
      </c>
      <c r="M35" s="129">
        <v>21537</v>
      </c>
      <c r="N35" s="129">
        <v>22398</v>
      </c>
      <c r="O35" s="129"/>
      <c r="P35" s="129"/>
      <c r="Q35" s="129"/>
      <c r="R35" s="298">
        <f t="shared" si="5"/>
        <v>20709</v>
      </c>
      <c r="S35" s="298">
        <f t="shared" si="5"/>
        <v>21537</v>
      </c>
      <c r="T35" s="298">
        <f t="shared" si="5"/>
        <v>22398</v>
      </c>
    </row>
    <row r="36" spans="1:20" s="112" customFormat="1" ht="37.5" hidden="1" x14ac:dyDescent="0.3">
      <c r="A36" s="98">
        <v>182</v>
      </c>
      <c r="B36" s="297" t="s">
        <v>258</v>
      </c>
      <c r="C36" s="118" t="s">
        <v>261</v>
      </c>
      <c r="D36" s="107"/>
      <c r="E36" s="107"/>
      <c r="F36" s="128">
        <v>7133</v>
      </c>
      <c r="G36" s="128">
        <v>7418</v>
      </c>
      <c r="H36" s="128">
        <v>7715</v>
      </c>
      <c r="I36" s="122">
        <f t="shared" si="6"/>
        <v>0</v>
      </c>
      <c r="J36" s="102">
        <f t="shared" si="3"/>
        <v>0</v>
      </c>
      <c r="K36" s="102">
        <f t="shared" si="3"/>
        <v>0</v>
      </c>
      <c r="L36" s="129">
        <v>7133</v>
      </c>
      <c r="M36" s="129">
        <v>7418</v>
      </c>
      <c r="N36" s="129">
        <v>7715</v>
      </c>
      <c r="O36" s="129"/>
      <c r="P36" s="129"/>
      <c r="Q36" s="129"/>
      <c r="R36" s="298">
        <f t="shared" si="5"/>
        <v>7133</v>
      </c>
      <c r="S36" s="298">
        <f t="shared" si="5"/>
        <v>7418</v>
      </c>
      <c r="T36" s="298">
        <f t="shared" si="5"/>
        <v>7715</v>
      </c>
    </row>
    <row r="37" spans="1:20" s="112" customFormat="1" ht="37.5" hidden="1" customHeight="1" x14ac:dyDescent="0.3">
      <c r="A37" s="98">
        <v>182</v>
      </c>
      <c r="B37" s="299" t="s">
        <v>276</v>
      </c>
      <c r="C37" s="131" t="s">
        <v>275</v>
      </c>
      <c r="D37" s="107"/>
      <c r="E37" s="107"/>
      <c r="F37" s="114">
        <v>0</v>
      </c>
      <c r="G37" s="114">
        <v>0</v>
      </c>
      <c r="H37" s="114">
        <v>0</v>
      </c>
      <c r="I37" s="122">
        <f t="shared" si="6"/>
        <v>0</v>
      </c>
      <c r="J37" s="102">
        <f t="shared" si="3"/>
        <v>0</v>
      </c>
      <c r="K37" s="102">
        <f t="shared" si="3"/>
        <v>0</v>
      </c>
      <c r="L37" s="114">
        <v>0</v>
      </c>
      <c r="M37" s="114">
        <v>0</v>
      </c>
      <c r="N37" s="114">
        <v>0</v>
      </c>
      <c r="O37" s="114"/>
      <c r="P37" s="114"/>
      <c r="Q37" s="114"/>
      <c r="R37" s="298">
        <f t="shared" si="5"/>
        <v>0</v>
      </c>
      <c r="S37" s="298">
        <f t="shared" si="5"/>
        <v>0</v>
      </c>
      <c r="T37" s="298">
        <f t="shared" si="5"/>
        <v>0</v>
      </c>
    </row>
    <row r="38" spans="1:20" s="112" customFormat="1" ht="18.75" hidden="1" x14ac:dyDescent="0.3">
      <c r="A38" s="98">
        <v>182</v>
      </c>
      <c r="B38" s="296" t="s">
        <v>14</v>
      </c>
      <c r="C38" s="124" t="s">
        <v>131</v>
      </c>
      <c r="D38" s="107"/>
      <c r="E38" s="107"/>
      <c r="F38" s="114">
        <f t="shared" ref="F38:H38" si="20">F39+F40</f>
        <v>36510</v>
      </c>
      <c r="G38" s="114">
        <f t="shared" si="20"/>
        <v>9128</v>
      </c>
      <c r="H38" s="114">
        <f t="shared" si="20"/>
        <v>0</v>
      </c>
      <c r="I38" s="122">
        <f t="shared" si="6"/>
        <v>0</v>
      </c>
      <c r="J38" s="102">
        <f t="shared" si="3"/>
        <v>0</v>
      </c>
      <c r="K38" s="102">
        <f t="shared" si="3"/>
        <v>0</v>
      </c>
      <c r="L38" s="115">
        <f t="shared" ref="L38:T38" si="21">L39+L40</f>
        <v>36510</v>
      </c>
      <c r="M38" s="115">
        <f t="shared" si="21"/>
        <v>9128</v>
      </c>
      <c r="N38" s="115">
        <f t="shared" si="21"/>
        <v>0</v>
      </c>
      <c r="O38" s="115">
        <f t="shared" si="21"/>
        <v>0</v>
      </c>
      <c r="P38" s="115">
        <f t="shared" si="21"/>
        <v>0</v>
      </c>
      <c r="Q38" s="115">
        <f t="shared" si="21"/>
        <v>0</v>
      </c>
      <c r="R38" s="115">
        <f t="shared" si="21"/>
        <v>36510</v>
      </c>
      <c r="S38" s="115">
        <f t="shared" si="21"/>
        <v>9128</v>
      </c>
      <c r="T38" s="115">
        <f t="shared" si="21"/>
        <v>0</v>
      </c>
    </row>
    <row r="39" spans="1:20" s="105" customFormat="1" ht="18.75" hidden="1" x14ac:dyDescent="0.25">
      <c r="A39" s="98">
        <v>182</v>
      </c>
      <c r="B39" s="297" t="s">
        <v>15</v>
      </c>
      <c r="C39" s="132" t="s">
        <v>131</v>
      </c>
      <c r="D39" s="107"/>
      <c r="E39" s="107"/>
      <c r="F39" s="128">
        <v>36510</v>
      </c>
      <c r="G39" s="128">
        <v>9128</v>
      </c>
      <c r="H39" s="128">
        <v>0</v>
      </c>
      <c r="I39" s="102">
        <f t="shared" si="6"/>
        <v>0</v>
      </c>
      <c r="J39" s="102">
        <f t="shared" si="3"/>
        <v>0</v>
      </c>
      <c r="K39" s="102">
        <f t="shared" si="3"/>
        <v>0</v>
      </c>
      <c r="L39" s="129">
        <v>36510</v>
      </c>
      <c r="M39" s="129">
        <v>9128</v>
      </c>
      <c r="N39" s="129">
        <v>0</v>
      </c>
      <c r="O39" s="129"/>
      <c r="P39" s="129"/>
      <c r="Q39" s="129"/>
      <c r="R39" s="298">
        <f t="shared" si="5"/>
        <v>36510</v>
      </c>
      <c r="S39" s="298">
        <f t="shared" si="5"/>
        <v>9128</v>
      </c>
      <c r="T39" s="298">
        <f t="shared" si="5"/>
        <v>0</v>
      </c>
    </row>
    <row r="40" spans="1:20" s="105" customFormat="1" ht="37.5" hidden="1" customHeight="1" x14ac:dyDescent="0.25">
      <c r="A40" s="98">
        <v>182</v>
      </c>
      <c r="B40" s="299" t="s">
        <v>16</v>
      </c>
      <c r="C40" s="133" t="s">
        <v>132</v>
      </c>
      <c r="D40" s="107"/>
      <c r="E40" s="107"/>
      <c r="F40" s="134">
        <v>0</v>
      </c>
      <c r="G40" s="134">
        <v>0</v>
      </c>
      <c r="H40" s="134">
        <v>0</v>
      </c>
      <c r="I40" s="102">
        <f t="shared" si="6"/>
        <v>0</v>
      </c>
      <c r="J40" s="102">
        <f t="shared" si="3"/>
        <v>0</v>
      </c>
      <c r="K40" s="102">
        <f t="shared" si="3"/>
        <v>0</v>
      </c>
      <c r="L40" s="134">
        <v>0</v>
      </c>
      <c r="M40" s="134">
        <v>0</v>
      </c>
      <c r="N40" s="134">
        <v>0</v>
      </c>
      <c r="O40" s="134"/>
      <c r="P40" s="134"/>
      <c r="Q40" s="134"/>
      <c r="R40" s="298">
        <f t="shared" si="5"/>
        <v>0</v>
      </c>
      <c r="S40" s="298">
        <f t="shared" si="5"/>
        <v>0</v>
      </c>
      <c r="T40" s="298">
        <f t="shared" si="5"/>
        <v>0</v>
      </c>
    </row>
    <row r="41" spans="1:20" s="105" customFormat="1" ht="18.75" hidden="1" x14ac:dyDescent="0.25">
      <c r="A41" s="98">
        <v>182</v>
      </c>
      <c r="B41" s="296" t="s">
        <v>17</v>
      </c>
      <c r="C41" s="124" t="s">
        <v>133</v>
      </c>
      <c r="D41" s="107"/>
      <c r="E41" s="107"/>
      <c r="F41" s="114">
        <f>F42+F43</f>
        <v>467</v>
      </c>
      <c r="G41" s="114">
        <f>G42+G43</f>
        <v>486</v>
      </c>
      <c r="H41" s="114">
        <f>H42+H43</f>
        <v>505</v>
      </c>
      <c r="I41" s="102">
        <f t="shared" si="6"/>
        <v>0</v>
      </c>
      <c r="J41" s="102">
        <f t="shared" si="3"/>
        <v>0</v>
      </c>
      <c r="K41" s="102">
        <f t="shared" si="3"/>
        <v>0</v>
      </c>
      <c r="L41" s="115">
        <f>L42+L43</f>
        <v>467</v>
      </c>
      <c r="M41" s="115">
        <f>M42+M43</f>
        <v>486</v>
      </c>
      <c r="N41" s="115">
        <f>N42+N43</f>
        <v>505</v>
      </c>
      <c r="O41" s="115">
        <f t="shared" ref="O41:T41" si="22">O42+O43</f>
        <v>0</v>
      </c>
      <c r="P41" s="115">
        <f t="shared" si="22"/>
        <v>0</v>
      </c>
      <c r="Q41" s="115">
        <f t="shared" si="22"/>
        <v>0</v>
      </c>
      <c r="R41" s="115">
        <f t="shared" si="22"/>
        <v>467</v>
      </c>
      <c r="S41" s="115">
        <f t="shared" si="22"/>
        <v>486</v>
      </c>
      <c r="T41" s="115">
        <f t="shared" si="22"/>
        <v>505</v>
      </c>
    </row>
    <row r="42" spans="1:20" s="105" customFormat="1" ht="18.75" hidden="1" x14ac:dyDescent="0.25">
      <c r="A42" s="98">
        <v>182</v>
      </c>
      <c r="B42" s="297" t="s">
        <v>18</v>
      </c>
      <c r="C42" s="132" t="s">
        <v>133</v>
      </c>
      <c r="D42" s="107"/>
      <c r="E42" s="107"/>
      <c r="F42" s="128">
        <v>467</v>
      </c>
      <c r="G42" s="128">
        <v>486</v>
      </c>
      <c r="H42" s="128">
        <v>505</v>
      </c>
      <c r="I42" s="102">
        <f t="shared" si="6"/>
        <v>0</v>
      </c>
      <c r="J42" s="102">
        <f t="shared" si="3"/>
        <v>0</v>
      </c>
      <c r="K42" s="102">
        <f t="shared" si="3"/>
        <v>0</v>
      </c>
      <c r="L42" s="129">
        <v>467</v>
      </c>
      <c r="M42" s="129">
        <v>486</v>
      </c>
      <c r="N42" s="129">
        <v>505</v>
      </c>
      <c r="O42" s="129"/>
      <c r="P42" s="129"/>
      <c r="Q42" s="129"/>
      <c r="R42" s="298">
        <f t="shared" si="5"/>
        <v>467</v>
      </c>
      <c r="S42" s="298">
        <f t="shared" si="5"/>
        <v>486</v>
      </c>
      <c r="T42" s="298">
        <f t="shared" si="5"/>
        <v>505</v>
      </c>
    </row>
    <row r="43" spans="1:20" s="105" customFormat="1" ht="18.75" hidden="1" customHeight="1" x14ac:dyDescent="0.25">
      <c r="A43" s="98">
        <v>182</v>
      </c>
      <c r="B43" s="297" t="s">
        <v>301</v>
      </c>
      <c r="C43" s="132" t="s">
        <v>302</v>
      </c>
      <c r="D43" s="107"/>
      <c r="E43" s="107"/>
      <c r="F43" s="128"/>
      <c r="G43" s="128"/>
      <c r="H43" s="128"/>
      <c r="I43" s="102">
        <f t="shared" si="6"/>
        <v>0</v>
      </c>
      <c r="J43" s="102">
        <f t="shared" si="3"/>
        <v>0</v>
      </c>
      <c r="K43" s="102">
        <f t="shared" si="3"/>
        <v>0</v>
      </c>
      <c r="L43" s="129"/>
      <c r="M43" s="129"/>
      <c r="N43" s="129"/>
      <c r="O43" s="129"/>
      <c r="P43" s="129"/>
      <c r="Q43" s="129"/>
      <c r="R43" s="298">
        <f t="shared" si="5"/>
        <v>0</v>
      </c>
      <c r="S43" s="298">
        <f t="shared" si="5"/>
        <v>0</v>
      </c>
      <c r="T43" s="298">
        <f t="shared" si="5"/>
        <v>0</v>
      </c>
    </row>
    <row r="44" spans="1:20" s="105" customFormat="1" ht="18.75" hidden="1" x14ac:dyDescent="0.25">
      <c r="A44" s="98">
        <v>182</v>
      </c>
      <c r="B44" s="296" t="s">
        <v>19</v>
      </c>
      <c r="C44" s="124" t="s">
        <v>134</v>
      </c>
      <c r="D44" s="107"/>
      <c r="E44" s="107"/>
      <c r="F44" s="114">
        <f>F45</f>
        <v>560</v>
      </c>
      <c r="G44" s="114">
        <f>G45</f>
        <v>582</v>
      </c>
      <c r="H44" s="114">
        <f>H45</f>
        <v>605</v>
      </c>
      <c r="I44" s="102">
        <f t="shared" si="6"/>
        <v>0</v>
      </c>
      <c r="J44" s="102">
        <f t="shared" si="3"/>
        <v>0</v>
      </c>
      <c r="K44" s="102">
        <f t="shared" si="3"/>
        <v>0</v>
      </c>
      <c r="L44" s="115">
        <f>L45</f>
        <v>560</v>
      </c>
      <c r="M44" s="115">
        <f>M45</f>
        <v>582</v>
      </c>
      <c r="N44" s="115">
        <f>N45</f>
        <v>605</v>
      </c>
      <c r="O44" s="115">
        <f t="shared" ref="O44:T44" si="23">O45</f>
        <v>0</v>
      </c>
      <c r="P44" s="115">
        <f t="shared" si="23"/>
        <v>0</v>
      </c>
      <c r="Q44" s="115">
        <f t="shared" si="23"/>
        <v>0</v>
      </c>
      <c r="R44" s="115">
        <f t="shared" si="23"/>
        <v>560</v>
      </c>
      <c r="S44" s="115">
        <f t="shared" si="23"/>
        <v>582</v>
      </c>
      <c r="T44" s="115">
        <f t="shared" si="23"/>
        <v>605</v>
      </c>
    </row>
    <row r="45" spans="1:20" s="105" customFormat="1" ht="37.5" hidden="1" x14ac:dyDescent="0.25">
      <c r="A45" s="98">
        <v>182</v>
      </c>
      <c r="B45" s="296" t="s">
        <v>20</v>
      </c>
      <c r="C45" s="118" t="s">
        <v>135</v>
      </c>
      <c r="D45" s="107"/>
      <c r="E45" s="107"/>
      <c r="F45" s="128">
        <v>560</v>
      </c>
      <c r="G45" s="128">
        <v>582</v>
      </c>
      <c r="H45" s="128">
        <v>605</v>
      </c>
      <c r="I45" s="102">
        <f t="shared" si="6"/>
        <v>0</v>
      </c>
      <c r="J45" s="102">
        <f t="shared" si="3"/>
        <v>0</v>
      </c>
      <c r="K45" s="102">
        <f t="shared" si="3"/>
        <v>0</v>
      </c>
      <c r="L45" s="129">
        <v>560</v>
      </c>
      <c r="M45" s="129">
        <v>582</v>
      </c>
      <c r="N45" s="129">
        <v>605</v>
      </c>
      <c r="O45" s="129"/>
      <c r="P45" s="129"/>
      <c r="Q45" s="129"/>
      <c r="R45" s="298">
        <f t="shared" si="5"/>
        <v>560</v>
      </c>
      <c r="S45" s="298">
        <f t="shared" si="5"/>
        <v>582</v>
      </c>
      <c r="T45" s="298">
        <f t="shared" si="5"/>
        <v>605</v>
      </c>
    </row>
    <row r="46" spans="1:20" s="4" customFormat="1" ht="18.75" x14ac:dyDescent="0.25">
      <c r="A46" s="7">
        <v>182</v>
      </c>
      <c r="B46" s="300" t="s">
        <v>479</v>
      </c>
      <c r="C46" s="301" t="s">
        <v>136</v>
      </c>
      <c r="D46" s="29"/>
      <c r="E46" s="29"/>
      <c r="F46" s="302">
        <f t="shared" ref="F46:H46" si="24">F47+F49+F52</f>
        <v>53771</v>
      </c>
      <c r="G46" s="302">
        <f t="shared" si="24"/>
        <v>54753</v>
      </c>
      <c r="H46" s="302">
        <f t="shared" si="24"/>
        <v>55831</v>
      </c>
      <c r="I46" s="30">
        <f t="shared" si="6"/>
        <v>0</v>
      </c>
      <c r="J46" s="30">
        <f t="shared" si="3"/>
        <v>0</v>
      </c>
      <c r="K46" s="30">
        <f t="shared" si="3"/>
        <v>0</v>
      </c>
      <c r="L46" s="303">
        <f t="shared" ref="L46:T46" si="25">L47+L49+L52</f>
        <v>53771</v>
      </c>
      <c r="M46" s="303">
        <f t="shared" si="25"/>
        <v>54753</v>
      </c>
      <c r="N46" s="303">
        <f t="shared" si="25"/>
        <v>55831</v>
      </c>
      <c r="O46" s="303">
        <f t="shared" si="25"/>
        <v>-5648</v>
      </c>
      <c r="P46" s="303">
        <f t="shared" si="25"/>
        <v>0</v>
      </c>
      <c r="Q46" s="303">
        <f t="shared" si="25"/>
        <v>0</v>
      </c>
      <c r="R46" s="303">
        <f t="shared" si="25"/>
        <v>48123</v>
      </c>
      <c r="S46" s="303">
        <f t="shared" si="25"/>
        <v>54753</v>
      </c>
      <c r="T46" s="303">
        <f t="shared" si="25"/>
        <v>55831</v>
      </c>
    </row>
    <row r="47" spans="1:20" s="142" customFormat="1" ht="18.75" hidden="1" x14ac:dyDescent="0.25">
      <c r="A47" s="140">
        <v>182</v>
      </c>
      <c r="B47" s="296" t="s">
        <v>21</v>
      </c>
      <c r="C47" s="124" t="s">
        <v>137</v>
      </c>
      <c r="D47" s="304"/>
      <c r="E47" s="304"/>
      <c r="F47" s="115">
        <f>F48</f>
        <v>9380</v>
      </c>
      <c r="G47" s="115">
        <f>G48</f>
        <v>10318</v>
      </c>
      <c r="H47" s="115">
        <f>H48</f>
        <v>11350</v>
      </c>
      <c r="I47" s="141">
        <f t="shared" si="6"/>
        <v>0</v>
      </c>
      <c r="J47" s="141">
        <f t="shared" si="3"/>
        <v>0</v>
      </c>
      <c r="K47" s="141">
        <f t="shared" si="3"/>
        <v>0</v>
      </c>
      <c r="L47" s="115">
        <f>L48</f>
        <v>9380</v>
      </c>
      <c r="M47" s="115">
        <f>M48</f>
        <v>10318</v>
      </c>
      <c r="N47" s="115">
        <f>N48</f>
        <v>11350</v>
      </c>
      <c r="O47" s="115">
        <f t="shared" ref="O47:T47" si="26">O48</f>
        <v>0</v>
      </c>
      <c r="P47" s="115">
        <f t="shared" si="26"/>
        <v>0</v>
      </c>
      <c r="Q47" s="115">
        <f t="shared" si="26"/>
        <v>0</v>
      </c>
      <c r="R47" s="115">
        <f t="shared" si="26"/>
        <v>9380</v>
      </c>
      <c r="S47" s="115">
        <f t="shared" si="26"/>
        <v>10318</v>
      </c>
      <c r="T47" s="115">
        <f t="shared" si="26"/>
        <v>11350</v>
      </c>
    </row>
    <row r="48" spans="1:20" s="143" customFormat="1" ht="37.5" hidden="1" x14ac:dyDescent="0.25">
      <c r="A48" s="140">
        <v>182</v>
      </c>
      <c r="B48" s="297" t="s">
        <v>22</v>
      </c>
      <c r="C48" s="116" t="s">
        <v>138</v>
      </c>
      <c r="D48" s="304"/>
      <c r="E48" s="304"/>
      <c r="F48" s="129">
        <v>9380</v>
      </c>
      <c r="G48" s="129">
        <v>10318</v>
      </c>
      <c r="H48" s="129">
        <v>11350</v>
      </c>
      <c r="I48" s="141">
        <f t="shared" si="6"/>
        <v>0</v>
      </c>
      <c r="J48" s="141">
        <f t="shared" si="3"/>
        <v>0</v>
      </c>
      <c r="K48" s="141">
        <f t="shared" si="3"/>
        <v>0</v>
      </c>
      <c r="L48" s="129">
        <v>9380</v>
      </c>
      <c r="M48" s="129">
        <v>10318</v>
      </c>
      <c r="N48" s="129">
        <v>11350</v>
      </c>
      <c r="O48" s="129"/>
      <c r="P48" s="129"/>
      <c r="Q48" s="129"/>
      <c r="R48" s="305">
        <f t="shared" si="5"/>
        <v>9380</v>
      </c>
      <c r="S48" s="305">
        <f t="shared" si="5"/>
        <v>10318</v>
      </c>
      <c r="T48" s="305">
        <f t="shared" si="5"/>
        <v>11350</v>
      </c>
    </row>
    <row r="49" spans="1:20" s="142" customFormat="1" ht="18.75" hidden="1" x14ac:dyDescent="0.25">
      <c r="A49" s="140">
        <v>182</v>
      </c>
      <c r="B49" s="296" t="s">
        <v>23</v>
      </c>
      <c r="C49" s="124" t="s">
        <v>139</v>
      </c>
      <c r="D49" s="304"/>
      <c r="E49" s="304"/>
      <c r="F49" s="115">
        <f t="shared" ref="F49:H49" si="27">F50+F51</f>
        <v>2159</v>
      </c>
      <c r="G49" s="115">
        <f t="shared" si="27"/>
        <v>2203</v>
      </c>
      <c r="H49" s="115">
        <f t="shared" si="27"/>
        <v>2249</v>
      </c>
      <c r="I49" s="141">
        <f t="shared" si="6"/>
        <v>0</v>
      </c>
      <c r="J49" s="141">
        <f t="shared" si="3"/>
        <v>0</v>
      </c>
      <c r="K49" s="141">
        <f t="shared" si="3"/>
        <v>0</v>
      </c>
      <c r="L49" s="115">
        <f t="shared" ref="L49:T49" si="28">L50+L51</f>
        <v>2159</v>
      </c>
      <c r="M49" s="115">
        <f t="shared" si="28"/>
        <v>2203</v>
      </c>
      <c r="N49" s="115">
        <f t="shared" si="28"/>
        <v>2249</v>
      </c>
      <c r="O49" s="115">
        <f t="shared" si="28"/>
        <v>0</v>
      </c>
      <c r="P49" s="115">
        <f t="shared" si="28"/>
        <v>0</v>
      </c>
      <c r="Q49" s="115">
        <f t="shared" si="28"/>
        <v>0</v>
      </c>
      <c r="R49" s="115">
        <f t="shared" si="28"/>
        <v>2159</v>
      </c>
      <c r="S49" s="115">
        <f t="shared" si="28"/>
        <v>2203</v>
      </c>
      <c r="T49" s="115">
        <f t="shared" si="28"/>
        <v>2249</v>
      </c>
    </row>
    <row r="50" spans="1:20" s="146" customFormat="1" ht="19.5" hidden="1" x14ac:dyDescent="0.25">
      <c r="A50" s="144">
        <v>182</v>
      </c>
      <c r="B50" s="297" t="s">
        <v>24</v>
      </c>
      <c r="C50" s="132" t="s">
        <v>140</v>
      </c>
      <c r="D50" s="306"/>
      <c r="E50" s="306"/>
      <c r="F50" s="307">
        <v>370</v>
      </c>
      <c r="G50" s="307">
        <v>366</v>
      </c>
      <c r="H50" s="307">
        <v>362</v>
      </c>
      <c r="I50" s="145">
        <f t="shared" si="6"/>
        <v>0</v>
      </c>
      <c r="J50" s="141">
        <f t="shared" si="3"/>
        <v>0</v>
      </c>
      <c r="K50" s="141">
        <f t="shared" si="3"/>
        <v>0</v>
      </c>
      <c r="L50" s="307">
        <v>370</v>
      </c>
      <c r="M50" s="307">
        <v>366</v>
      </c>
      <c r="N50" s="307">
        <v>362</v>
      </c>
      <c r="O50" s="307"/>
      <c r="P50" s="307"/>
      <c r="Q50" s="307"/>
      <c r="R50" s="305">
        <f t="shared" si="5"/>
        <v>370</v>
      </c>
      <c r="S50" s="305">
        <f t="shared" si="5"/>
        <v>366</v>
      </c>
      <c r="T50" s="305">
        <f t="shared" si="5"/>
        <v>362</v>
      </c>
    </row>
    <row r="51" spans="1:20" s="146" customFormat="1" ht="19.5" hidden="1" x14ac:dyDescent="0.25">
      <c r="A51" s="144">
        <v>182</v>
      </c>
      <c r="B51" s="297" t="s">
        <v>25</v>
      </c>
      <c r="C51" s="132" t="s">
        <v>141</v>
      </c>
      <c r="D51" s="306"/>
      <c r="E51" s="306"/>
      <c r="F51" s="307">
        <v>1789</v>
      </c>
      <c r="G51" s="307">
        <v>1837</v>
      </c>
      <c r="H51" s="307">
        <v>1887</v>
      </c>
      <c r="I51" s="145">
        <f t="shared" si="6"/>
        <v>0</v>
      </c>
      <c r="J51" s="141">
        <f t="shared" si="3"/>
        <v>0</v>
      </c>
      <c r="K51" s="141">
        <f t="shared" si="3"/>
        <v>0</v>
      </c>
      <c r="L51" s="307">
        <v>1789</v>
      </c>
      <c r="M51" s="307">
        <v>1837</v>
      </c>
      <c r="N51" s="307">
        <v>1887</v>
      </c>
      <c r="O51" s="307"/>
      <c r="P51" s="307"/>
      <c r="Q51" s="307"/>
      <c r="R51" s="305">
        <f t="shared" si="5"/>
        <v>1789</v>
      </c>
      <c r="S51" s="305">
        <f t="shared" si="5"/>
        <v>1837</v>
      </c>
      <c r="T51" s="305">
        <f t="shared" si="5"/>
        <v>1887</v>
      </c>
    </row>
    <row r="52" spans="1:20" s="4" customFormat="1" ht="18.75" x14ac:dyDescent="0.25">
      <c r="A52" s="7">
        <v>182</v>
      </c>
      <c r="B52" s="300" t="s">
        <v>480</v>
      </c>
      <c r="C52" s="308" t="s">
        <v>142</v>
      </c>
      <c r="D52" s="29"/>
      <c r="E52" s="29"/>
      <c r="F52" s="309">
        <f t="shared" ref="F52:H52" si="29">F53+F55</f>
        <v>42232</v>
      </c>
      <c r="G52" s="309">
        <f t="shared" si="29"/>
        <v>42232</v>
      </c>
      <c r="H52" s="309">
        <f t="shared" si="29"/>
        <v>42232</v>
      </c>
      <c r="I52" s="30">
        <f t="shared" si="6"/>
        <v>0</v>
      </c>
      <c r="J52" s="30">
        <f t="shared" si="3"/>
        <v>0</v>
      </c>
      <c r="K52" s="30">
        <f t="shared" si="3"/>
        <v>0</v>
      </c>
      <c r="L52" s="310">
        <f t="shared" ref="L52:T52" si="30">L53+L55</f>
        <v>42232</v>
      </c>
      <c r="M52" s="310">
        <f t="shared" si="30"/>
        <v>42232</v>
      </c>
      <c r="N52" s="310">
        <f t="shared" si="30"/>
        <v>42232</v>
      </c>
      <c r="O52" s="310">
        <f t="shared" si="30"/>
        <v>-5648</v>
      </c>
      <c r="P52" s="310">
        <f t="shared" si="30"/>
        <v>0</v>
      </c>
      <c r="Q52" s="310">
        <f t="shared" si="30"/>
        <v>0</v>
      </c>
      <c r="R52" s="310">
        <f t="shared" si="30"/>
        <v>36584</v>
      </c>
      <c r="S52" s="310">
        <f t="shared" si="30"/>
        <v>42232</v>
      </c>
      <c r="T52" s="310">
        <f t="shared" si="30"/>
        <v>42232</v>
      </c>
    </row>
    <row r="53" spans="1:20" s="4" customFormat="1" ht="18.75" x14ac:dyDescent="0.25">
      <c r="A53" s="7">
        <v>182</v>
      </c>
      <c r="B53" s="300" t="s">
        <v>481</v>
      </c>
      <c r="C53" s="308" t="s">
        <v>143</v>
      </c>
      <c r="D53" s="29"/>
      <c r="E53" s="29"/>
      <c r="F53" s="309">
        <f t="shared" ref="F53:H53" si="31">F54</f>
        <v>29640</v>
      </c>
      <c r="G53" s="309">
        <f t="shared" si="31"/>
        <v>29640</v>
      </c>
      <c r="H53" s="309">
        <f t="shared" si="31"/>
        <v>29640</v>
      </c>
      <c r="I53" s="30">
        <f t="shared" si="6"/>
        <v>0</v>
      </c>
      <c r="J53" s="30">
        <f t="shared" si="3"/>
        <v>0</v>
      </c>
      <c r="K53" s="30">
        <f t="shared" si="3"/>
        <v>0</v>
      </c>
      <c r="L53" s="310">
        <f t="shared" ref="L53:T53" si="32">L54</f>
        <v>29640</v>
      </c>
      <c r="M53" s="310">
        <f t="shared" si="32"/>
        <v>29640</v>
      </c>
      <c r="N53" s="310">
        <f t="shared" si="32"/>
        <v>29640</v>
      </c>
      <c r="O53" s="310">
        <f t="shared" si="32"/>
        <v>-5648</v>
      </c>
      <c r="P53" s="310">
        <f t="shared" si="32"/>
        <v>0</v>
      </c>
      <c r="Q53" s="310">
        <f t="shared" si="32"/>
        <v>0</v>
      </c>
      <c r="R53" s="310">
        <f t="shared" si="32"/>
        <v>23992</v>
      </c>
      <c r="S53" s="310">
        <f t="shared" si="32"/>
        <v>29640</v>
      </c>
      <c r="T53" s="310">
        <f t="shared" si="32"/>
        <v>29640</v>
      </c>
    </row>
    <row r="54" spans="1:20" s="3" customFormat="1" ht="37.5" x14ac:dyDescent="0.25">
      <c r="A54" s="311">
        <v>182</v>
      </c>
      <c r="B54" s="300" t="s">
        <v>482</v>
      </c>
      <c r="C54" s="312" t="s">
        <v>144</v>
      </c>
      <c r="D54" s="313"/>
      <c r="E54" s="313"/>
      <c r="F54" s="314">
        <v>29640</v>
      </c>
      <c r="G54" s="314">
        <v>29640</v>
      </c>
      <c r="H54" s="314">
        <v>29640</v>
      </c>
      <c r="I54" s="42">
        <f t="shared" si="6"/>
        <v>0</v>
      </c>
      <c r="J54" s="30">
        <f t="shared" si="3"/>
        <v>0</v>
      </c>
      <c r="K54" s="30">
        <f t="shared" si="3"/>
        <v>0</v>
      </c>
      <c r="L54" s="315">
        <v>29640</v>
      </c>
      <c r="M54" s="315">
        <v>29640</v>
      </c>
      <c r="N54" s="315">
        <v>29640</v>
      </c>
      <c r="O54" s="315">
        <v>-5648</v>
      </c>
      <c r="P54" s="315"/>
      <c r="Q54" s="315"/>
      <c r="R54" s="316">
        <f t="shared" si="5"/>
        <v>23992</v>
      </c>
      <c r="S54" s="316">
        <f t="shared" si="5"/>
        <v>29640</v>
      </c>
      <c r="T54" s="316">
        <f t="shared" si="5"/>
        <v>29640</v>
      </c>
    </row>
    <row r="55" spans="1:20" s="105" customFormat="1" ht="18.75" hidden="1" x14ac:dyDescent="0.25">
      <c r="A55" s="98">
        <v>182</v>
      </c>
      <c r="B55" s="297" t="s">
        <v>26</v>
      </c>
      <c r="C55" s="124" t="s">
        <v>145</v>
      </c>
      <c r="D55" s="107"/>
      <c r="E55" s="107"/>
      <c r="F55" s="114">
        <f t="shared" ref="F55:H55" si="33">F56</f>
        <v>12592</v>
      </c>
      <c r="G55" s="114">
        <f t="shared" si="33"/>
        <v>12592</v>
      </c>
      <c r="H55" s="114">
        <f t="shared" si="33"/>
        <v>12592</v>
      </c>
      <c r="I55" s="102">
        <f t="shared" si="6"/>
        <v>0</v>
      </c>
      <c r="J55" s="102">
        <f t="shared" si="3"/>
        <v>0</v>
      </c>
      <c r="K55" s="102">
        <f t="shared" si="3"/>
        <v>0</v>
      </c>
      <c r="L55" s="115">
        <f t="shared" ref="L55:T55" si="34">L56</f>
        <v>12592</v>
      </c>
      <c r="M55" s="115">
        <f t="shared" si="34"/>
        <v>12592</v>
      </c>
      <c r="N55" s="115">
        <f t="shared" si="34"/>
        <v>12592</v>
      </c>
      <c r="O55" s="115">
        <f t="shared" si="34"/>
        <v>0</v>
      </c>
      <c r="P55" s="115">
        <f t="shared" si="34"/>
        <v>0</v>
      </c>
      <c r="Q55" s="115">
        <f t="shared" si="34"/>
        <v>0</v>
      </c>
      <c r="R55" s="115">
        <f t="shared" si="34"/>
        <v>12592</v>
      </c>
      <c r="S55" s="115">
        <f t="shared" si="34"/>
        <v>12592</v>
      </c>
      <c r="T55" s="115">
        <f t="shared" si="34"/>
        <v>12592</v>
      </c>
    </row>
    <row r="56" spans="1:20" s="105" customFormat="1" ht="37.5" hidden="1" x14ac:dyDescent="0.25">
      <c r="A56" s="98">
        <v>182</v>
      </c>
      <c r="B56" s="297" t="s">
        <v>27</v>
      </c>
      <c r="C56" s="118" t="s">
        <v>146</v>
      </c>
      <c r="D56" s="107"/>
      <c r="E56" s="107"/>
      <c r="F56" s="134">
        <v>12592</v>
      </c>
      <c r="G56" s="134">
        <v>12592</v>
      </c>
      <c r="H56" s="134">
        <v>12592</v>
      </c>
      <c r="I56" s="102">
        <f t="shared" si="6"/>
        <v>0</v>
      </c>
      <c r="J56" s="102">
        <f t="shared" si="3"/>
        <v>0</v>
      </c>
      <c r="K56" s="102">
        <f t="shared" si="3"/>
        <v>0</v>
      </c>
      <c r="L56" s="307">
        <v>12592</v>
      </c>
      <c r="M56" s="307">
        <v>12592</v>
      </c>
      <c r="N56" s="307">
        <v>12592</v>
      </c>
      <c r="O56" s="307"/>
      <c r="P56" s="307"/>
      <c r="Q56" s="307"/>
      <c r="R56" s="298">
        <f t="shared" si="5"/>
        <v>12592</v>
      </c>
      <c r="S56" s="298">
        <f t="shared" si="5"/>
        <v>12592</v>
      </c>
      <c r="T56" s="298">
        <f t="shared" si="5"/>
        <v>12592</v>
      </c>
    </row>
    <row r="57" spans="1:20" s="105" customFormat="1" ht="18.75" hidden="1" x14ac:dyDescent="0.25">
      <c r="A57" s="98">
        <v>182</v>
      </c>
      <c r="B57" s="297" t="s">
        <v>28</v>
      </c>
      <c r="C57" s="121" t="s">
        <v>147</v>
      </c>
      <c r="D57" s="107"/>
      <c r="E57" s="107"/>
      <c r="F57" s="110">
        <f>F58+F60+F61</f>
        <v>8326</v>
      </c>
      <c r="G57" s="110">
        <f>G58+G60+G61</f>
        <v>8652</v>
      </c>
      <c r="H57" s="110">
        <f>H58+H60+H61</f>
        <v>8991</v>
      </c>
      <c r="I57" s="102">
        <f t="shared" si="6"/>
        <v>0</v>
      </c>
      <c r="J57" s="102">
        <f t="shared" si="3"/>
        <v>0</v>
      </c>
      <c r="K57" s="102">
        <f t="shared" si="3"/>
        <v>0</v>
      </c>
      <c r="L57" s="111">
        <f>L58+L60+L61</f>
        <v>8326</v>
      </c>
      <c r="M57" s="111">
        <f>M58+M60+M61</f>
        <v>8652</v>
      </c>
      <c r="N57" s="111">
        <f>N58+N60+N61</f>
        <v>8991</v>
      </c>
      <c r="O57" s="111">
        <f t="shared" ref="O57:T57" si="35">O58+O60+O61</f>
        <v>0</v>
      </c>
      <c r="P57" s="111">
        <f t="shared" si="35"/>
        <v>0</v>
      </c>
      <c r="Q57" s="111">
        <f t="shared" si="35"/>
        <v>0</v>
      </c>
      <c r="R57" s="111">
        <f t="shared" si="35"/>
        <v>8326</v>
      </c>
      <c r="S57" s="111">
        <f t="shared" si="35"/>
        <v>8652</v>
      </c>
      <c r="T57" s="111">
        <f t="shared" si="35"/>
        <v>8991</v>
      </c>
    </row>
    <row r="58" spans="1:20" s="105" customFormat="1" ht="37.5" hidden="1" x14ac:dyDescent="0.25">
      <c r="A58" s="98">
        <v>182</v>
      </c>
      <c r="B58" s="296" t="s">
        <v>29</v>
      </c>
      <c r="C58" s="124" t="s">
        <v>303</v>
      </c>
      <c r="D58" s="107"/>
      <c r="E58" s="107"/>
      <c r="F58" s="114">
        <f t="shared" ref="F58:H58" si="36">F59</f>
        <v>8153</v>
      </c>
      <c r="G58" s="114">
        <f t="shared" si="36"/>
        <v>8479</v>
      </c>
      <c r="H58" s="114">
        <f t="shared" si="36"/>
        <v>8818</v>
      </c>
      <c r="I58" s="102">
        <f t="shared" si="6"/>
        <v>0</v>
      </c>
      <c r="J58" s="102">
        <f t="shared" si="3"/>
        <v>0</v>
      </c>
      <c r="K58" s="102">
        <f t="shared" si="3"/>
        <v>0</v>
      </c>
      <c r="L58" s="115">
        <f t="shared" ref="L58:T58" si="37">L59</f>
        <v>8153</v>
      </c>
      <c r="M58" s="115">
        <f t="shared" si="37"/>
        <v>8479</v>
      </c>
      <c r="N58" s="115">
        <f t="shared" si="37"/>
        <v>8818</v>
      </c>
      <c r="O58" s="115">
        <f t="shared" si="37"/>
        <v>0</v>
      </c>
      <c r="P58" s="115">
        <f t="shared" si="37"/>
        <v>0</v>
      </c>
      <c r="Q58" s="115">
        <f t="shared" si="37"/>
        <v>0</v>
      </c>
      <c r="R58" s="115">
        <f t="shared" si="37"/>
        <v>8153</v>
      </c>
      <c r="S58" s="115">
        <f t="shared" si="37"/>
        <v>8479</v>
      </c>
      <c r="T58" s="115">
        <f t="shared" si="37"/>
        <v>8818</v>
      </c>
    </row>
    <row r="59" spans="1:20" s="105" customFormat="1" ht="37.5" hidden="1" x14ac:dyDescent="0.25">
      <c r="A59" s="98">
        <v>182</v>
      </c>
      <c r="B59" s="297" t="s">
        <v>30</v>
      </c>
      <c r="C59" s="118" t="s">
        <v>304</v>
      </c>
      <c r="D59" s="107"/>
      <c r="E59" s="107"/>
      <c r="F59" s="114">
        <v>8153</v>
      </c>
      <c r="G59" s="114">
        <v>8479</v>
      </c>
      <c r="H59" s="114">
        <v>8818</v>
      </c>
      <c r="I59" s="102">
        <f t="shared" si="6"/>
        <v>0</v>
      </c>
      <c r="J59" s="102">
        <f t="shared" si="3"/>
        <v>0</v>
      </c>
      <c r="K59" s="102">
        <f t="shared" si="3"/>
        <v>0</v>
      </c>
      <c r="L59" s="115">
        <v>8153</v>
      </c>
      <c r="M59" s="115">
        <v>8479</v>
      </c>
      <c r="N59" s="115">
        <v>8818</v>
      </c>
      <c r="O59" s="115"/>
      <c r="P59" s="115"/>
      <c r="Q59" s="115"/>
      <c r="R59" s="298">
        <f t="shared" si="5"/>
        <v>8153</v>
      </c>
      <c r="S59" s="298">
        <f t="shared" si="5"/>
        <v>8479</v>
      </c>
      <c r="T59" s="298">
        <f t="shared" si="5"/>
        <v>8818</v>
      </c>
    </row>
    <row r="60" spans="1:20" s="105" customFormat="1" ht="56.25" hidden="1" customHeight="1" x14ac:dyDescent="0.25">
      <c r="A60" s="98"/>
      <c r="B60" s="299" t="s">
        <v>305</v>
      </c>
      <c r="C60" s="131" t="s">
        <v>306</v>
      </c>
      <c r="D60" s="107"/>
      <c r="E60" s="107"/>
      <c r="F60" s="114">
        <v>0</v>
      </c>
      <c r="G60" s="114">
        <v>0</v>
      </c>
      <c r="H60" s="114">
        <v>0</v>
      </c>
      <c r="I60" s="102">
        <f t="shared" si="6"/>
        <v>0</v>
      </c>
      <c r="J60" s="102">
        <f t="shared" si="3"/>
        <v>0</v>
      </c>
      <c r="K60" s="102">
        <f t="shared" si="3"/>
        <v>0</v>
      </c>
      <c r="L60" s="114">
        <v>0</v>
      </c>
      <c r="M60" s="114">
        <v>0</v>
      </c>
      <c r="N60" s="114">
        <v>0</v>
      </c>
      <c r="O60" s="114"/>
      <c r="P60" s="114"/>
      <c r="Q60" s="114"/>
      <c r="R60" s="298">
        <f t="shared" si="5"/>
        <v>0</v>
      </c>
      <c r="S60" s="298">
        <f t="shared" si="5"/>
        <v>0</v>
      </c>
      <c r="T60" s="298">
        <f t="shared" si="5"/>
        <v>0</v>
      </c>
    </row>
    <row r="61" spans="1:20" s="105" customFormat="1" ht="37.5" hidden="1" x14ac:dyDescent="0.25">
      <c r="A61" s="98">
        <v>182</v>
      </c>
      <c r="B61" s="296" t="s">
        <v>31</v>
      </c>
      <c r="C61" s="317" t="s">
        <v>148</v>
      </c>
      <c r="D61" s="107"/>
      <c r="E61" s="107"/>
      <c r="F61" s="114">
        <f t="shared" ref="F61:H61" si="38">F62+F63+F64+F65+F67+F68</f>
        <v>173</v>
      </c>
      <c r="G61" s="114">
        <f t="shared" si="38"/>
        <v>173</v>
      </c>
      <c r="H61" s="114">
        <f t="shared" si="38"/>
        <v>173</v>
      </c>
      <c r="I61" s="102">
        <f t="shared" si="6"/>
        <v>0</v>
      </c>
      <c r="J61" s="102">
        <f t="shared" si="3"/>
        <v>0</v>
      </c>
      <c r="K61" s="102">
        <f t="shared" si="3"/>
        <v>0</v>
      </c>
      <c r="L61" s="115">
        <f t="shared" ref="L61:T61" si="39">L62+L63+L64+L65+L67+L68</f>
        <v>173</v>
      </c>
      <c r="M61" s="115">
        <f t="shared" si="39"/>
        <v>173</v>
      </c>
      <c r="N61" s="115">
        <f>N62+N63+N64+N65+N67+N68</f>
        <v>173</v>
      </c>
      <c r="O61" s="115">
        <f t="shared" si="39"/>
        <v>0</v>
      </c>
      <c r="P61" s="115">
        <f t="shared" si="39"/>
        <v>0</v>
      </c>
      <c r="Q61" s="115">
        <f t="shared" si="39"/>
        <v>0</v>
      </c>
      <c r="R61" s="115">
        <f t="shared" si="39"/>
        <v>173</v>
      </c>
      <c r="S61" s="115">
        <f t="shared" si="39"/>
        <v>173</v>
      </c>
      <c r="T61" s="115">
        <f t="shared" si="39"/>
        <v>173</v>
      </c>
    </row>
    <row r="62" spans="1:20" s="105" customFormat="1" ht="75" hidden="1" customHeight="1" x14ac:dyDescent="0.25">
      <c r="A62" s="98">
        <v>182</v>
      </c>
      <c r="B62" s="299" t="s">
        <v>32</v>
      </c>
      <c r="C62" s="131" t="s">
        <v>149</v>
      </c>
      <c r="D62" s="107"/>
      <c r="E62" s="107"/>
      <c r="F62" s="114">
        <v>0</v>
      </c>
      <c r="G62" s="114">
        <v>0</v>
      </c>
      <c r="H62" s="114">
        <v>0</v>
      </c>
      <c r="I62" s="102">
        <f t="shared" si="6"/>
        <v>0</v>
      </c>
      <c r="J62" s="102">
        <f t="shared" si="3"/>
        <v>0</v>
      </c>
      <c r="K62" s="102">
        <f t="shared" si="3"/>
        <v>0</v>
      </c>
      <c r="L62" s="114">
        <v>0</v>
      </c>
      <c r="M62" s="114">
        <v>0</v>
      </c>
      <c r="N62" s="114">
        <v>0</v>
      </c>
      <c r="O62" s="114"/>
      <c r="P62" s="114"/>
      <c r="Q62" s="114"/>
      <c r="R62" s="298">
        <f t="shared" si="5"/>
        <v>0</v>
      </c>
      <c r="S62" s="298">
        <f t="shared" si="5"/>
        <v>0</v>
      </c>
      <c r="T62" s="298">
        <f t="shared" si="5"/>
        <v>0</v>
      </c>
    </row>
    <row r="63" spans="1:20" s="105" customFormat="1" ht="37.5" hidden="1" customHeight="1" x14ac:dyDescent="0.25">
      <c r="A63" s="98">
        <v>321</v>
      </c>
      <c r="B63" s="299" t="s">
        <v>33</v>
      </c>
      <c r="C63" s="131" t="s">
        <v>150</v>
      </c>
      <c r="D63" s="107"/>
      <c r="E63" s="107"/>
      <c r="F63" s="114">
        <v>0</v>
      </c>
      <c r="G63" s="114">
        <v>0</v>
      </c>
      <c r="H63" s="114">
        <v>0</v>
      </c>
      <c r="I63" s="102">
        <f t="shared" si="6"/>
        <v>0</v>
      </c>
      <c r="J63" s="102">
        <f t="shared" si="3"/>
        <v>0</v>
      </c>
      <c r="K63" s="102">
        <f t="shared" si="3"/>
        <v>0</v>
      </c>
      <c r="L63" s="114">
        <v>0</v>
      </c>
      <c r="M63" s="114">
        <v>0</v>
      </c>
      <c r="N63" s="114">
        <v>0</v>
      </c>
      <c r="O63" s="114"/>
      <c r="P63" s="114"/>
      <c r="Q63" s="114"/>
      <c r="R63" s="298">
        <f t="shared" si="5"/>
        <v>0</v>
      </c>
      <c r="S63" s="298">
        <f t="shared" si="5"/>
        <v>0</v>
      </c>
      <c r="T63" s="298">
        <f t="shared" si="5"/>
        <v>0</v>
      </c>
    </row>
    <row r="64" spans="1:20" s="105" customFormat="1" ht="18.75" hidden="1" customHeight="1" x14ac:dyDescent="0.25">
      <c r="A64" s="98">
        <v>182</v>
      </c>
      <c r="B64" s="299" t="s">
        <v>34</v>
      </c>
      <c r="C64" s="131" t="s">
        <v>151</v>
      </c>
      <c r="D64" s="107"/>
      <c r="E64" s="107"/>
      <c r="F64" s="114">
        <v>0</v>
      </c>
      <c r="G64" s="114">
        <v>0</v>
      </c>
      <c r="H64" s="114">
        <v>0</v>
      </c>
      <c r="I64" s="102">
        <f t="shared" si="6"/>
        <v>0</v>
      </c>
      <c r="J64" s="102">
        <f t="shared" si="3"/>
        <v>0</v>
      </c>
      <c r="K64" s="102">
        <f t="shared" si="3"/>
        <v>0</v>
      </c>
      <c r="L64" s="114">
        <v>0</v>
      </c>
      <c r="M64" s="114">
        <v>0</v>
      </c>
      <c r="N64" s="114">
        <v>0</v>
      </c>
      <c r="O64" s="114"/>
      <c r="P64" s="114"/>
      <c r="Q64" s="114"/>
      <c r="R64" s="298">
        <f t="shared" si="5"/>
        <v>0</v>
      </c>
      <c r="S64" s="298">
        <f t="shared" si="5"/>
        <v>0</v>
      </c>
      <c r="T64" s="298">
        <f t="shared" si="5"/>
        <v>0</v>
      </c>
    </row>
    <row r="65" spans="1:20" s="105" customFormat="1" ht="75" hidden="1" customHeight="1" x14ac:dyDescent="0.25">
      <c r="A65" s="98">
        <v>188</v>
      </c>
      <c r="B65" s="299" t="s">
        <v>35</v>
      </c>
      <c r="C65" s="131" t="s">
        <v>307</v>
      </c>
      <c r="D65" s="107"/>
      <c r="E65" s="107"/>
      <c r="F65" s="114">
        <f t="shared" ref="F65" si="40">F66</f>
        <v>0</v>
      </c>
      <c r="G65" s="114">
        <v>0</v>
      </c>
      <c r="H65" s="114">
        <v>0</v>
      </c>
      <c r="I65" s="102">
        <f t="shared" si="6"/>
        <v>0</v>
      </c>
      <c r="J65" s="102">
        <f t="shared" si="3"/>
        <v>0</v>
      </c>
      <c r="K65" s="102">
        <f t="shared" si="3"/>
        <v>0</v>
      </c>
      <c r="L65" s="114">
        <f t="shared" ref="L65" si="41">L66</f>
        <v>0</v>
      </c>
      <c r="M65" s="114">
        <v>0</v>
      </c>
      <c r="N65" s="114">
        <v>0</v>
      </c>
      <c r="O65" s="114"/>
      <c r="P65" s="114"/>
      <c r="Q65" s="114"/>
      <c r="R65" s="298">
        <f t="shared" si="5"/>
        <v>0</v>
      </c>
      <c r="S65" s="298">
        <f t="shared" si="5"/>
        <v>0</v>
      </c>
      <c r="T65" s="298">
        <f t="shared" si="5"/>
        <v>0</v>
      </c>
    </row>
    <row r="66" spans="1:20" s="105" customFormat="1" ht="75" hidden="1" customHeight="1" x14ac:dyDescent="0.25">
      <c r="A66" s="98">
        <v>188</v>
      </c>
      <c r="B66" s="299" t="s">
        <v>36</v>
      </c>
      <c r="C66" s="119" t="s">
        <v>152</v>
      </c>
      <c r="D66" s="107"/>
      <c r="E66" s="107"/>
      <c r="F66" s="114">
        <v>0</v>
      </c>
      <c r="G66" s="114">
        <v>0</v>
      </c>
      <c r="H66" s="114">
        <v>0</v>
      </c>
      <c r="I66" s="102">
        <f t="shared" si="6"/>
        <v>0</v>
      </c>
      <c r="J66" s="102">
        <f t="shared" si="3"/>
        <v>0</v>
      </c>
      <c r="K66" s="102">
        <f t="shared" si="3"/>
        <v>0</v>
      </c>
      <c r="L66" s="114">
        <v>0</v>
      </c>
      <c r="M66" s="114">
        <v>0</v>
      </c>
      <c r="N66" s="114">
        <v>0</v>
      </c>
      <c r="O66" s="114"/>
      <c r="P66" s="114"/>
      <c r="Q66" s="114"/>
      <c r="R66" s="298">
        <f t="shared" si="5"/>
        <v>0</v>
      </c>
      <c r="S66" s="298">
        <f t="shared" si="5"/>
        <v>0</v>
      </c>
      <c r="T66" s="298">
        <f t="shared" si="5"/>
        <v>0</v>
      </c>
    </row>
    <row r="67" spans="1:20" s="105" customFormat="1" ht="18.75" hidden="1" x14ac:dyDescent="0.25">
      <c r="A67" s="98">
        <v>900</v>
      </c>
      <c r="B67" s="297" t="s">
        <v>37</v>
      </c>
      <c r="C67" s="124" t="s">
        <v>153</v>
      </c>
      <c r="D67" s="107"/>
      <c r="E67" s="107"/>
      <c r="F67" s="114">
        <v>80</v>
      </c>
      <c r="G67" s="114">
        <v>80</v>
      </c>
      <c r="H67" s="114">
        <v>80</v>
      </c>
      <c r="I67" s="102">
        <f t="shared" si="6"/>
        <v>0</v>
      </c>
      <c r="J67" s="102">
        <f t="shared" si="3"/>
        <v>0</v>
      </c>
      <c r="K67" s="102">
        <f t="shared" si="3"/>
        <v>0</v>
      </c>
      <c r="L67" s="115">
        <v>80</v>
      </c>
      <c r="M67" s="115">
        <v>80</v>
      </c>
      <c r="N67" s="115">
        <v>80</v>
      </c>
      <c r="O67" s="115"/>
      <c r="P67" s="115"/>
      <c r="Q67" s="115"/>
      <c r="R67" s="298">
        <f t="shared" si="5"/>
        <v>80</v>
      </c>
      <c r="S67" s="298">
        <f t="shared" si="5"/>
        <v>80</v>
      </c>
      <c r="T67" s="298">
        <f t="shared" si="5"/>
        <v>80</v>
      </c>
    </row>
    <row r="68" spans="1:20" s="105" customFormat="1" ht="56.25" hidden="1" x14ac:dyDescent="0.25">
      <c r="A68" s="98">
        <v>919</v>
      </c>
      <c r="B68" s="297" t="s">
        <v>38</v>
      </c>
      <c r="C68" s="124" t="s">
        <v>154</v>
      </c>
      <c r="D68" s="107"/>
      <c r="E68" s="107"/>
      <c r="F68" s="114">
        <f>F69</f>
        <v>93</v>
      </c>
      <c r="G68" s="114">
        <f>G69</f>
        <v>93</v>
      </c>
      <c r="H68" s="114">
        <f>H69</f>
        <v>93</v>
      </c>
      <c r="I68" s="102">
        <f t="shared" si="6"/>
        <v>0</v>
      </c>
      <c r="J68" s="102">
        <f t="shared" si="3"/>
        <v>0</v>
      </c>
      <c r="K68" s="102">
        <f t="shared" si="3"/>
        <v>0</v>
      </c>
      <c r="L68" s="115">
        <f>L69</f>
        <v>93</v>
      </c>
      <c r="M68" s="115">
        <f>M69</f>
        <v>93</v>
      </c>
      <c r="N68" s="115">
        <f>N69</f>
        <v>93</v>
      </c>
      <c r="O68" s="115">
        <f t="shared" ref="O68:T68" si="42">O69</f>
        <v>0</v>
      </c>
      <c r="P68" s="115">
        <f t="shared" si="42"/>
        <v>0</v>
      </c>
      <c r="Q68" s="115">
        <f t="shared" si="42"/>
        <v>0</v>
      </c>
      <c r="R68" s="115">
        <f t="shared" si="42"/>
        <v>93</v>
      </c>
      <c r="S68" s="115">
        <f t="shared" si="42"/>
        <v>93</v>
      </c>
      <c r="T68" s="115">
        <f t="shared" si="42"/>
        <v>93</v>
      </c>
    </row>
    <row r="69" spans="1:20" s="105" customFormat="1" ht="75" hidden="1" x14ac:dyDescent="0.25">
      <c r="A69" s="98">
        <v>919</v>
      </c>
      <c r="B69" s="297" t="s">
        <v>39</v>
      </c>
      <c r="C69" s="118" t="s">
        <v>155</v>
      </c>
      <c r="D69" s="107"/>
      <c r="E69" s="107"/>
      <c r="F69" s="114">
        <v>93</v>
      </c>
      <c r="G69" s="114">
        <v>93</v>
      </c>
      <c r="H69" s="114">
        <v>93</v>
      </c>
      <c r="I69" s="102">
        <f t="shared" si="6"/>
        <v>0</v>
      </c>
      <c r="J69" s="102">
        <f t="shared" si="3"/>
        <v>0</v>
      </c>
      <c r="K69" s="102">
        <f t="shared" si="3"/>
        <v>0</v>
      </c>
      <c r="L69" s="115">
        <v>93</v>
      </c>
      <c r="M69" s="115">
        <v>93</v>
      </c>
      <c r="N69" s="115">
        <v>93</v>
      </c>
      <c r="O69" s="115"/>
      <c r="P69" s="115"/>
      <c r="Q69" s="115"/>
      <c r="R69" s="298">
        <f t="shared" si="5"/>
        <v>93</v>
      </c>
      <c r="S69" s="298">
        <f t="shared" si="5"/>
        <v>93</v>
      </c>
      <c r="T69" s="298">
        <f t="shared" si="5"/>
        <v>93</v>
      </c>
    </row>
    <row r="70" spans="1:20" s="13" customFormat="1" ht="21" hidden="1" x14ac:dyDescent="0.25">
      <c r="A70" s="9"/>
      <c r="B70" s="300"/>
      <c r="C70" s="318" t="s">
        <v>308</v>
      </c>
      <c r="D70" s="29"/>
      <c r="E70" s="29"/>
      <c r="F70" s="302">
        <f>F71+F88+F96+F102+F112+F138</f>
        <v>54872.600000000006</v>
      </c>
      <c r="G70" s="302">
        <f>G71+G88+G96+G102+G112+G138</f>
        <v>65547.700000000012</v>
      </c>
      <c r="H70" s="302">
        <f>H71+H88+H96+H102+H112+H138</f>
        <v>66012.700000000012</v>
      </c>
      <c r="I70" s="30">
        <f t="shared" si="6"/>
        <v>3105</v>
      </c>
      <c r="J70" s="30">
        <f t="shared" si="3"/>
        <v>3229</v>
      </c>
      <c r="K70" s="30">
        <f t="shared" si="3"/>
        <v>3358</v>
      </c>
      <c r="L70" s="303">
        <f t="shared" ref="L70:Q70" si="43">L71+L88+L96+L102+L112+L138</f>
        <v>57977.600000000006</v>
      </c>
      <c r="M70" s="303">
        <f t="shared" si="43"/>
        <v>68776.700000000012</v>
      </c>
      <c r="N70" s="303">
        <f t="shared" si="43"/>
        <v>69370.700000000012</v>
      </c>
      <c r="O70" s="303">
        <f t="shared" si="43"/>
        <v>5648</v>
      </c>
      <c r="P70" s="303">
        <f t="shared" si="43"/>
        <v>0</v>
      </c>
      <c r="Q70" s="303">
        <f t="shared" si="43"/>
        <v>0</v>
      </c>
      <c r="R70" s="316">
        <f t="shared" si="5"/>
        <v>63625.600000000006</v>
      </c>
      <c r="S70" s="316">
        <f t="shared" si="5"/>
        <v>68776.700000000012</v>
      </c>
      <c r="T70" s="316">
        <f t="shared" si="5"/>
        <v>69370.700000000012</v>
      </c>
    </row>
    <row r="71" spans="1:20" s="105" customFormat="1" ht="37.5" hidden="1" x14ac:dyDescent="0.25">
      <c r="A71" s="98"/>
      <c r="B71" s="296" t="s">
        <v>40</v>
      </c>
      <c r="C71" s="319" t="s">
        <v>157</v>
      </c>
      <c r="D71" s="107"/>
      <c r="E71" s="107"/>
      <c r="F71" s="110">
        <f>F72+F74+F83+F86</f>
        <v>43932.800000000003</v>
      </c>
      <c r="G71" s="110">
        <f>G72+G74+G83+G86</f>
        <v>44542.9</v>
      </c>
      <c r="H71" s="110">
        <f>H72+H74+H83+H86</f>
        <v>45508.9</v>
      </c>
      <c r="I71" s="102">
        <f t="shared" si="6"/>
        <v>3105</v>
      </c>
      <c r="J71" s="102">
        <f t="shared" si="3"/>
        <v>3229</v>
      </c>
      <c r="K71" s="102">
        <f t="shared" si="3"/>
        <v>3358</v>
      </c>
      <c r="L71" s="111">
        <f t="shared" ref="L71:Q71" si="44">L72+L74+L83+L86</f>
        <v>47037.8</v>
      </c>
      <c r="M71" s="111">
        <f t="shared" si="44"/>
        <v>47771.9</v>
      </c>
      <c r="N71" s="111">
        <f t="shared" si="44"/>
        <v>48866.9</v>
      </c>
      <c r="O71" s="111">
        <f t="shared" si="44"/>
        <v>0</v>
      </c>
      <c r="P71" s="111">
        <f t="shared" si="44"/>
        <v>0</v>
      </c>
      <c r="Q71" s="111">
        <f t="shared" si="44"/>
        <v>0</v>
      </c>
      <c r="R71" s="298">
        <f t="shared" si="5"/>
        <v>47037.8</v>
      </c>
      <c r="S71" s="298">
        <f t="shared" si="5"/>
        <v>47771.9</v>
      </c>
      <c r="T71" s="298">
        <f t="shared" si="5"/>
        <v>48866.9</v>
      </c>
    </row>
    <row r="72" spans="1:20" s="105" customFormat="1" ht="18.75" hidden="1" x14ac:dyDescent="0.25">
      <c r="A72" s="98"/>
      <c r="B72" s="296" t="s">
        <v>41</v>
      </c>
      <c r="C72" s="124" t="s">
        <v>158</v>
      </c>
      <c r="D72" s="107"/>
      <c r="E72" s="107"/>
      <c r="F72" s="114">
        <f t="shared" ref="F72:H72" si="45">F73</f>
        <v>16.8</v>
      </c>
      <c r="G72" s="114">
        <f t="shared" si="45"/>
        <v>11.9</v>
      </c>
      <c r="H72" s="114">
        <f t="shared" si="45"/>
        <v>6.9</v>
      </c>
      <c r="I72" s="102">
        <f t="shared" si="6"/>
        <v>0</v>
      </c>
      <c r="J72" s="102">
        <f t="shared" si="3"/>
        <v>0</v>
      </c>
      <c r="K72" s="102">
        <f t="shared" si="3"/>
        <v>0</v>
      </c>
      <c r="L72" s="115">
        <f t="shared" ref="L72:Q72" si="46">L73</f>
        <v>16.8</v>
      </c>
      <c r="M72" s="115">
        <f t="shared" si="46"/>
        <v>11.9</v>
      </c>
      <c r="N72" s="115">
        <f t="shared" si="46"/>
        <v>6.9</v>
      </c>
      <c r="O72" s="115">
        <f t="shared" si="46"/>
        <v>0</v>
      </c>
      <c r="P72" s="115">
        <f t="shared" si="46"/>
        <v>0</v>
      </c>
      <c r="Q72" s="115">
        <f t="shared" si="46"/>
        <v>0</v>
      </c>
      <c r="R72" s="298">
        <f t="shared" si="5"/>
        <v>16.8</v>
      </c>
      <c r="S72" s="298">
        <f t="shared" si="5"/>
        <v>11.9</v>
      </c>
      <c r="T72" s="298">
        <f t="shared" si="5"/>
        <v>6.9</v>
      </c>
    </row>
    <row r="73" spans="1:20" s="105" customFormat="1" ht="37.5" hidden="1" x14ac:dyDescent="0.25">
      <c r="A73" s="98">
        <v>900</v>
      </c>
      <c r="B73" s="297" t="s">
        <v>42</v>
      </c>
      <c r="C73" s="118" t="s">
        <v>159</v>
      </c>
      <c r="D73" s="107"/>
      <c r="E73" s="107"/>
      <c r="F73" s="114">
        <v>16.8</v>
      </c>
      <c r="G73" s="114">
        <v>11.9</v>
      </c>
      <c r="H73" s="114">
        <v>6.9</v>
      </c>
      <c r="I73" s="102">
        <f t="shared" si="6"/>
        <v>0</v>
      </c>
      <c r="J73" s="102">
        <f t="shared" si="3"/>
        <v>0</v>
      </c>
      <c r="K73" s="102">
        <f t="shared" si="3"/>
        <v>0</v>
      </c>
      <c r="L73" s="115">
        <v>16.8</v>
      </c>
      <c r="M73" s="115">
        <v>11.9</v>
      </c>
      <c r="N73" s="115">
        <v>6.9</v>
      </c>
      <c r="O73" s="115"/>
      <c r="P73" s="115"/>
      <c r="Q73" s="115"/>
      <c r="R73" s="298">
        <f t="shared" si="5"/>
        <v>16.8</v>
      </c>
      <c r="S73" s="298">
        <f t="shared" si="5"/>
        <v>11.9</v>
      </c>
      <c r="T73" s="298">
        <f t="shared" si="5"/>
        <v>6.9</v>
      </c>
    </row>
    <row r="74" spans="1:20" s="105" customFormat="1" ht="75" hidden="1" x14ac:dyDescent="0.25">
      <c r="A74" s="98">
        <v>905</v>
      </c>
      <c r="B74" s="296" t="s">
        <v>43</v>
      </c>
      <c r="C74" s="317" t="s">
        <v>160</v>
      </c>
      <c r="D74" s="107"/>
      <c r="E74" s="107"/>
      <c r="F74" s="114">
        <f t="shared" ref="F74:H74" si="47">F75+F77+F79+F81</f>
        <v>40886</v>
      </c>
      <c r="G74" s="114">
        <f t="shared" si="47"/>
        <v>41539</v>
      </c>
      <c r="H74" s="114">
        <f t="shared" si="47"/>
        <v>42510</v>
      </c>
      <c r="I74" s="102">
        <f t="shared" si="6"/>
        <v>3105</v>
      </c>
      <c r="J74" s="102">
        <f t="shared" si="3"/>
        <v>3229</v>
      </c>
      <c r="K74" s="102">
        <f t="shared" si="3"/>
        <v>3358</v>
      </c>
      <c r="L74" s="115">
        <f t="shared" ref="L74:Q74" si="48">L75+L77+L79+L81</f>
        <v>43991</v>
      </c>
      <c r="M74" s="115">
        <f t="shared" si="48"/>
        <v>44768</v>
      </c>
      <c r="N74" s="115">
        <f t="shared" si="48"/>
        <v>45868</v>
      </c>
      <c r="O74" s="115">
        <f t="shared" si="48"/>
        <v>0</v>
      </c>
      <c r="P74" s="115">
        <f t="shared" si="48"/>
        <v>0</v>
      </c>
      <c r="Q74" s="115">
        <f t="shared" si="48"/>
        <v>0</v>
      </c>
      <c r="R74" s="298">
        <f t="shared" si="5"/>
        <v>43991</v>
      </c>
      <c r="S74" s="298">
        <f t="shared" si="5"/>
        <v>44768</v>
      </c>
      <c r="T74" s="298">
        <f t="shared" si="5"/>
        <v>45868</v>
      </c>
    </row>
    <row r="75" spans="1:20" s="105" customFormat="1" ht="56.25" hidden="1" x14ac:dyDescent="0.25">
      <c r="A75" s="98">
        <v>905</v>
      </c>
      <c r="B75" s="297" t="s">
        <v>44</v>
      </c>
      <c r="C75" s="124" t="s">
        <v>161</v>
      </c>
      <c r="D75" s="107"/>
      <c r="E75" s="107"/>
      <c r="F75" s="114">
        <f t="shared" ref="F75:H75" si="49">F76</f>
        <v>21152</v>
      </c>
      <c r="G75" s="114">
        <f t="shared" si="49"/>
        <v>21706</v>
      </c>
      <c r="H75" s="114">
        <f t="shared" si="49"/>
        <v>22574</v>
      </c>
      <c r="I75" s="102">
        <f t="shared" si="6"/>
        <v>3105</v>
      </c>
      <c r="J75" s="102">
        <f t="shared" si="3"/>
        <v>3229</v>
      </c>
      <c r="K75" s="102">
        <f t="shared" si="3"/>
        <v>3358</v>
      </c>
      <c r="L75" s="115">
        <f t="shared" ref="L75:Q75" si="50">L76</f>
        <v>24257</v>
      </c>
      <c r="M75" s="115">
        <f t="shared" si="50"/>
        <v>24935</v>
      </c>
      <c r="N75" s="115">
        <f t="shared" si="50"/>
        <v>25932</v>
      </c>
      <c r="O75" s="115">
        <f t="shared" si="50"/>
        <v>0</v>
      </c>
      <c r="P75" s="115">
        <f t="shared" si="50"/>
        <v>0</v>
      </c>
      <c r="Q75" s="115">
        <f t="shared" si="50"/>
        <v>0</v>
      </c>
      <c r="R75" s="298">
        <f t="shared" si="5"/>
        <v>24257</v>
      </c>
      <c r="S75" s="298">
        <f t="shared" si="5"/>
        <v>24935</v>
      </c>
      <c r="T75" s="298">
        <f t="shared" si="5"/>
        <v>25932</v>
      </c>
    </row>
    <row r="76" spans="1:20" s="105" customFormat="1" ht="75.75" hidden="1" x14ac:dyDescent="0.25">
      <c r="A76" s="98">
        <v>905</v>
      </c>
      <c r="B76" s="297" t="s">
        <v>45</v>
      </c>
      <c r="C76" s="118" t="s">
        <v>483</v>
      </c>
      <c r="D76" s="107"/>
      <c r="E76" s="107"/>
      <c r="F76" s="114">
        <v>21152</v>
      </c>
      <c r="G76" s="114">
        <v>21706</v>
      </c>
      <c r="H76" s="114">
        <v>22574</v>
      </c>
      <c r="I76" s="102">
        <f t="shared" si="6"/>
        <v>3105</v>
      </c>
      <c r="J76" s="102">
        <f t="shared" si="3"/>
        <v>3229</v>
      </c>
      <c r="K76" s="102">
        <f t="shared" si="3"/>
        <v>3358</v>
      </c>
      <c r="L76" s="115">
        <f>21152+3105</f>
        <v>24257</v>
      </c>
      <c r="M76" s="115">
        <f>21706+3229</f>
        <v>24935</v>
      </c>
      <c r="N76" s="115">
        <f>22574+3358</f>
        <v>25932</v>
      </c>
      <c r="O76" s="115"/>
      <c r="P76" s="115"/>
      <c r="Q76" s="115"/>
      <c r="R76" s="298">
        <f t="shared" si="5"/>
        <v>24257</v>
      </c>
      <c r="S76" s="298">
        <f t="shared" si="5"/>
        <v>24935</v>
      </c>
      <c r="T76" s="298">
        <f t="shared" si="5"/>
        <v>25932</v>
      </c>
    </row>
    <row r="77" spans="1:20" s="105" customFormat="1" ht="75" hidden="1" x14ac:dyDescent="0.25">
      <c r="A77" s="98">
        <v>905</v>
      </c>
      <c r="B77" s="297" t="s">
        <v>46</v>
      </c>
      <c r="C77" s="124" t="s">
        <v>162</v>
      </c>
      <c r="D77" s="107"/>
      <c r="E77" s="107"/>
      <c r="F77" s="114">
        <f>F78</f>
        <v>2469</v>
      </c>
      <c r="G77" s="114">
        <f>G78</f>
        <v>2568</v>
      </c>
      <c r="H77" s="114">
        <f>H78</f>
        <v>2671</v>
      </c>
      <c r="I77" s="102">
        <f t="shared" si="6"/>
        <v>0</v>
      </c>
      <c r="J77" s="102">
        <f t="shared" si="3"/>
        <v>0</v>
      </c>
      <c r="K77" s="102">
        <f t="shared" si="3"/>
        <v>0</v>
      </c>
      <c r="L77" s="115">
        <f t="shared" ref="L77:Q77" si="51">L78</f>
        <v>2469</v>
      </c>
      <c r="M77" s="115">
        <f t="shared" si="51"/>
        <v>2568</v>
      </c>
      <c r="N77" s="115">
        <f t="shared" si="51"/>
        <v>2671</v>
      </c>
      <c r="O77" s="115">
        <f t="shared" si="51"/>
        <v>0</v>
      </c>
      <c r="P77" s="115">
        <f t="shared" si="51"/>
        <v>0</v>
      </c>
      <c r="Q77" s="115">
        <f t="shared" si="51"/>
        <v>0</v>
      </c>
      <c r="R77" s="298">
        <f t="shared" si="5"/>
        <v>2469</v>
      </c>
      <c r="S77" s="298">
        <f t="shared" si="5"/>
        <v>2568</v>
      </c>
      <c r="T77" s="298">
        <f t="shared" si="5"/>
        <v>2671</v>
      </c>
    </row>
    <row r="78" spans="1:20" s="105" customFormat="1" ht="75" hidden="1" x14ac:dyDescent="0.25">
      <c r="A78" s="98">
        <v>905</v>
      </c>
      <c r="B78" s="297" t="s">
        <v>47</v>
      </c>
      <c r="C78" s="118" t="s">
        <v>163</v>
      </c>
      <c r="D78" s="107"/>
      <c r="E78" s="107"/>
      <c r="F78" s="114">
        <v>2469</v>
      </c>
      <c r="G78" s="114">
        <v>2568</v>
      </c>
      <c r="H78" s="114">
        <v>2671</v>
      </c>
      <c r="I78" s="102">
        <f t="shared" si="6"/>
        <v>0</v>
      </c>
      <c r="J78" s="102">
        <f t="shared" si="3"/>
        <v>0</v>
      </c>
      <c r="K78" s="102">
        <f t="shared" si="3"/>
        <v>0</v>
      </c>
      <c r="L78" s="115">
        <v>2469</v>
      </c>
      <c r="M78" s="115">
        <v>2568</v>
      </c>
      <c r="N78" s="115">
        <v>2671</v>
      </c>
      <c r="O78" s="115"/>
      <c r="P78" s="115"/>
      <c r="Q78" s="115"/>
      <c r="R78" s="298">
        <f t="shared" si="5"/>
        <v>2469</v>
      </c>
      <c r="S78" s="298">
        <f t="shared" si="5"/>
        <v>2568</v>
      </c>
      <c r="T78" s="298">
        <f t="shared" si="5"/>
        <v>2671</v>
      </c>
    </row>
    <row r="79" spans="1:20" s="105" customFormat="1" ht="75" hidden="1" x14ac:dyDescent="0.25">
      <c r="A79" s="98">
        <v>905</v>
      </c>
      <c r="B79" s="297" t="s">
        <v>48</v>
      </c>
      <c r="C79" s="124" t="s">
        <v>164</v>
      </c>
      <c r="D79" s="107"/>
      <c r="E79" s="107"/>
      <c r="F79" s="114">
        <f t="shared" ref="F79:H79" si="52">F80</f>
        <v>450</v>
      </c>
      <c r="G79" s="114">
        <f t="shared" si="52"/>
        <v>450</v>
      </c>
      <c r="H79" s="114">
        <f t="shared" si="52"/>
        <v>450</v>
      </c>
      <c r="I79" s="102">
        <f t="shared" si="6"/>
        <v>0</v>
      </c>
      <c r="J79" s="102">
        <f t="shared" si="3"/>
        <v>0</v>
      </c>
      <c r="K79" s="102">
        <f t="shared" si="3"/>
        <v>0</v>
      </c>
      <c r="L79" s="115">
        <f t="shared" ref="L79:Q79" si="53">L80</f>
        <v>450</v>
      </c>
      <c r="M79" s="115">
        <f t="shared" si="53"/>
        <v>450</v>
      </c>
      <c r="N79" s="115">
        <f t="shared" si="53"/>
        <v>450</v>
      </c>
      <c r="O79" s="115">
        <f t="shared" si="53"/>
        <v>0</v>
      </c>
      <c r="P79" s="115">
        <f t="shared" si="53"/>
        <v>0</v>
      </c>
      <c r="Q79" s="115">
        <f t="shared" si="53"/>
        <v>0</v>
      </c>
      <c r="R79" s="298">
        <f t="shared" si="5"/>
        <v>450</v>
      </c>
      <c r="S79" s="298">
        <f t="shared" si="5"/>
        <v>450</v>
      </c>
      <c r="T79" s="298">
        <f t="shared" si="5"/>
        <v>450</v>
      </c>
    </row>
    <row r="80" spans="1:20" s="105" customFormat="1" ht="56.25" hidden="1" x14ac:dyDescent="0.25">
      <c r="A80" s="98">
        <v>905</v>
      </c>
      <c r="B80" s="297" t="s">
        <v>49</v>
      </c>
      <c r="C80" s="118" t="s">
        <v>165</v>
      </c>
      <c r="D80" s="107"/>
      <c r="E80" s="107"/>
      <c r="F80" s="114">
        <v>450</v>
      </c>
      <c r="G80" s="114">
        <v>450</v>
      </c>
      <c r="H80" s="114">
        <v>450</v>
      </c>
      <c r="I80" s="102">
        <f t="shared" si="6"/>
        <v>0</v>
      </c>
      <c r="J80" s="102">
        <f t="shared" si="6"/>
        <v>0</v>
      </c>
      <c r="K80" s="102">
        <f t="shared" si="6"/>
        <v>0</v>
      </c>
      <c r="L80" s="115">
        <v>450</v>
      </c>
      <c r="M80" s="115">
        <v>450</v>
      </c>
      <c r="N80" s="115">
        <v>450</v>
      </c>
      <c r="O80" s="115"/>
      <c r="P80" s="115"/>
      <c r="Q80" s="115"/>
      <c r="R80" s="298">
        <f t="shared" ref="R80:T145" si="54">L80+O80</f>
        <v>450</v>
      </c>
      <c r="S80" s="298">
        <f t="shared" si="54"/>
        <v>450</v>
      </c>
      <c r="T80" s="298">
        <f t="shared" si="54"/>
        <v>450</v>
      </c>
    </row>
    <row r="81" spans="1:20" s="105" customFormat="1" ht="37.5" hidden="1" x14ac:dyDescent="0.25">
      <c r="A81" s="98">
        <v>905</v>
      </c>
      <c r="B81" s="297" t="s">
        <v>50</v>
      </c>
      <c r="C81" s="124" t="s">
        <v>166</v>
      </c>
      <c r="D81" s="107"/>
      <c r="E81" s="107"/>
      <c r="F81" s="114">
        <f t="shared" ref="F81:H81" si="55">F82</f>
        <v>16815</v>
      </c>
      <c r="G81" s="114">
        <f t="shared" si="55"/>
        <v>16815</v>
      </c>
      <c r="H81" s="114">
        <f t="shared" si="55"/>
        <v>16815</v>
      </c>
      <c r="I81" s="102">
        <f t="shared" ref="I81:K146" si="56">L81-F81</f>
        <v>0</v>
      </c>
      <c r="J81" s="102">
        <f t="shared" si="56"/>
        <v>0</v>
      </c>
      <c r="K81" s="102">
        <f t="shared" si="56"/>
        <v>0</v>
      </c>
      <c r="L81" s="115">
        <f t="shared" ref="L81:Q81" si="57">L82</f>
        <v>16815</v>
      </c>
      <c r="M81" s="115">
        <f t="shared" si="57"/>
        <v>16815</v>
      </c>
      <c r="N81" s="115">
        <f t="shared" si="57"/>
        <v>16815</v>
      </c>
      <c r="O81" s="115">
        <f t="shared" si="57"/>
        <v>0</v>
      </c>
      <c r="P81" s="115">
        <f t="shared" si="57"/>
        <v>0</v>
      </c>
      <c r="Q81" s="115">
        <f t="shared" si="57"/>
        <v>0</v>
      </c>
      <c r="R81" s="298">
        <f t="shared" si="54"/>
        <v>16815</v>
      </c>
      <c r="S81" s="298">
        <f t="shared" si="54"/>
        <v>16815</v>
      </c>
      <c r="T81" s="298">
        <f t="shared" si="54"/>
        <v>16815</v>
      </c>
    </row>
    <row r="82" spans="1:20" s="105" customFormat="1" ht="37.5" hidden="1" x14ac:dyDescent="0.25">
      <c r="A82" s="98">
        <v>905</v>
      </c>
      <c r="B82" s="297" t="s">
        <v>51</v>
      </c>
      <c r="C82" s="320" t="s">
        <v>385</v>
      </c>
      <c r="D82" s="107"/>
      <c r="E82" s="107"/>
      <c r="F82" s="114">
        <v>16815</v>
      </c>
      <c r="G82" s="114">
        <f>F82</f>
        <v>16815</v>
      </c>
      <c r="H82" s="114">
        <f>G82</f>
        <v>16815</v>
      </c>
      <c r="I82" s="102">
        <f t="shared" si="56"/>
        <v>0</v>
      </c>
      <c r="J82" s="102">
        <f t="shared" si="56"/>
        <v>0</v>
      </c>
      <c r="K82" s="102">
        <f t="shared" si="56"/>
        <v>0</v>
      </c>
      <c r="L82" s="115">
        <v>16815</v>
      </c>
      <c r="M82" s="115">
        <f>L82</f>
        <v>16815</v>
      </c>
      <c r="N82" s="115">
        <f>M82</f>
        <v>16815</v>
      </c>
      <c r="O82" s="115"/>
      <c r="P82" s="115"/>
      <c r="Q82" s="115"/>
      <c r="R82" s="298">
        <f t="shared" si="54"/>
        <v>16815</v>
      </c>
      <c r="S82" s="298">
        <f t="shared" si="54"/>
        <v>16815</v>
      </c>
      <c r="T82" s="298">
        <f t="shared" si="54"/>
        <v>16815</v>
      </c>
    </row>
    <row r="83" spans="1:20" s="105" customFormat="1" ht="18.75" hidden="1" x14ac:dyDescent="0.25">
      <c r="A83" s="98">
        <v>905</v>
      </c>
      <c r="B83" s="296" t="s">
        <v>52</v>
      </c>
      <c r="C83" s="124" t="s">
        <v>167</v>
      </c>
      <c r="D83" s="107"/>
      <c r="E83" s="107"/>
      <c r="F83" s="114">
        <f t="shared" ref="F83:H84" si="58">F84</f>
        <v>42</v>
      </c>
      <c r="G83" s="114">
        <f t="shared" si="58"/>
        <v>42</v>
      </c>
      <c r="H83" s="114">
        <f t="shared" si="58"/>
        <v>42</v>
      </c>
      <c r="I83" s="102">
        <f t="shared" si="56"/>
        <v>0</v>
      </c>
      <c r="J83" s="102">
        <f t="shared" si="56"/>
        <v>0</v>
      </c>
      <c r="K83" s="102">
        <f t="shared" si="56"/>
        <v>0</v>
      </c>
      <c r="L83" s="115">
        <f t="shared" ref="L83:Q84" si="59">L84</f>
        <v>42</v>
      </c>
      <c r="M83" s="115">
        <f t="shared" si="59"/>
        <v>42</v>
      </c>
      <c r="N83" s="115">
        <f t="shared" si="59"/>
        <v>42</v>
      </c>
      <c r="O83" s="115">
        <f t="shared" si="59"/>
        <v>0</v>
      </c>
      <c r="P83" s="115">
        <f t="shared" si="59"/>
        <v>0</v>
      </c>
      <c r="Q83" s="115">
        <f t="shared" si="59"/>
        <v>0</v>
      </c>
      <c r="R83" s="298">
        <f t="shared" si="54"/>
        <v>42</v>
      </c>
      <c r="S83" s="298">
        <f t="shared" si="54"/>
        <v>42</v>
      </c>
      <c r="T83" s="298">
        <f t="shared" si="54"/>
        <v>42</v>
      </c>
    </row>
    <row r="84" spans="1:20" s="105" customFormat="1" ht="37.5" hidden="1" x14ac:dyDescent="0.25">
      <c r="A84" s="98">
        <v>905</v>
      </c>
      <c r="B84" s="297" t="s">
        <v>53</v>
      </c>
      <c r="C84" s="124" t="s">
        <v>168</v>
      </c>
      <c r="D84" s="107"/>
      <c r="E84" s="107"/>
      <c r="F84" s="114">
        <f t="shared" si="58"/>
        <v>42</v>
      </c>
      <c r="G84" s="114">
        <f t="shared" si="58"/>
        <v>42</v>
      </c>
      <c r="H84" s="114">
        <f t="shared" si="58"/>
        <v>42</v>
      </c>
      <c r="I84" s="102">
        <f t="shared" si="56"/>
        <v>0</v>
      </c>
      <c r="J84" s="102">
        <f t="shared" si="56"/>
        <v>0</v>
      </c>
      <c r="K84" s="102">
        <f t="shared" si="56"/>
        <v>0</v>
      </c>
      <c r="L84" s="115">
        <f t="shared" si="59"/>
        <v>42</v>
      </c>
      <c r="M84" s="115">
        <f t="shared" si="59"/>
        <v>42</v>
      </c>
      <c r="N84" s="115">
        <f t="shared" si="59"/>
        <v>42</v>
      </c>
      <c r="O84" s="115">
        <f t="shared" si="59"/>
        <v>0</v>
      </c>
      <c r="P84" s="115">
        <f t="shared" si="59"/>
        <v>0</v>
      </c>
      <c r="Q84" s="115">
        <f t="shared" si="59"/>
        <v>0</v>
      </c>
      <c r="R84" s="298">
        <f t="shared" si="54"/>
        <v>42</v>
      </c>
      <c r="S84" s="298">
        <f t="shared" si="54"/>
        <v>42</v>
      </c>
      <c r="T84" s="298">
        <f t="shared" si="54"/>
        <v>42</v>
      </c>
    </row>
    <row r="85" spans="1:20" s="105" customFormat="1" ht="56.25" hidden="1" x14ac:dyDescent="0.25">
      <c r="A85" s="98">
        <v>905</v>
      </c>
      <c r="B85" s="297" t="s">
        <v>54</v>
      </c>
      <c r="C85" s="118" t="s">
        <v>169</v>
      </c>
      <c r="D85" s="107"/>
      <c r="E85" s="107"/>
      <c r="F85" s="114">
        <v>42</v>
      </c>
      <c r="G85" s="114">
        <f>F85</f>
        <v>42</v>
      </c>
      <c r="H85" s="114">
        <f>G85</f>
        <v>42</v>
      </c>
      <c r="I85" s="102">
        <f t="shared" si="56"/>
        <v>0</v>
      </c>
      <c r="J85" s="102">
        <f t="shared" si="56"/>
        <v>0</v>
      </c>
      <c r="K85" s="102">
        <f t="shared" si="56"/>
        <v>0</v>
      </c>
      <c r="L85" s="115">
        <v>42</v>
      </c>
      <c r="M85" s="115">
        <f>L85</f>
        <v>42</v>
      </c>
      <c r="N85" s="115">
        <f>M85</f>
        <v>42</v>
      </c>
      <c r="O85" s="115"/>
      <c r="P85" s="115"/>
      <c r="Q85" s="115"/>
      <c r="R85" s="298">
        <f t="shared" si="54"/>
        <v>42</v>
      </c>
      <c r="S85" s="298">
        <f t="shared" si="54"/>
        <v>42</v>
      </c>
      <c r="T85" s="298">
        <f t="shared" si="54"/>
        <v>42</v>
      </c>
    </row>
    <row r="86" spans="1:20" s="105" customFormat="1" ht="75" hidden="1" x14ac:dyDescent="0.25">
      <c r="A86" s="98">
        <v>905</v>
      </c>
      <c r="B86" s="296" t="s">
        <v>55</v>
      </c>
      <c r="C86" s="321" t="s">
        <v>384</v>
      </c>
      <c r="D86" s="107"/>
      <c r="E86" s="107"/>
      <c r="F86" s="114">
        <f t="shared" ref="F86:H86" si="60">F87</f>
        <v>2988</v>
      </c>
      <c r="G86" s="114">
        <f t="shared" si="60"/>
        <v>2950</v>
      </c>
      <c r="H86" s="114">
        <f t="shared" si="60"/>
        <v>2950</v>
      </c>
      <c r="I86" s="102">
        <f t="shared" si="56"/>
        <v>0</v>
      </c>
      <c r="J86" s="102">
        <f t="shared" si="56"/>
        <v>0</v>
      </c>
      <c r="K86" s="102">
        <f t="shared" si="56"/>
        <v>0</v>
      </c>
      <c r="L86" s="115">
        <f t="shared" ref="L86:Q86" si="61">L87</f>
        <v>2988</v>
      </c>
      <c r="M86" s="115">
        <f t="shared" si="61"/>
        <v>2950</v>
      </c>
      <c r="N86" s="115">
        <f t="shared" si="61"/>
        <v>2950</v>
      </c>
      <c r="O86" s="115">
        <f t="shared" si="61"/>
        <v>0</v>
      </c>
      <c r="P86" s="115">
        <f t="shared" si="61"/>
        <v>0</v>
      </c>
      <c r="Q86" s="115">
        <f t="shared" si="61"/>
        <v>0</v>
      </c>
      <c r="R86" s="298">
        <f t="shared" si="54"/>
        <v>2988</v>
      </c>
      <c r="S86" s="298">
        <f t="shared" si="54"/>
        <v>2950</v>
      </c>
      <c r="T86" s="298">
        <f t="shared" si="54"/>
        <v>2950</v>
      </c>
    </row>
    <row r="87" spans="1:20" s="105" customFormat="1" ht="70.5" hidden="1" customHeight="1" x14ac:dyDescent="0.25">
      <c r="A87" s="98">
        <v>905</v>
      </c>
      <c r="B87" s="297" t="s">
        <v>56</v>
      </c>
      <c r="C87" s="118" t="s">
        <v>170</v>
      </c>
      <c r="D87" s="107"/>
      <c r="E87" s="107"/>
      <c r="F87" s="114">
        <v>2988</v>
      </c>
      <c r="G87" s="114">
        <v>2950</v>
      </c>
      <c r="H87" s="114">
        <v>2950</v>
      </c>
      <c r="I87" s="102">
        <f t="shared" si="56"/>
        <v>0</v>
      </c>
      <c r="J87" s="102">
        <f t="shared" si="56"/>
        <v>0</v>
      </c>
      <c r="K87" s="102">
        <f t="shared" si="56"/>
        <v>0</v>
      </c>
      <c r="L87" s="115">
        <v>2988</v>
      </c>
      <c r="M87" s="115">
        <v>2950</v>
      </c>
      <c r="N87" s="115">
        <v>2950</v>
      </c>
      <c r="O87" s="115"/>
      <c r="P87" s="115"/>
      <c r="Q87" s="115"/>
      <c r="R87" s="298">
        <f t="shared" si="54"/>
        <v>2988</v>
      </c>
      <c r="S87" s="298">
        <f t="shared" si="54"/>
        <v>2950</v>
      </c>
      <c r="T87" s="298">
        <f t="shared" si="54"/>
        <v>2950</v>
      </c>
    </row>
    <row r="88" spans="1:20" s="4" customFormat="1" ht="18.75" x14ac:dyDescent="0.25">
      <c r="A88" s="16" t="s">
        <v>415</v>
      </c>
      <c r="B88" s="300" t="s">
        <v>57</v>
      </c>
      <c r="C88" s="301" t="s">
        <v>171</v>
      </c>
      <c r="D88" s="29"/>
      <c r="E88" s="29"/>
      <c r="F88" s="302">
        <f t="shared" ref="F88:H88" si="62">F89</f>
        <v>3399</v>
      </c>
      <c r="G88" s="302">
        <f t="shared" si="62"/>
        <v>3399</v>
      </c>
      <c r="H88" s="302">
        <f t="shared" si="62"/>
        <v>3399</v>
      </c>
      <c r="I88" s="30">
        <f t="shared" si="56"/>
        <v>0</v>
      </c>
      <c r="J88" s="30">
        <f t="shared" si="56"/>
        <v>0</v>
      </c>
      <c r="K88" s="30">
        <f t="shared" si="56"/>
        <v>0</v>
      </c>
      <c r="L88" s="303">
        <f t="shared" ref="L88:Q88" si="63">L89</f>
        <v>3399</v>
      </c>
      <c r="M88" s="303">
        <f t="shared" si="63"/>
        <v>3399</v>
      </c>
      <c r="N88" s="303">
        <f t="shared" si="63"/>
        <v>3399</v>
      </c>
      <c r="O88" s="303">
        <f t="shared" si="63"/>
        <v>544</v>
      </c>
      <c r="P88" s="303">
        <f t="shared" si="63"/>
        <v>0</v>
      </c>
      <c r="Q88" s="303">
        <f t="shared" si="63"/>
        <v>0</v>
      </c>
      <c r="R88" s="316">
        <f t="shared" si="54"/>
        <v>3943</v>
      </c>
      <c r="S88" s="316">
        <f t="shared" si="54"/>
        <v>3399</v>
      </c>
      <c r="T88" s="316">
        <f t="shared" si="54"/>
        <v>3399</v>
      </c>
    </row>
    <row r="89" spans="1:20" s="4" customFormat="1" ht="18.75" x14ac:dyDescent="0.25">
      <c r="A89" s="16" t="s">
        <v>415</v>
      </c>
      <c r="B89" s="322" t="s">
        <v>58</v>
      </c>
      <c r="C89" s="308" t="s">
        <v>172</v>
      </c>
      <c r="D89" s="29"/>
      <c r="E89" s="29"/>
      <c r="F89" s="309">
        <f>F90+F91+F92+F93</f>
        <v>3399</v>
      </c>
      <c r="G89" s="309">
        <f>G90+G91+G92+G93</f>
        <v>3399</v>
      </c>
      <c r="H89" s="309">
        <f>H90+H91+H92+H93</f>
        <v>3399</v>
      </c>
      <c r="I89" s="30">
        <f t="shared" si="56"/>
        <v>0</v>
      </c>
      <c r="J89" s="30">
        <f t="shared" si="56"/>
        <v>0</v>
      </c>
      <c r="K89" s="30">
        <f t="shared" si="56"/>
        <v>0</v>
      </c>
      <c r="L89" s="310">
        <f>L90+L91+L92+L93</f>
        <v>3399</v>
      </c>
      <c r="M89" s="310">
        <f>M90+M91+M92+M93</f>
        <v>3399</v>
      </c>
      <c r="N89" s="310">
        <f>N90+N91+N92+N93</f>
        <v>3399</v>
      </c>
      <c r="O89" s="310">
        <f t="shared" ref="O89:T89" si="64">O90+O91+O92+O93</f>
        <v>544</v>
      </c>
      <c r="P89" s="310">
        <f t="shared" si="64"/>
        <v>0</v>
      </c>
      <c r="Q89" s="310">
        <f t="shared" si="64"/>
        <v>0</v>
      </c>
      <c r="R89" s="310">
        <f t="shared" si="64"/>
        <v>3943</v>
      </c>
      <c r="S89" s="310">
        <f t="shared" si="64"/>
        <v>3399</v>
      </c>
      <c r="T89" s="310">
        <f t="shared" si="64"/>
        <v>3399</v>
      </c>
    </row>
    <row r="90" spans="1:20" s="105" customFormat="1" ht="34.5" hidden="1" customHeight="1" x14ac:dyDescent="0.25">
      <c r="A90" s="147" t="s">
        <v>415</v>
      </c>
      <c r="B90" s="297" t="s">
        <v>309</v>
      </c>
      <c r="C90" s="124" t="s">
        <v>173</v>
      </c>
      <c r="D90" s="107"/>
      <c r="E90" s="107"/>
      <c r="F90" s="114">
        <v>1692</v>
      </c>
      <c r="G90" s="114">
        <v>1692</v>
      </c>
      <c r="H90" s="114">
        <v>1692</v>
      </c>
      <c r="I90" s="102">
        <f t="shared" si="56"/>
        <v>0</v>
      </c>
      <c r="J90" s="102">
        <f t="shared" si="56"/>
        <v>0</v>
      </c>
      <c r="K90" s="102">
        <f t="shared" si="56"/>
        <v>0</v>
      </c>
      <c r="L90" s="115">
        <v>1692</v>
      </c>
      <c r="M90" s="115">
        <v>1692</v>
      </c>
      <c r="N90" s="115">
        <v>1692</v>
      </c>
      <c r="O90" s="115"/>
      <c r="P90" s="115"/>
      <c r="Q90" s="115"/>
      <c r="R90" s="298">
        <f t="shared" si="54"/>
        <v>1692</v>
      </c>
      <c r="S90" s="298">
        <f t="shared" si="54"/>
        <v>1692</v>
      </c>
      <c r="T90" s="298">
        <f t="shared" si="54"/>
        <v>1692</v>
      </c>
    </row>
    <row r="91" spans="1:20" s="105" customFormat="1" ht="18.75" hidden="1" customHeight="1" x14ac:dyDescent="0.25">
      <c r="A91" s="147" t="s">
        <v>415</v>
      </c>
      <c r="B91" s="323" t="s">
        <v>59</v>
      </c>
      <c r="C91" s="324" t="s">
        <v>174</v>
      </c>
      <c r="D91" s="107"/>
      <c r="E91" s="107"/>
      <c r="F91" s="114">
        <v>0</v>
      </c>
      <c r="G91" s="114">
        <v>0</v>
      </c>
      <c r="H91" s="114">
        <v>0</v>
      </c>
      <c r="I91" s="102">
        <f t="shared" si="56"/>
        <v>0</v>
      </c>
      <c r="J91" s="102">
        <f t="shared" si="56"/>
        <v>0</v>
      </c>
      <c r="K91" s="102">
        <f t="shared" si="56"/>
        <v>0</v>
      </c>
      <c r="L91" s="325">
        <v>0</v>
      </c>
      <c r="M91" s="325">
        <v>0</v>
      </c>
      <c r="N91" s="325">
        <v>0</v>
      </c>
      <c r="O91" s="325"/>
      <c r="P91" s="325"/>
      <c r="Q91" s="325"/>
      <c r="R91" s="298">
        <f t="shared" si="54"/>
        <v>0</v>
      </c>
      <c r="S91" s="298">
        <f t="shared" si="54"/>
        <v>0</v>
      </c>
      <c r="T91" s="298">
        <f t="shared" si="54"/>
        <v>0</v>
      </c>
    </row>
    <row r="92" spans="1:20" s="105" customFormat="1" ht="18.75" hidden="1" x14ac:dyDescent="0.25">
      <c r="A92" s="147" t="s">
        <v>415</v>
      </c>
      <c r="B92" s="297" t="s">
        <v>310</v>
      </c>
      <c r="C92" s="124" t="s">
        <v>175</v>
      </c>
      <c r="D92" s="107"/>
      <c r="E92" s="107"/>
      <c r="F92" s="114">
        <v>10</v>
      </c>
      <c r="G92" s="114">
        <v>10</v>
      </c>
      <c r="H92" s="114">
        <v>10</v>
      </c>
      <c r="I92" s="102">
        <f t="shared" si="56"/>
        <v>0</v>
      </c>
      <c r="J92" s="102">
        <f t="shared" si="56"/>
        <v>0</v>
      </c>
      <c r="K92" s="102">
        <f t="shared" si="56"/>
        <v>0</v>
      </c>
      <c r="L92" s="115">
        <v>10</v>
      </c>
      <c r="M92" s="115">
        <v>10</v>
      </c>
      <c r="N92" s="115">
        <v>10</v>
      </c>
      <c r="O92" s="115"/>
      <c r="P92" s="115"/>
      <c r="Q92" s="115"/>
      <c r="R92" s="298">
        <f t="shared" si="54"/>
        <v>10</v>
      </c>
      <c r="S92" s="298">
        <f t="shared" si="54"/>
        <v>10</v>
      </c>
      <c r="T92" s="298">
        <f t="shared" si="54"/>
        <v>10</v>
      </c>
    </row>
    <row r="93" spans="1:20" s="4" customFormat="1" ht="18.75" x14ac:dyDescent="0.25">
      <c r="A93" s="16" t="s">
        <v>415</v>
      </c>
      <c r="B93" s="300" t="s">
        <v>484</v>
      </c>
      <c r="C93" s="308" t="s">
        <v>176</v>
      </c>
      <c r="D93" s="29"/>
      <c r="E93" s="29"/>
      <c r="F93" s="309">
        <v>1697</v>
      </c>
      <c r="G93" s="309">
        <v>1697</v>
      </c>
      <c r="H93" s="309">
        <v>1697</v>
      </c>
      <c r="I93" s="30">
        <f t="shared" si="56"/>
        <v>0</v>
      </c>
      <c r="J93" s="30">
        <f t="shared" si="56"/>
        <v>0</v>
      </c>
      <c r="K93" s="30">
        <f t="shared" si="56"/>
        <v>0</v>
      </c>
      <c r="L93" s="310">
        <v>1697</v>
      </c>
      <c r="M93" s="310">
        <v>1697</v>
      </c>
      <c r="N93" s="310">
        <v>1697</v>
      </c>
      <c r="O93" s="310">
        <f>O94+O95</f>
        <v>544</v>
      </c>
      <c r="P93" s="310">
        <f t="shared" ref="P93:T93" si="65">P94+P95</f>
        <v>0</v>
      </c>
      <c r="Q93" s="310">
        <f t="shared" si="65"/>
        <v>0</v>
      </c>
      <c r="R93" s="310">
        <f t="shared" si="65"/>
        <v>2241</v>
      </c>
      <c r="S93" s="310">
        <f t="shared" si="65"/>
        <v>1697</v>
      </c>
      <c r="T93" s="310">
        <f t="shared" si="65"/>
        <v>1697</v>
      </c>
    </row>
    <row r="94" spans="1:20" s="105" customFormat="1" ht="18.75" hidden="1" x14ac:dyDescent="0.25">
      <c r="A94" s="147" t="s">
        <v>415</v>
      </c>
      <c r="B94" s="297" t="s">
        <v>311</v>
      </c>
      <c r="C94" s="118" t="s">
        <v>274</v>
      </c>
      <c r="D94" s="107"/>
      <c r="E94" s="107"/>
      <c r="F94" s="114">
        <v>1453</v>
      </c>
      <c r="G94" s="114">
        <v>1453</v>
      </c>
      <c r="H94" s="114">
        <v>1453</v>
      </c>
      <c r="I94" s="102">
        <f t="shared" si="56"/>
        <v>0</v>
      </c>
      <c r="J94" s="102">
        <f t="shared" si="56"/>
        <v>0</v>
      </c>
      <c r="K94" s="102">
        <f t="shared" si="56"/>
        <v>0</v>
      </c>
      <c r="L94" s="115">
        <v>1453</v>
      </c>
      <c r="M94" s="115">
        <v>1453</v>
      </c>
      <c r="N94" s="115">
        <v>1453</v>
      </c>
      <c r="O94" s="115"/>
      <c r="P94" s="115"/>
      <c r="Q94" s="115"/>
      <c r="R94" s="298">
        <f t="shared" si="54"/>
        <v>1453</v>
      </c>
      <c r="S94" s="298">
        <f t="shared" si="54"/>
        <v>1453</v>
      </c>
      <c r="T94" s="298">
        <f t="shared" si="54"/>
        <v>1453</v>
      </c>
    </row>
    <row r="95" spans="1:20" s="4" customFormat="1" ht="18.75" x14ac:dyDescent="0.25">
      <c r="A95" s="16" t="s">
        <v>415</v>
      </c>
      <c r="B95" s="300" t="s">
        <v>485</v>
      </c>
      <c r="C95" s="312" t="s">
        <v>278</v>
      </c>
      <c r="D95" s="29"/>
      <c r="E95" s="29"/>
      <c r="F95" s="309">
        <v>244</v>
      </c>
      <c r="G95" s="309">
        <v>244</v>
      </c>
      <c r="H95" s="309">
        <v>244</v>
      </c>
      <c r="I95" s="30">
        <f t="shared" si="56"/>
        <v>0</v>
      </c>
      <c r="J95" s="30">
        <f t="shared" si="56"/>
        <v>0</v>
      </c>
      <c r="K95" s="30">
        <f t="shared" si="56"/>
        <v>0</v>
      </c>
      <c r="L95" s="310">
        <v>244</v>
      </c>
      <c r="M95" s="310">
        <v>244</v>
      </c>
      <c r="N95" s="310">
        <v>244</v>
      </c>
      <c r="O95" s="310">
        <v>544</v>
      </c>
      <c r="P95" s="310"/>
      <c r="Q95" s="310"/>
      <c r="R95" s="316">
        <f t="shared" si="54"/>
        <v>788</v>
      </c>
      <c r="S95" s="316">
        <f t="shared" si="54"/>
        <v>244</v>
      </c>
      <c r="T95" s="316">
        <f t="shared" si="54"/>
        <v>244</v>
      </c>
    </row>
    <row r="96" spans="1:20" s="4" customFormat="1" ht="37.5" x14ac:dyDescent="0.25">
      <c r="A96" s="7"/>
      <c r="B96" s="300" t="s">
        <v>60</v>
      </c>
      <c r="C96" s="301" t="s">
        <v>285</v>
      </c>
      <c r="D96" s="29"/>
      <c r="E96" s="29"/>
      <c r="F96" s="302">
        <f t="shared" ref="F96:H96" si="66">F97+F99</f>
        <v>9320.8000000000011</v>
      </c>
      <c r="G96" s="302">
        <f t="shared" si="66"/>
        <v>9320.8000000000011</v>
      </c>
      <c r="H96" s="302">
        <f t="shared" si="66"/>
        <v>9320.8000000000011</v>
      </c>
      <c r="I96" s="30">
        <f t="shared" si="56"/>
        <v>0</v>
      </c>
      <c r="J96" s="30">
        <f t="shared" si="56"/>
        <v>0</v>
      </c>
      <c r="K96" s="30">
        <f t="shared" si="56"/>
        <v>0</v>
      </c>
      <c r="L96" s="303">
        <f t="shared" ref="L96:T96" si="67">L97+L99</f>
        <v>9320.8000000000011</v>
      </c>
      <c r="M96" s="303">
        <f t="shared" si="67"/>
        <v>9320.8000000000011</v>
      </c>
      <c r="N96" s="303">
        <f t="shared" si="67"/>
        <v>9320.8000000000011</v>
      </c>
      <c r="O96" s="303">
        <f t="shared" si="67"/>
        <v>0</v>
      </c>
      <c r="P96" s="303">
        <f t="shared" si="67"/>
        <v>0</v>
      </c>
      <c r="Q96" s="303">
        <f t="shared" si="67"/>
        <v>0</v>
      </c>
      <c r="R96" s="303">
        <f t="shared" si="67"/>
        <v>9320.8000000000011</v>
      </c>
      <c r="S96" s="303">
        <f t="shared" si="67"/>
        <v>9320.8000000000011</v>
      </c>
      <c r="T96" s="303">
        <f t="shared" si="67"/>
        <v>9320.8000000000011</v>
      </c>
    </row>
    <row r="97" spans="1:20" s="105" customFormat="1" ht="18.75" hidden="1" x14ac:dyDescent="0.25">
      <c r="A97" s="98">
        <v>911</v>
      </c>
      <c r="B97" s="296" t="s">
        <v>61</v>
      </c>
      <c r="C97" s="124" t="s">
        <v>177</v>
      </c>
      <c r="D97" s="107"/>
      <c r="E97" s="107"/>
      <c r="F97" s="114">
        <f t="shared" ref="F97:H97" si="68">F98</f>
        <v>1175.7</v>
      </c>
      <c r="G97" s="114">
        <f t="shared" si="68"/>
        <v>1175.7</v>
      </c>
      <c r="H97" s="114">
        <f t="shared" si="68"/>
        <v>1175.7</v>
      </c>
      <c r="I97" s="102">
        <f t="shared" si="56"/>
        <v>0</v>
      </c>
      <c r="J97" s="102">
        <f t="shared" si="56"/>
        <v>0</v>
      </c>
      <c r="K97" s="102">
        <f t="shared" si="56"/>
        <v>0</v>
      </c>
      <c r="L97" s="115">
        <f t="shared" ref="L97:T97" si="69">L98</f>
        <v>1175.7</v>
      </c>
      <c r="M97" s="115">
        <f t="shared" si="69"/>
        <v>1175.7</v>
      </c>
      <c r="N97" s="115">
        <f t="shared" si="69"/>
        <v>1175.7</v>
      </c>
      <c r="O97" s="115">
        <f t="shared" si="69"/>
        <v>0</v>
      </c>
      <c r="P97" s="115">
        <f t="shared" si="69"/>
        <v>0</v>
      </c>
      <c r="Q97" s="115">
        <f t="shared" si="69"/>
        <v>0</v>
      </c>
      <c r="R97" s="115">
        <f t="shared" si="69"/>
        <v>1175.7</v>
      </c>
      <c r="S97" s="115">
        <f t="shared" si="69"/>
        <v>1175.7</v>
      </c>
      <c r="T97" s="115">
        <f t="shared" si="69"/>
        <v>1175.7</v>
      </c>
    </row>
    <row r="98" spans="1:20" s="105" customFormat="1" ht="37.5" hidden="1" x14ac:dyDescent="0.25">
      <c r="A98" s="98">
        <v>911</v>
      </c>
      <c r="B98" s="297" t="s">
        <v>62</v>
      </c>
      <c r="C98" s="118" t="s">
        <v>178</v>
      </c>
      <c r="D98" s="107"/>
      <c r="E98" s="107"/>
      <c r="F98" s="114">
        <v>1175.7</v>
      </c>
      <c r="G98" s="114">
        <f>F98</f>
        <v>1175.7</v>
      </c>
      <c r="H98" s="114">
        <f>G98</f>
        <v>1175.7</v>
      </c>
      <c r="I98" s="102">
        <f t="shared" si="56"/>
        <v>0</v>
      </c>
      <c r="J98" s="102">
        <f t="shared" si="56"/>
        <v>0</v>
      </c>
      <c r="K98" s="102">
        <f t="shared" si="56"/>
        <v>0</v>
      </c>
      <c r="L98" s="115">
        <v>1175.7</v>
      </c>
      <c r="M98" s="115">
        <f>L98</f>
        <v>1175.7</v>
      </c>
      <c r="N98" s="115">
        <f>M98</f>
        <v>1175.7</v>
      </c>
      <c r="O98" s="115"/>
      <c r="P98" s="115"/>
      <c r="Q98" s="115"/>
      <c r="R98" s="298">
        <f t="shared" si="54"/>
        <v>1175.7</v>
      </c>
      <c r="S98" s="298">
        <f t="shared" si="54"/>
        <v>1175.7</v>
      </c>
      <c r="T98" s="298">
        <f t="shared" si="54"/>
        <v>1175.7</v>
      </c>
    </row>
    <row r="99" spans="1:20" s="105" customFormat="1" ht="18.75" hidden="1" x14ac:dyDescent="0.25">
      <c r="A99" s="98"/>
      <c r="B99" s="297" t="s">
        <v>63</v>
      </c>
      <c r="C99" s="124" t="s">
        <v>179</v>
      </c>
      <c r="D99" s="107"/>
      <c r="E99" s="107"/>
      <c r="F99" s="114">
        <f t="shared" ref="F99:H99" si="70">F100+F101</f>
        <v>8145.1</v>
      </c>
      <c r="G99" s="114">
        <f t="shared" si="70"/>
        <v>8145.1</v>
      </c>
      <c r="H99" s="114">
        <f t="shared" si="70"/>
        <v>8145.1</v>
      </c>
      <c r="I99" s="102">
        <f t="shared" si="56"/>
        <v>0</v>
      </c>
      <c r="J99" s="102">
        <f t="shared" si="56"/>
        <v>0</v>
      </c>
      <c r="K99" s="102">
        <f t="shared" si="56"/>
        <v>0</v>
      </c>
      <c r="L99" s="115">
        <f t="shared" ref="L99:T99" si="71">L100+L101</f>
        <v>8145.1</v>
      </c>
      <c r="M99" s="115">
        <f t="shared" si="71"/>
        <v>8145.1</v>
      </c>
      <c r="N99" s="115">
        <f t="shared" si="71"/>
        <v>8145.1</v>
      </c>
      <c r="O99" s="115">
        <f t="shared" si="71"/>
        <v>0</v>
      </c>
      <c r="P99" s="115">
        <f t="shared" si="71"/>
        <v>0</v>
      </c>
      <c r="Q99" s="115">
        <f t="shared" si="71"/>
        <v>0</v>
      </c>
      <c r="R99" s="115">
        <f t="shared" si="71"/>
        <v>8145.1</v>
      </c>
      <c r="S99" s="115">
        <f t="shared" si="71"/>
        <v>8145.1</v>
      </c>
      <c r="T99" s="115">
        <f t="shared" si="71"/>
        <v>8145.1</v>
      </c>
    </row>
    <row r="100" spans="1:20" s="142" customFormat="1" ht="37.5" hidden="1" x14ac:dyDescent="0.25">
      <c r="A100" s="98">
        <v>900</v>
      </c>
      <c r="B100" s="297" t="s">
        <v>64</v>
      </c>
      <c r="C100" s="326" t="s">
        <v>180</v>
      </c>
      <c r="D100" s="107"/>
      <c r="E100" s="107"/>
      <c r="F100" s="114">
        <v>1538</v>
      </c>
      <c r="G100" s="114">
        <v>1538</v>
      </c>
      <c r="H100" s="114">
        <v>1538</v>
      </c>
      <c r="I100" s="102">
        <f t="shared" si="56"/>
        <v>0</v>
      </c>
      <c r="J100" s="102">
        <f t="shared" si="56"/>
        <v>0</v>
      </c>
      <c r="K100" s="102">
        <f t="shared" si="56"/>
        <v>0</v>
      </c>
      <c r="L100" s="115">
        <v>1538</v>
      </c>
      <c r="M100" s="115">
        <v>1538</v>
      </c>
      <c r="N100" s="115">
        <v>1538</v>
      </c>
      <c r="O100" s="115"/>
      <c r="P100" s="115"/>
      <c r="Q100" s="115"/>
      <c r="R100" s="298">
        <f t="shared" si="54"/>
        <v>1538</v>
      </c>
      <c r="S100" s="298">
        <f t="shared" si="54"/>
        <v>1538</v>
      </c>
      <c r="T100" s="298">
        <f t="shared" si="54"/>
        <v>1538</v>
      </c>
    </row>
    <row r="101" spans="1:20" s="149" customFormat="1" ht="24" hidden="1" customHeight="1" x14ac:dyDescent="0.25">
      <c r="A101" s="148" t="s">
        <v>312</v>
      </c>
      <c r="B101" s="327" t="s">
        <v>65</v>
      </c>
      <c r="C101" s="328" t="s">
        <v>181</v>
      </c>
      <c r="D101" s="329"/>
      <c r="E101" s="329"/>
      <c r="F101" s="114">
        <v>6607.1</v>
      </c>
      <c r="G101" s="114">
        <f>F101</f>
        <v>6607.1</v>
      </c>
      <c r="H101" s="114">
        <f>G101</f>
        <v>6607.1</v>
      </c>
      <c r="I101" s="102">
        <f t="shared" si="56"/>
        <v>0</v>
      </c>
      <c r="J101" s="102">
        <f t="shared" si="56"/>
        <v>0</v>
      </c>
      <c r="K101" s="102">
        <f t="shared" si="56"/>
        <v>0</v>
      </c>
      <c r="L101" s="115">
        <v>6607.1</v>
      </c>
      <c r="M101" s="115">
        <v>6607.1</v>
      </c>
      <c r="N101" s="115">
        <v>6607.1</v>
      </c>
      <c r="O101" s="115"/>
      <c r="P101" s="115"/>
      <c r="Q101" s="115"/>
      <c r="R101" s="298">
        <f t="shared" si="54"/>
        <v>6607.1</v>
      </c>
      <c r="S101" s="298">
        <f t="shared" si="54"/>
        <v>6607.1</v>
      </c>
      <c r="T101" s="298">
        <f t="shared" si="54"/>
        <v>6607.1</v>
      </c>
    </row>
    <row r="102" spans="1:20" s="4" customFormat="1" ht="18.75" x14ac:dyDescent="0.25">
      <c r="A102" s="7"/>
      <c r="B102" s="322" t="s">
        <v>66</v>
      </c>
      <c r="C102" s="301" t="s">
        <v>182</v>
      </c>
      <c r="D102" s="29"/>
      <c r="E102" s="29"/>
      <c r="F102" s="302">
        <f t="shared" ref="F102:H102" si="72">F103+F105+F109</f>
        <v>-5364</v>
      </c>
      <c r="G102" s="302">
        <f t="shared" si="72"/>
        <v>4701</v>
      </c>
      <c r="H102" s="302">
        <f t="shared" si="72"/>
        <v>4200</v>
      </c>
      <c r="I102" s="30">
        <f t="shared" si="56"/>
        <v>0</v>
      </c>
      <c r="J102" s="30">
        <f t="shared" si="56"/>
        <v>0</v>
      </c>
      <c r="K102" s="30">
        <f t="shared" si="56"/>
        <v>0</v>
      </c>
      <c r="L102" s="303">
        <f t="shared" ref="L102:T102" si="73">L103+L105+L109</f>
        <v>-5364</v>
      </c>
      <c r="M102" s="303">
        <f t="shared" si="73"/>
        <v>4701</v>
      </c>
      <c r="N102" s="303">
        <f t="shared" si="73"/>
        <v>4200</v>
      </c>
      <c r="O102" s="303">
        <f t="shared" si="73"/>
        <v>4479</v>
      </c>
      <c r="P102" s="303">
        <f t="shared" si="73"/>
        <v>0</v>
      </c>
      <c r="Q102" s="303">
        <f t="shared" si="73"/>
        <v>0</v>
      </c>
      <c r="R102" s="303">
        <f t="shared" si="73"/>
        <v>-885</v>
      </c>
      <c r="S102" s="303">
        <f t="shared" si="73"/>
        <v>4701</v>
      </c>
      <c r="T102" s="303">
        <f t="shared" si="73"/>
        <v>4200</v>
      </c>
    </row>
    <row r="103" spans="1:20" s="105" customFormat="1" ht="18.75" hidden="1" x14ac:dyDescent="0.25">
      <c r="A103" s="98">
        <v>900</v>
      </c>
      <c r="B103" s="296" t="s">
        <v>67</v>
      </c>
      <c r="C103" s="124" t="s">
        <v>183</v>
      </c>
      <c r="D103" s="107"/>
      <c r="E103" s="107"/>
      <c r="F103" s="114">
        <f t="shared" ref="F103:H103" si="74">F104</f>
        <v>409</v>
      </c>
      <c r="G103" s="114">
        <f t="shared" si="74"/>
        <v>378</v>
      </c>
      <c r="H103" s="114">
        <f t="shared" si="74"/>
        <v>377</v>
      </c>
      <c r="I103" s="102">
        <f t="shared" si="56"/>
        <v>0</v>
      </c>
      <c r="J103" s="102">
        <f t="shared" si="56"/>
        <v>0</v>
      </c>
      <c r="K103" s="102">
        <f t="shared" si="56"/>
        <v>0</v>
      </c>
      <c r="L103" s="115">
        <f t="shared" ref="L103:T103" si="75">L104</f>
        <v>409</v>
      </c>
      <c r="M103" s="115">
        <f t="shared" si="75"/>
        <v>378</v>
      </c>
      <c r="N103" s="115">
        <f t="shared" si="75"/>
        <v>377</v>
      </c>
      <c r="O103" s="115">
        <f t="shared" si="75"/>
        <v>0</v>
      </c>
      <c r="P103" s="115">
        <f t="shared" si="75"/>
        <v>0</v>
      </c>
      <c r="Q103" s="115">
        <f t="shared" si="75"/>
        <v>0</v>
      </c>
      <c r="R103" s="115">
        <f t="shared" si="75"/>
        <v>409</v>
      </c>
      <c r="S103" s="115">
        <f t="shared" si="75"/>
        <v>378</v>
      </c>
      <c r="T103" s="115">
        <f t="shared" si="75"/>
        <v>377</v>
      </c>
    </row>
    <row r="104" spans="1:20" s="105" customFormat="1" ht="18.75" hidden="1" x14ac:dyDescent="0.25">
      <c r="A104" s="98">
        <v>900</v>
      </c>
      <c r="B104" s="297" t="s">
        <v>68</v>
      </c>
      <c r="C104" s="118" t="s">
        <v>184</v>
      </c>
      <c r="D104" s="107"/>
      <c r="E104" s="107"/>
      <c r="F104" s="114">
        <v>409</v>
      </c>
      <c r="G104" s="114">
        <v>378</v>
      </c>
      <c r="H104" s="114">
        <v>377</v>
      </c>
      <c r="I104" s="102">
        <f t="shared" si="56"/>
        <v>0</v>
      </c>
      <c r="J104" s="102">
        <f t="shared" si="56"/>
        <v>0</v>
      </c>
      <c r="K104" s="102">
        <f t="shared" si="56"/>
        <v>0</v>
      </c>
      <c r="L104" s="115">
        <v>409</v>
      </c>
      <c r="M104" s="115">
        <v>378</v>
      </c>
      <c r="N104" s="115">
        <v>377</v>
      </c>
      <c r="O104" s="115"/>
      <c r="P104" s="115"/>
      <c r="Q104" s="115"/>
      <c r="R104" s="298">
        <f t="shared" si="54"/>
        <v>409</v>
      </c>
      <c r="S104" s="298">
        <f t="shared" si="54"/>
        <v>378</v>
      </c>
      <c r="T104" s="298">
        <f t="shared" si="54"/>
        <v>377</v>
      </c>
    </row>
    <row r="105" spans="1:20" s="105" customFormat="1" ht="56.25" hidden="1" x14ac:dyDescent="0.25">
      <c r="A105" s="98">
        <v>905</v>
      </c>
      <c r="B105" s="296" t="s">
        <v>69</v>
      </c>
      <c r="C105" s="317" t="s">
        <v>313</v>
      </c>
      <c r="D105" s="107"/>
      <c r="E105" s="107"/>
      <c r="F105" s="114">
        <f t="shared" ref="F105:H105" si="76">F106</f>
        <v>2000</v>
      </c>
      <c r="G105" s="114">
        <f t="shared" si="76"/>
        <v>1500</v>
      </c>
      <c r="H105" s="114">
        <f t="shared" si="76"/>
        <v>1000</v>
      </c>
      <c r="I105" s="102">
        <f t="shared" si="56"/>
        <v>0</v>
      </c>
      <c r="J105" s="102">
        <f t="shared" si="56"/>
        <v>0</v>
      </c>
      <c r="K105" s="102">
        <f t="shared" si="56"/>
        <v>0</v>
      </c>
      <c r="L105" s="115">
        <f t="shared" ref="L105:T105" si="77">L106</f>
        <v>2000</v>
      </c>
      <c r="M105" s="115">
        <f t="shared" si="77"/>
        <v>1500</v>
      </c>
      <c r="N105" s="115">
        <f t="shared" si="77"/>
        <v>1000</v>
      </c>
      <c r="O105" s="115">
        <f t="shared" si="77"/>
        <v>0</v>
      </c>
      <c r="P105" s="115">
        <f t="shared" si="77"/>
        <v>0</v>
      </c>
      <c r="Q105" s="115">
        <f t="shared" si="77"/>
        <v>0</v>
      </c>
      <c r="R105" s="115">
        <f t="shared" si="77"/>
        <v>2000</v>
      </c>
      <c r="S105" s="115">
        <f t="shared" si="77"/>
        <v>1500</v>
      </c>
      <c r="T105" s="115">
        <f t="shared" si="77"/>
        <v>1000</v>
      </c>
    </row>
    <row r="106" spans="1:20" s="105" customFormat="1" ht="75" hidden="1" x14ac:dyDescent="0.25">
      <c r="A106" s="98">
        <v>905</v>
      </c>
      <c r="B106" s="296" t="s">
        <v>70</v>
      </c>
      <c r="C106" s="317" t="s">
        <v>185</v>
      </c>
      <c r="D106" s="107"/>
      <c r="E106" s="107"/>
      <c r="F106" s="114">
        <f>F107+F108</f>
        <v>2000</v>
      </c>
      <c r="G106" s="114">
        <f>G107+G108</f>
        <v>1500</v>
      </c>
      <c r="H106" s="114">
        <f>H107+H108</f>
        <v>1000</v>
      </c>
      <c r="I106" s="102">
        <f t="shared" si="56"/>
        <v>0</v>
      </c>
      <c r="J106" s="102">
        <f t="shared" si="56"/>
        <v>0</v>
      </c>
      <c r="K106" s="102">
        <f t="shared" si="56"/>
        <v>0</v>
      </c>
      <c r="L106" s="115">
        <f t="shared" ref="L106:T106" si="78">L107+L108</f>
        <v>2000</v>
      </c>
      <c r="M106" s="115">
        <f t="shared" si="78"/>
        <v>1500</v>
      </c>
      <c r="N106" s="115">
        <f t="shared" si="78"/>
        <v>1000</v>
      </c>
      <c r="O106" s="115">
        <f t="shared" si="78"/>
        <v>0</v>
      </c>
      <c r="P106" s="115">
        <f t="shared" si="78"/>
        <v>0</v>
      </c>
      <c r="Q106" s="115">
        <f t="shared" si="78"/>
        <v>0</v>
      </c>
      <c r="R106" s="115">
        <f t="shared" si="78"/>
        <v>2000</v>
      </c>
      <c r="S106" s="115">
        <f t="shared" si="78"/>
        <v>1500</v>
      </c>
      <c r="T106" s="115">
        <f t="shared" si="78"/>
        <v>1000</v>
      </c>
    </row>
    <row r="107" spans="1:20" s="142" customFormat="1" ht="75" hidden="1" customHeight="1" x14ac:dyDescent="0.25">
      <c r="A107" s="98">
        <v>905</v>
      </c>
      <c r="B107" s="330" t="s">
        <v>282</v>
      </c>
      <c r="C107" s="133" t="s">
        <v>283</v>
      </c>
      <c r="D107" s="107"/>
      <c r="E107" s="107"/>
      <c r="F107" s="114">
        <v>0</v>
      </c>
      <c r="G107" s="114">
        <v>0</v>
      </c>
      <c r="H107" s="114">
        <v>0</v>
      </c>
      <c r="I107" s="102">
        <f t="shared" si="56"/>
        <v>0</v>
      </c>
      <c r="J107" s="102">
        <f t="shared" si="56"/>
        <v>0</v>
      </c>
      <c r="K107" s="102">
        <f t="shared" si="56"/>
        <v>0</v>
      </c>
      <c r="L107" s="114">
        <v>0</v>
      </c>
      <c r="M107" s="114">
        <v>0</v>
      </c>
      <c r="N107" s="114">
        <v>0</v>
      </c>
      <c r="O107" s="114">
        <v>0</v>
      </c>
      <c r="P107" s="114">
        <v>0</v>
      </c>
      <c r="Q107" s="114">
        <v>0</v>
      </c>
      <c r="R107" s="298">
        <f t="shared" si="54"/>
        <v>0</v>
      </c>
      <c r="S107" s="298">
        <f t="shared" si="54"/>
        <v>0</v>
      </c>
      <c r="T107" s="298">
        <f t="shared" si="54"/>
        <v>0</v>
      </c>
    </row>
    <row r="108" spans="1:20" s="105" customFormat="1" ht="75" hidden="1" x14ac:dyDescent="0.25">
      <c r="A108" s="98">
        <v>905</v>
      </c>
      <c r="B108" s="297" t="s">
        <v>71</v>
      </c>
      <c r="C108" s="118" t="s">
        <v>186</v>
      </c>
      <c r="D108" s="107"/>
      <c r="E108" s="107"/>
      <c r="F108" s="114">
        <v>2000</v>
      </c>
      <c r="G108" s="114">
        <v>1500</v>
      </c>
      <c r="H108" s="114">
        <v>1000</v>
      </c>
      <c r="I108" s="102">
        <f t="shared" si="56"/>
        <v>0</v>
      </c>
      <c r="J108" s="102">
        <f t="shared" si="56"/>
        <v>0</v>
      </c>
      <c r="K108" s="102">
        <f t="shared" si="56"/>
        <v>0</v>
      </c>
      <c r="L108" s="115">
        <v>2000</v>
      </c>
      <c r="M108" s="115">
        <v>1500</v>
      </c>
      <c r="N108" s="115">
        <v>1000</v>
      </c>
      <c r="O108" s="115"/>
      <c r="P108" s="115"/>
      <c r="Q108" s="115"/>
      <c r="R108" s="298">
        <f t="shared" si="54"/>
        <v>2000</v>
      </c>
      <c r="S108" s="298">
        <f t="shared" si="54"/>
        <v>1500</v>
      </c>
      <c r="T108" s="298">
        <f t="shared" si="54"/>
        <v>1000</v>
      </c>
    </row>
    <row r="109" spans="1:20" s="4" customFormat="1" ht="36.75" customHeight="1" x14ac:dyDescent="0.25">
      <c r="A109" s="7">
        <v>905</v>
      </c>
      <c r="B109" s="322" t="s">
        <v>72</v>
      </c>
      <c r="C109" s="331" t="s">
        <v>187</v>
      </c>
      <c r="D109" s="29"/>
      <c r="E109" s="29"/>
      <c r="F109" s="309">
        <f t="shared" ref="F109:H109" si="79">F110</f>
        <v>-7773</v>
      </c>
      <c r="G109" s="309">
        <f t="shared" si="79"/>
        <v>2823</v>
      </c>
      <c r="H109" s="309">
        <f t="shared" si="79"/>
        <v>2823</v>
      </c>
      <c r="I109" s="30">
        <f t="shared" si="56"/>
        <v>0</v>
      </c>
      <c r="J109" s="30">
        <f t="shared" si="56"/>
        <v>0</v>
      </c>
      <c r="K109" s="30">
        <f t="shared" si="56"/>
        <v>0</v>
      </c>
      <c r="L109" s="310">
        <f t="shared" ref="L109:T110" si="80">L110</f>
        <v>-7773</v>
      </c>
      <c r="M109" s="310">
        <f t="shared" si="80"/>
        <v>2823</v>
      </c>
      <c r="N109" s="310">
        <f t="shared" si="80"/>
        <v>2823</v>
      </c>
      <c r="O109" s="310">
        <f t="shared" si="80"/>
        <v>4479</v>
      </c>
      <c r="P109" s="310">
        <f t="shared" si="80"/>
        <v>0</v>
      </c>
      <c r="Q109" s="310">
        <f t="shared" si="80"/>
        <v>0</v>
      </c>
      <c r="R109" s="310">
        <f t="shared" si="80"/>
        <v>-3294</v>
      </c>
      <c r="S109" s="310">
        <f t="shared" si="80"/>
        <v>2823</v>
      </c>
      <c r="T109" s="310">
        <f t="shared" si="80"/>
        <v>2823</v>
      </c>
    </row>
    <row r="110" spans="1:20" s="4" customFormat="1" ht="37.5" x14ac:dyDescent="0.25">
      <c r="A110" s="7">
        <v>905</v>
      </c>
      <c r="B110" s="322" t="s">
        <v>73</v>
      </c>
      <c r="C110" s="308" t="s">
        <v>188</v>
      </c>
      <c r="D110" s="29"/>
      <c r="E110" s="29"/>
      <c r="F110" s="309">
        <f>F111</f>
        <v>-7773</v>
      </c>
      <c r="G110" s="309">
        <f>G111</f>
        <v>2823</v>
      </c>
      <c r="H110" s="309">
        <f>H111</f>
        <v>2823</v>
      </c>
      <c r="I110" s="30">
        <f t="shared" si="56"/>
        <v>0</v>
      </c>
      <c r="J110" s="30">
        <f t="shared" si="56"/>
        <v>0</v>
      </c>
      <c r="K110" s="30">
        <f t="shared" si="56"/>
        <v>0</v>
      </c>
      <c r="L110" s="310">
        <f t="shared" si="80"/>
        <v>-7773</v>
      </c>
      <c r="M110" s="310">
        <f t="shared" si="80"/>
        <v>2823</v>
      </c>
      <c r="N110" s="310">
        <f t="shared" si="80"/>
        <v>2823</v>
      </c>
      <c r="O110" s="310">
        <f t="shared" si="80"/>
        <v>4479</v>
      </c>
      <c r="P110" s="310">
        <f t="shared" si="80"/>
        <v>0</v>
      </c>
      <c r="Q110" s="310">
        <f t="shared" si="80"/>
        <v>0</v>
      </c>
      <c r="R110" s="310">
        <f t="shared" si="80"/>
        <v>-3294</v>
      </c>
      <c r="S110" s="310">
        <f t="shared" si="80"/>
        <v>2823</v>
      </c>
      <c r="T110" s="310">
        <f t="shared" si="80"/>
        <v>2823</v>
      </c>
    </row>
    <row r="111" spans="1:20" s="4" customFormat="1" ht="37.5" x14ac:dyDescent="0.25">
      <c r="A111" s="7">
        <v>905</v>
      </c>
      <c r="B111" s="300" t="s">
        <v>74</v>
      </c>
      <c r="C111" s="312" t="s">
        <v>189</v>
      </c>
      <c r="D111" s="29"/>
      <c r="E111" s="29"/>
      <c r="F111" s="309">
        <v>-7773</v>
      </c>
      <c r="G111" s="309">
        <v>2823</v>
      </c>
      <c r="H111" s="309">
        <f>G111</f>
        <v>2823</v>
      </c>
      <c r="I111" s="30">
        <f t="shared" si="56"/>
        <v>0</v>
      </c>
      <c r="J111" s="30">
        <f t="shared" si="56"/>
        <v>0</v>
      </c>
      <c r="K111" s="30">
        <f t="shared" si="56"/>
        <v>0</v>
      </c>
      <c r="L111" s="310">
        <v>-7773</v>
      </c>
      <c r="M111" s="310">
        <v>2823</v>
      </c>
      <c r="N111" s="310">
        <f>M111</f>
        <v>2823</v>
      </c>
      <c r="O111" s="310">
        <v>4479</v>
      </c>
      <c r="P111" s="310"/>
      <c r="Q111" s="310"/>
      <c r="R111" s="316">
        <f t="shared" si="54"/>
        <v>-3294</v>
      </c>
      <c r="S111" s="316">
        <f t="shared" si="54"/>
        <v>2823</v>
      </c>
      <c r="T111" s="316">
        <f t="shared" si="54"/>
        <v>2823</v>
      </c>
    </row>
    <row r="112" spans="1:20" s="4" customFormat="1" ht="18.75" x14ac:dyDescent="0.25">
      <c r="A112" s="7"/>
      <c r="B112" s="300" t="s">
        <v>75</v>
      </c>
      <c r="C112" s="301" t="s">
        <v>190</v>
      </c>
      <c r="D112" s="29"/>
      <c r="E112" s="29"/>
      <c r="F112" s="302">
        <f>F113+F128+F130+F135</f>
        <v>3584</v>
      </c>
      <c r="G112" s="302">
        <f t="shared" ref="G112:H112" si="81">G113+G128+G130+G135</f>
        <v>3584</v>
      </c>
      <c r="H112" s="302">
        <f t="shared" si="81"/>
        <v>3584</v>
      </c>
      <c r="I112" s="30">
        <f t="shared" si="56"/>
        <v>0</v>
      </c>
      <c r="J112" s="30">
        <f t="shared" si="56"/>
        <v>0</v>
      </c>
      <c r="K112" s="30">
        <f t="shared" si="56"/>
        <v>0</v>
      </c>
      <c r="L112" s="303">
        <f>L113+L128+L130+L135</f>
        <v>3584</v>
      </c>
      <c r="M112" s="303">
        <f t="shared" ref="M112:N112" si="82">M113+M128+M130+M135</f>
        <v>3584</v>
      </c>
      <c r="N112" s="303">
        <f t="shared" si="82"/>
        <v>3584</v>
      </c>
      <c r="O112" s="303">
        <f>O113+O128+O130+O135</f>
        <v>625</v>
      </c>
      <c r="P112" s="303">
        <f t="shared" ref="P112:T112" si="83">P113+P128+P130+P135</f>
        <v>0</v>
      </c>
      <c r="Q112" s="303">
        <f t="shared" si="83"/>
        <v>0</v>
      </c>
      <c r="R112" s="303">
        <f t="shared" si="83"/>
        <v>4209</v>
      </c>
      <c r="S112" s="303">
        <f t="shared" si="83"/>
        <v>3584</v>
      </c>
      <c r="T112" s="303">
        <f t="shared" si="83"/>
        <v>3584</v>
      </c>
    </row>
    <row r="113" spans="1:20" s="4" customFormat="1" ht="37.5" x14ac:dyDescent="0.25">
      <c r="A113" s="7"/>
      <c r="B113" s="300" t="s">
        <v>417</v>
      </c>
      <c r="C113" s="332" t="s">
        <v>416</v>
      </c>
      <c r="D113" s="29"/>
      <c r="E113" s="29"/>
      <c r="F113" s="333">
        <f>F114+F116+F118+F120+F122+F124+F126</f>
        <v>2041</v>
      </c>
      <c r="G113" s="333">
        <f t="shared" ref="G113:H113" si="84">G114+G116+G118+G120+G122+G124+G126</f>
        <v>2041</v>
      </c>
      <c r="H113" s="333">
        <f t="shared" si="84"/>
        <v>2041</v>
      </c>
      <c r="I113" s="30">
        <f t="shared" si="56"/>
        <v>0</v>
      </c>
      <c r="J113" s="30">
        <f t="shared" si="56"/>
        <v>0</v>
      </c>
      <c r="K113" s="30">
        <f t="shared" si="56"/>
        <v>0</v>
      </c>
      <c r="L113" s="334">
        <f>L114+L116+L118+L120+L122+L124+L126</f>
        <v>2041</v>
      </c>
      <c r="M113" s="334">
        <f t="shared" ref="M113:N113" si="85">M114+M116+M118+M120+M122+M124+M126</f>
        <v>2041</v>
      </c>
      <c r="N113" s="334">
        <f t="shared" si="85"/>
        <v>2041</v>
      </c>
      <c r="O113" s="334">
        <f>O114+O116+O118+O120+O122+O124+O126</f>
        <v>-217</v>
      </c>
      <c r="P113" s="334">
        <f t="shared" ref="P113:T113" si="86">P114+P116+P118+P120+P122+P124+P126</f>
        <v>0</v>
      </c>
      <c r="Q113" s="334">
        <f t="shared" si="86"/>
        <v>0</v>
      </c>
      <c r="R113" s="334">
        <f t="shared" si="86"/>
        <v>1824</v>
      </c>
      <c r="S113" s="334">
        <f t="shared" si="86"/>
        <v>2041</v>
      </c>
      <c r="T113" s="334">
        <f t="shared" si="86"/>
        <v>2041</v>
      </c>
    </row>
    <row r="114" spans="1:20" s="105" customFormat="1" ht="56.25" hidden="1" x14ac:dyDescent="0.25">
      <c r="A114" s="98"/>
      <c r="B114" s="297" t="s">
        <v>418</v>
      </c>
      <c r="C114" s="335" t="s">
        <v>419</v>
      </c>
      <c r="D114" s="107"/>
      <c r="E114" s="107"/>
      <c r="F114" s="336">
        <f>F115</f>
        <v>257</v>
      </c>
      <c r="G114" s="336">
        <f t="shared" ref="G114:H114" si="87">G115</f>
        <v>257</v>
      </c>
      <c r="H114" s="336">
        <f t="shared" si="87"/>
        <v>257</v>
      </c>
      <c r="I114" s="102">
        <f t="shared" si="56"/>
        <v>0</v>
      </c>
      <c r="J114" s="102">
        <f t="shared" si="56"/>
        <v>0</v>
      </c>
      <c r="K114" s="102">
        <f t="shared" si="56"/>
        <v>0</v>
      </c>
      <c r="L114" s="337">
        <f>L115</f>
        <v>257</v>
      </c>
      <c r="M114" s="337">
        <f t="shared" ref="M114:T114" si="88">M115</f>
        <v>257</v>
      </c>
      <c r="N114" s="337">
        <f t="shared" si="88"/>
        <v>257</v>
      </c>
      <c r="O114" s="337">
        <f>O115</f>
        <v>0</v>
      </c>
      <c r="P114" s="337">
        <f t="shared" si="88"/>
        <v>0</v>
      </c>
      <c r="Q114" s="337">
        <f t="shared" si="88"/>
        <v>0</v>
      </c>
      <c r="R114" s="337">
        <f t="shared" si="88"/>
        <v>257</v>
      </c>
      <c r="S114" s="337">
        <f t="shared" si="88"/>
        <v>257</v>
      </c>
      <c r="T114" s="337">
        <f t="shared" si="88"/>
        <v>257</v>
      </c>
    </row>
    <row r="115" spans="1:20" s="105" customFormat="1" ht="85.5" hidden="1" customHeight="1" x14ac:dyDescent="0.25">
      <c r="A115" s="148" t="s">
        <v>403</v>
      </c>
      <c r="B115" s="297" t="s">
        <v>401</v>
      </c>
      <c r="C115" s="338" t="s">
        <v>400</v>
      </c>
      <c r="D115" s="339" t="s">
        <v>409</v>
      </c>
      <c r="E115" s="339"/>
      <c r="F115" s="340">
        <f>255+2</f>
        <v>257</v>
      </c>
      <c r="G115" s="340">
        <f>255+2</f>
        <v>257</v>
      </c>
      <c r="H115" s="340">
        <f>255+2</f>
        <v>257</v>
      </c>
      <c r="I115" s="102">
        <f t="shared" si="56"/>
        <v>0</v>
      </c>
      <c r="J115" s="102">
        <f t="shared" si="56"/>
        <v>0</v>
      </c>
      <c r="K115" s="102">
        <f t="shared" si="56"/>
        <v>0</v>
      </c>
      <c r="L115" s="341">
        <f>255+2</f>
        <v>257</v>
      </c>
      <c r="M115" s="341">
        <f>255+2</f>
        <v>257</v>
      </c>
      <c r="N115" s="341">
        <f>255+2</f>
        <v>257</v>
      </c>
      <c r="O115" s="341"/>
      <c r="P115" s="341"/>
      <c r="Q115" s="341"/>
      <c r="R115" s="298">
        <f t="shared" si="54"/>
        <v>257</v>
      </c>
      <c r="S115" s="298">
        <f t="shared" si="54"/>
        <v>257</v>
      </c>
      <c r="T115" s="298">
        <f t="shared" si="54"/>
        <v>257</v>
      </c>
    </row>
    <row r="116" spans="1:20" s="4" customFormat="1" ht="75" x14ac:dyDescent="0.25">
      <c r="A116" s="15"/>
      <c r="B116" s="300" t="s">
        <v>420</v>
      </c>
      <c r="C116" s="342" t="s">
        <v>421</v>
      </c>
      <c r="D116" s="343"/>
      <c r="E116" s="343"/>
      <c r="F116" s="344">
        <f>F117</f>
        <v>1391</v>
      </c>
      <c r="G116" s="344">
        <f t="shared" ref="G116:H116" si="89">G117</f>
        <v>1391</v>
      </c>
      <c r="H116" s="344">
        <f t="shared" si="89"/>
        <v>1391</v>
      </c>
      <c r="I116" s="30">
        <f t="shared" si="56"/>
        <v>0</v>
      </c>
      <c r="J116" s="30">
        <f t="shared" si="56"/>
        <v>0</v>
      </c>
      <c r="K116" s="30">
        <f t="shared" si="56"/>
        <v>0</v>
      </c>
      <c r="L116" s="345">
        <f>L117</f>
        <v>1391</v>
      </c>
      <c r="M116" s="345">
        <f t="shared" ref="M116:T116" si="90">M117</f>
        <v>1391</v>
      </c>
      <c r="N116" s="345">
        <f t="shared" si="90"/>
        <v>1391</v>
      </c>
      <c r="O116" s="345">
        <f>O117</f>
        <v>-217</v>
      </c>
      <c r="P116" s="345">
        <f t="shared" si="90"/>
        <v>0</v>
      </c>
      <c r="Q116" s="345">
        <f t="shared" si="90"/>
        <v>0</v>
      </c>
      <c r="R116" s="345">
        <f t="shared" si="90"/>
        <v>1174</v>
      </c>
      <c r="S116" s="345">
        <f t="shared" si="90"/>
        <v>1391</v>
      </c>
      <c r="T116" s="345">
        <f t="shared" si="90"/>
        <v>1391</v>
      </c>
    </row>
    <row r="117" spans="1:20" s="4" customFormat="1" ht="99" customHeight="1" x14ac:dyDescent="0.25">
      <c r="A117" s="15" t="s">
        <v>405</v>
      </c>
      <c r="B117" s="300" t="s">
        <v>396</v>
      </c>
      <c r="C117" s="346" t="s">
        <v>395</v>
      </c>
      <c r="D117" s="347" t="s">
        <v>408</v>
      </c>
      <c r="E117" s="347"/>
      <c r="F117" s="348">
        <f>1376+15</f>
        <v>1391</v>
      </c>
      <c r="G117" s="348">
        <f>1376+15</f>
        <v>1391</v>
      </c>
      <c r="H117" s="348">
        <f>1376+15</f>
        <v>1391</v>
      </c>
      <c r="I117" s="30">
        <f t="shared" si="56"/>
        <v>0</v>
      </c>
      <c r="J117" s="30">
        <f t="shared" si="56"/>
        <v>0</v>
      </c>
      <c r="K117" s="30">
        <f t="shared" si="56"/>
        <v>0</v>
      </c>
      <c r="L117" s="349">
        <f>1376+15</f>
        <v>1391</v>
      </c>
      <c r="M117" s="349">
        <f>1376+15</f>
        <v>1391</v>
      </c>
      <c r="N117" s="349">
        <f>1376+15</f>
        <v>1391</v>
      </c>
      <c r="O117" s="349">
        <v>-217</v>
      </c>
      <c r="P117" s="349"/>
      <c r="Q117" s="349"/>
      <c r="R117" s="316">
        <f t="shared" si="54"/>
        <v>1174</v>
      </c>
      <c r="S117" s="316">
        <f t="shared" si="54"/>
        <v>1391</v>
      </c>
      <c r="T117" s="316">
        <f t="shared" si="54"/>
        <v>1391</v>
      </c>
    </row>
    <row r="118" spans="1:20" s="105" customFormat="1" ht="56.25" hidden="1" x14ac:dyDescent="0.25">
      <c r="A118" s="148"/>
      <c r="B118" s="297" t="s">
        <v>422</v>
      </c>
      <c r="C118" s="124" t="s">
        <v>423</v>
      </c>
      <c r="D118" s="350"/>
      <c r="E118" s="350"/>
      <c r="F118" s="114">
        <f>F119</f>
        <v>8</v>
      </c>
      <c r="G118" s="114">
        <f t="shared" ref="G118:H118" si="91">G119</f>
        <v>8</v>
      </c>
      <c r="H118" s="114">
        <f t="shared" si="91"/>
        <v>8</v>
      </c>
      <c r="I118" s="102">
        <f t="shared" si="56"/>
        <v>0</v>
      </c>
      <c r="J118" s="102">
        <f t="shared" si="56"/>
        <v>0</v>
      </c>
      <c r="K118" s="102">
        <f t="shared" si="56"/>
        <v>0</v>
      </c>
      <c r="L118" s="115">
        <f>L119</f>
        <v>8</v>
      </c>
      <c r="M118" s="115">
        <f t="shared" ref="M118:T118" si="92">M119</f>
        <v>8</v>
      </c>
      <c r="N118" s="115">
        <f t="shared" si="92"/>
        <v>8</v>
      </c>
      <c r="O118" s="115">
        <f>O119</f>
        <v>0</v>
      </c>
      <c r="P118" s="115">
        <f t="shared" si="92"/>
        <v>0</v>
      </c>
      <c r="Q118" s="115">
        <f t="shared" si="92"/>
        <v>0</v>
      </c>
      <c r="R118" s="115">
        <f t="shared" si="92"/>
        <v>8</v>
      </c>
      <c r="S118" s="115">
        <f t="shared" si="92"/>
        <v>8</v>
      </c>
      <c r="T118" s="115">
        <f t="shared" si="92"/>
        <v>8</v>
      </c>
    </row>
    <row r="119" spans="1:20" s="105" customFormat="1" ht="75" hidden="1" x14ac:dyDescent="0.25">
      <c r="A119" s="148">
        <v>900</v>
      </c>
      <c r="B119" s="297" t="s">
        <v>406</v>
      </c>
      <c r="C119" s="320" t="s">
        <v>407</v>
      </c>
      <c r="D119" s="107"/>
      <c r="E119" s="107"/>
      <c r="F119" s="128">
        <v>8</v>
      </c>
      <c r="G119" s="128">
        <v>8</v>
      </c>
      <c r="H119" s="128">
        <v>8</v>
      </c>
      <c r="I119" s="102">
        <f t="shared" si="56"/>
        <v>0</v>
      </c>
      <c r="J119" s="102">
        <f t="shared" si="56"/>
        <v>0</v>
      </c>
      <c r="K119" s="102">
        <f t="shared" si="56"/>
        <v>0</v>
      </c>
      <c r="L119" s="129">
        <v>8</v>
      </c>
      <c r="M119" s="129">
        <v>8</v>
      </c>
      <c r="N119" s="129">
        <v>8</v>
      </c>
      <c r="O119" s="129"/>
      <c r="P119" s="129"/>
      <c r="Q119" s="129"/>
      <c r="R119" s="298">
        <f t="shared" si="54"/>
        <v>8</v>
      </c>
      <c r="S119" s="298">
        <f t="shared" si="54"/>
        <v>8</v>
      </c>
      <c r="T119" s="298">
        <f t="shared" si="54"/>
        <v>8</v>
      </c>
    </row>
    <row r="120" spans="1:20" s="105" customFormat="1" ht="56.25" hidden="1" x14ac:dyDescent="0.25">
      <c r="A120" s="148"/>
      <c r="B120" s="297" t="s">
        <v>424</v>
      </c>
      <c r="C120" s="124" t="s">
        <v>425</v>
      </c>
      <c r="D120" s="107"/>
      <c r="E120" s="107"/>
      <c r="F120" s="114">
        <f>F121</f>
        <v>20</v>
      </c>
      <c r="G120" s="114">
        <f t="shared" ref="G120:H120" si="93">G121</f>
        <v>20</v>
      </c>
      <c r="H120" s="114">
        <f t="shared" si="93"/>
        <v>20</v>
      </c>
      <c r="I120" s="102">
        <f t="shared" si="56"/>
        <v>0</v>
      </c>
      <c r="J120" s="102">
        <f t="shared" si="56"/>
        <v>0</v>
      </c>
      <c r="K120" s="102">
        <f t="shared" si="56"/>
        <v>0</v>
      </c>
      <c r="L120" s="115">
        <f>L121</f>
        <v>20</v>
      </c>
      <c r="M120" s="115">
        <f t="shared" ref="M120:T120" si="94">M121</f>
        <v>20</v>
      </c>
      <c r="N120" s="115">
        <f t="shared" si="94"/>
        <v>20</v>
      </c>
      <c r="O120" s="115">
        <f>O121</f>
        <v>0</v>
      </c>
      <c r="P120" s="115">
        <f t="shared" si="94"/>
        <v>0</v>
      </c>
      <c r="Q120" s="115">
        <f t="shared" si="94"/>
        <v>0</v>
      </c>
      <c r="R120" s="115">
        <f t="shared" si="94"/>
        <v>20</v>
      </c>
      <c r="S120" s="115">
        <f t="shared" si="94"/>
        <v>20</v>
      </c>
      <c r="T120" s="115">
        <f t="shared" si="94"/>
        <v>20</v>
      </c>
    </row>
    <row r="121" spans="1:20" s="105" customFormat="1" ht="75" hidden="1" x14ac:dyDescent="0.25">
      <c r="A121" s="98">
        <v>188</v>
      </c>
      <c r="B121" s="296" t="s">
        <v>398</v>
      </c>
      <c r="C121" s="320" t="s">
        <v>397</v>
      </c>
      <c r="D121" s="107"/>
      <c r="E121" s="107"/>
      <c r="F121" s="128">
        <v>20</v>
      </c>
      <c r="G121" s="128">
        <v>20</v>
      </c>
      <c r="H121" s="128">
        <v>20</v>
      </c>
      <c r="I121" s="102">
        <f t="shared" si="56"/>
        <v>0</v>
      </c>
      <c r="J121" s="102">
        <f t="shared" si="56"/>
        <v>0</v>
      </c>
      <c r="K121" s="102">
        <f t="shared" si="56"/>
        <v>0</v>
      </c>
      <c r="L121" s="129">
        <v>20</v>
      </c>
      <c r="M121" s="129">
        <v>20</v>
      </c>
      <c r="N121" s="129">
        <v>20</v>
      </c>
      <c r="O121" s="129"/>
      <c r="P121" s="129"/>
      <c r="Q121" s="129"/>
      <c r="R121" s="298">
        <f t="shared" si="54"/>
        <v>20</v>
      </c>
      <c r="S121" s="298">
        <f t="shared" si="54"/>
        <v>20</v>
      </c>
      <c r="T121" s="298">
        <f t="shared" si="54"/>
        <v>20</v>
      </c>
    </row>
    <row r="122" spans="1:20" s="105" customFormat="1" ht="56.25" hidden="1" x14ac:dyDescent="0.25">
      <c r="A122" s="98"/>
      <c r="B122" s="296" t="s">
        <v>426</v>
      </c>
      <c r="C122" s="124" t="s">
        <v>427</v>
      </c>
      <c r="D122" s="107"/>
      <c r="E122" s="107"/>
      <c r="F122" s="114">
        <f>F123</f>
        <v>291</v>
      </c>
      <c r="G122" s="114">
        <f t="shared" ref="G122:H122" si="95">G123</f>
        <v>291</v>
      </c>
      <c r="H122" s="114">
        <f t="shared" si="95"/>
        <v>291</v>
      </c>
      <c r="I122" s="102">
        <f t="shared" si="56"/>
        <v>0</v>
      </c>
      <c r="J122" s="102">
        <f t="shared" si="56"/>
        <v>0</v>
      </c>
      <c r="K122" s="102">
        <f t="shared" si="56"/>
        <v>0</v>
      </c>
      <c r="L122" s="115">
        <f>L123</f>
        <v>291</v>
      </c>
      <c r="M122" s="115">
        <f t="shared" ref="M122:T122" si="96">M123</f>
        <v>291</v>
      </c>
      <c r="N122" s="115">
        <f t="shared" si="96"/>
        <v>291</v>
      </c>
      <c r="O122" s="115">
        <f>O123</f>
        <v>0</v>
      </c>
      <c r="P122" s="115">
        <f t="shared" si="96"/>
        <v>0</v>
      </c>
      <c r="Q122" s="115">
        <f t="shared" si="96"/>
        <v>0</v>
      </c>
      <c r="R122" s="115">
        <f t="shared" si="96"/>
        <v>291</v>
      </c>
      <c r="S122" s="115">
        <f t="shared" si="96"/>
        <v>291</v>
      </c>
      <c r="T122" s="115">
        <f t="shared" si="96"/>
        <v>291</v>
      </c>
    </row>
    <row r="123" spans="1:20" s="105" customFormat="1" ht="93.75" hidden="1" x14ac:dyDescent="0.25">
      <c r="A123" s="98">
        <v>141</v>
      </c>
      <c r="B123" s="296" t="s">
        <v>446</v>
      </c>
      <c r="C123" s="351" t="s">
        <v>390</v>
      </c>
      <c r="D123" s="107"/>
      <c r="E123" s="107"/>
      <c r="F123" s="128">
        <f>259+32</f>
        <v>291</v>
      </c>
      <c r="G123" s="128">
        <f>F123</f>
        <v>291</v>
      </c>
      <c r="H123" s="128">
        <f>G123</f>
        <v>291</v>
      </c>
      <c r="I123" s="102">
        <f t="shared" si="56"/>
        <v>0</v>
      </c>
      <c r="J123" s="102">
        <f t="shared" si="56"/>
        <v>0</v>
      </c>
      <c r="K123" s="102">
        <f t="shared" si="56"/>
        <v>0</v>
      </c>
      <c r="L123" s="129">
        <f>259+32</f>
        <v>291</v>
      </c>
      <c r="M123" s="129">
        <f>L123</f>
        <v>291</v>
      </c>
      <c r="N123" s="129">
        <f>M123</f>
        <v>291</v>
      </c>
      <c r="O123" s="129"/>
      <c r="P123" s="129"/>
      <c r="Q123" s="129"/>
      <c r="R123" s="298">
        <f t="shared" si="54"/>
        <v>291</v>
      </c>
      <c r="S123" s="298">
        <f t="shared" si="54"/>
        <v>291</v>
      </c>
      <c r="T123" s="298">
        <f t="shared" si="54"/>
        <v>291</v>
      </c>
    </row>
    <row r="124" spans="1:20" s="105" customFormat="1" ht="56.25" hidden="1" x14ac:dyDescent="0.25">
      <c r="A124" s="98"/>
      <c r="B124" s="296" t="s">
        <v>428</v>
      </c>
      <c r="C124" s="317" t="s">
        <v>429</v>
      </c>
      <c r="D124" s="107"/>
      <c r="E124" s="107"/>
      <c r="F124" s="114">
        <f>F125</f>
        <v>2</v>
      </c>
      <c r="G124" s="114">
        <f t="shared" ref="G124:H124" si="97">G125</f>
        <v>2</v>
      </c>
      <c r="H124" s="114">
        <f t="shared" si="97"/>
        <v>2</v>
      </c>
      <c r="I124" s="102">
        <f t="shared" si="56"/>
        <v>0</v>
      </c>
      <c r="J124" s="102">
        <f t="shared" si="56"/>
        <v>0</v>
      </c>
      <c r="K124" s="102">
        <f t="shared" si="56"/>
        <v>0</v>
      </c>
      <c r="L124" s="115">
        <f>L125</f>
        <v>2</v>
      </c>
      <c r="M124" s="115">
        <f t="shared" ref="M124:T124" si="98">M125</f>
        <v>2</v>
      </c>
      <c r="N124" s="115">
        <f t="shared" si="98"/>
        <v>2</v>
      </c>
      <c r="O124" s="115">
        <f>O125</f>
        <v>0</v>
      </c>
      <c r="P124" s="115">
        <f t="shared" si="98"/>
        <v>0</v>
      </c>
      <c r="Q124" s="115">
        <f t="shared" si="98"/>
        <v>0</v>
      </c>
      <c r="R124" s="115">
        <f t="shared" si="98"/>
        <v>2</v>
      </c>
      <c r="S124" s="115">
        <f t="shared" si="98"/>
        <v>2</v>
      </c>
      <c r="T124" s="115">
        <f t="shared" si="98"/>
        <v>2</v>
      </c>
    </row>
    <row r="125" spans="1:20" s="105" customFormat="1" ht="75" hidden="1" x14ac:dyDescent="0.25">
      <c r="A125" s="98">
        <v>900</v>
      </c>
      <c r="B125" s="296" t="s">
        <v>410</v>
      </c>
      <c r="C125" s="320" t="s">
        <v>411</v>
      </c>
      <c r="D125" s="107"/>
      <c r="E125" s="107"/>
      <c r="F125" s="128">
        <v>2</v>
      </c>
      <c r="G125" s="128">
        <v>2</v>
      </c>
      <c r="H125" s="128">
        <v>2</v>
      </c>
      <c r="I125" s="102">
        <f t="shared" si="56"/>
        <v>0</v>
      </c>
      <c r="J125" s="102">
        <f t="shared" si="56"/>
        <v>0</v>
      </c>
      <c r="K125" s="102">
        <f t="shared" si="56"/>
        <v>0</v>
      </c>
      <c r="L125" s="129">
        <v>2</v>
      </c>
      <c r="M125" s="129">
        <v>2</v>
      </c>
      <c r="N125" s="129">
        <v>2</v>
      </c>
      <c r="O125" s="129"/>
      <c r="P125" s="129"/>
      <c r="Q125" s="129"/>
      <c r="R125" s="298">
        <f t="shared" si="54"/>
        <v>2</v>
      </c>
      <c r="S125" s="298">
        <f t="shared" si="54"/>
        <v>2</v>
      </c>
      <c r="T125" s="298">
        <f t="shared" si="54"/>
        <v>2</v>
      </c>
    </row>
    <row r="126" spans="1:20" s="105" customFormat="1" ht="56.25" hidden="1" x14ac:dyDescent="0.25">
      <c r="A126" s="98"/>
      <c r="B126" s="296" t="s">
        <v>432</v>
      </c>
      <c r="C126" s="124" t="s">
        <v>433</v>
      </c>
      <c r="D126" s="107"/>
      <c r="E126" s="107"/>
      <c r="F126" s="114">
        <f>F127</f>
        <v>72</v>
      </c>
      <c r="G126" s="114">
        <f t="shared" ref="G126:H126" si="99">G127</f>
        <v>72</v>
      </c>
      <c r="H126" s="114">
        <f t="shared" si="99"/>
        <v>72</v>
      </c>
      <c r="I126" s="102">
        <f t="shared" si="56"/>
        <v>0</v>
      </c>
      <c r="J126" s="102">
        <f t="shared" si="56"/>
        <v>0</v>
      </c>
      <c r="K126" s="102">
        <f t="shared" si="56"/>
        <v>0</v>
      </c>
      <c r="L126" s="115">
        <f>L127</f>
        <v>72</v>
      </c>
      <c r="M126" s="115">
        <f t="shared" ref="M126:T126" si="100">M127</f>
        <v>72</v>
      </c>
      <c r="N126" s="115">
        <f>N127</f>
        <v>72</v>
      </c>
      <c r="O126" s="115">
        <f>O127</f>
        <v>0</v>
      </c>
      <c r="P126" s="115">
        <f>P127</f>
        <v>0</v>
      </c>
      <c r="Q126" s="115">
        <f t="shared" si="100"/>
        <v>0</v>
      </c>
      <c r="R126" s="115">
        <f t="shared" si="100"/>
        <v>72</v>
      </c>
      <c r="S126" s="115">
        <f t="shared" si="100"/>
        <v>72</v>
      </c>
      <c r="T126" s="115">
        <f t="shared" si="100"/>
        <v>72</v>
      </c>
    </row>
    <row r="127" spans="1:20" s="105" customFormat="1" ht="75" hidden="1" x14ac:dyDescent="0.25">
      <c r="A127" s="98">
        <v>900</v>
      </c>
      <c r="B127" s="296" t="s">
        <v>412</v>
      </c>
      <c r="C127" s="351" t="s">
        <v>413</v>
      </c>
      <c r="D127" s="107"/>
      <c r="E127" s="107"/>
      <c r="F127" s="128">
        <v>72</v>
      </c>
      <c r="G127" s="128">
        <v>72</v>
      </c>
      <c r="H127" s="128">
        <v>72</v>
      </c>
      <c r="I127" s="102">
        <f t="shared" si="56"/>
        <v>0</v>
      </c>
      <c r="J127" s="102">
        <f t="shared" si="56"/>
        <v>0</v>
      </c>
      <c r="K127" s="102">
        <f t="shared" si="56"/>
        <v>0</v>
      </c>
      <c r="L127" s="129">
        <v>72</v>
      </c>
      <c r="M127" s="129">
        <v>72</v>
      </c>
      <c r="N127" s="129">
        <v>72</v>
      </c>
      <c r="O127" s="129"/>
      <c r="P127" s="129"/>
      <c r="Q127" s="129"/>
      <c r="R127" s="298">
        <f t="shared" si="54"/>
        <v>72</v>
      </c>
      <c r="S127" s="298">
        <f t="shared" si="54"/>
        <v>72</v>
      </c>
      <c r="T127" s="298">
        <f t="shared" si="54"/>
        <v>72</v>
      </c>
    </row>
    <row r="128" spans="1:20" s="105" customFormat="1" ht="37.5" hidden="1" x14ac:dyDescent="0.25">
      <c r="A128" s="98"/>
      <c r="B128" s="296" t="s">
        <v>430</v>
      </c>
      <c r="C128" s="317" t="s">
        <v>431</v>
      </c>
      <c r="D128" s="107"/>
      <c r="E128" s="107"/>
      <c r="F128" s="114">
        <f>F129</f>
        <v>53</v>
      </c>
      <c r="G128" s="114">
        <f t="shared" ref="G128:H128" si="101">G129</f>
        <v>53</v>
      </c>
      <c r="H128" s="114">
        <f t="shared" si="101"/>
        <v>53</v>
      </c>
      <c r="I128" s="102">
        <f t="shared" si="56"/>
        <v>0</v>
      </c>
      <c r="J128" s="102">
        <f t="shared" si="56"/>
        <v>0</v>
      </c>
      <c r="K128" s="102">
        <f t="shared" si="56"/>
        <v>0</v>
      </c>
      <c r="L128" s="115">
        <f>L129</f>
        <v>53</v>
      </c>
      <c r="M128" s="115">
        <f t="shared" ref="M128:T128" si="102">M129</f>
        <v>53</v>
      </c>
      <c r="N128" s="115">
        <f t="shared" si="102"/>
        <v>53</v>
      </c>
      <c r="O128" s="115">
        <f>O129</f>
        <v>0</v>
      </c>
      <c r="P128" s="115">
        <f t="shared" si="102"/>
        <v>0</v>
      </c>
      <c r="Q128" s="115">
        <f t="shared" si="102"/>
        <v>0</v>
      </c>
      <c r="R128" s="115">
        <f t="shared" si="102"/>
        <v>53</v>
      </c>
      <c r="S128" s="115">
        <f t="shared" si="102"/>
        <v>53</v>
      </c>
      <c r="T128" s="115">
        <f t="shared" si="102"/>
        <v>53</v>
      </c>
    </row>
    <row r="129" spans="1:20" s="105" customFormat="1" ht="37.5" hidden="1" x14ac:dyDescent="0.25">
      <c r="A129" s="98">
        <v>900</v>
      </c>
      <c r="B129" s="297" t="s">
        <v>402</v>
      </c>
      <c r="C129" s="317" t="s">
        <v>404</v>
      </c>
      <c r="D129" s="107"/>
      <c r="E129" s="107"/>
      <c r="F129" s="114">
        <v>53</v>
      </c>
      <c r="G129" s="114">
        <v>53</v>
      </c>
      <c r="H129" s="114">
        <v>53</v>
      </c>
      <c r="I129" s="102">
        <f t="shared" si="56"/>
        <v>0</v>
      </c>
      <c r="J129" s="102">
        <f t="shared" si="56"/>
        <v>0</v>
      </c>
      <c r="K129" s="102">
        <f t="shared" si="56"/>
        <v>0</v>
      </c>
      <c r="L129" s="115">
        <v>53</v>
      </c>
      <c r="M129" s="115">
        <v>53</v>
      </c>
      <c r="N129" s="115">
        <v>53</v>
      </c>
      <c r="O129" s="115"/>
      <c r="P129" s="115"/>
      <c r="Q129" s="115"/>
      <c r="R129" s="298">
        <f t="shared" si="54"/>
        <v>53</v>
      </c>
      <c r="S129" s="298">
        <f t="shared" si="54"/>
        <v>53</v>
      </c>
      <c r="T129" s="298">
        <f t="shared" si="54"/>
        <v>53</v>
      </c>
    </row>
    <row r="130" spans="1:20" s="4" customFormat="1" ht="25.5" customHeight="1" x14ac:dyDescent="0.25">
      <c r="A130" s="7"/>
      <c r="B130" s="300" t="s">
        <v>434</v>
      </c>
      <c r="C130" s="331" t="s">
        <v>435</v>
      </c>
      <c r="D130" s="29"/>
      <c r="E130" s="29"/>
      <c r="F130" s="309">
        <f>F131+F132</f>
        <v>240</v>
      </c>
      <c r="G130" s="309">
        <f t="shared" ref="G130:H130" si="103">G131+G132</f>
        <v>240</v>
      </c>
      <c r="H130" s="309">
        <f t="shared" si="103"/>
        <v>240</v>
      </c>
      <c r="I130" s="30">
        <f t="shared" si="56"/>
        <v>0</v>
      </c>
      <c r="J130" s="30">
        <f t="shared" si="56"/>
        <v>0</v>
      </c>
      <c r="K130" s="30">
        <f t="shared" si="56"/>
        <v>0</v>
      </c>
      <c r="L130" s="310">
        <f>L131+L132+L133+L134</f>
        <v>240</v>
      </c>
      <c r="M130" s="310">
        <f t="shared" ref="M130:T130" si="104">M131+M132+M133+M134</f>
        <v>240</v>
      </c>
      <c r="N130" s="310">
        <f t="shared" si="104"/>
        <v>240</v>
      </c>
      <c r="O130" s="310">
        <f t="shared" si="104"/>
        <v>842</v>
      </c>
      <c r="P130" s="310">
        <f t="shared" si="104"/>
        <v>0</v>
      </c>
      <c r="Q130" s="310">
        <f t="shared" si="104"/>
        <v>0</v>
      </c>
      <c r="R130" s="310">
        <f t="shared" si="104"/>
        <v>1082</v>
      </c>
      <c r="S130" s="310">
        <f t="shared" si="104"/>
        <v>240</v>
      </c>
      <c r="T130" s="310">
        <f t="shared" si="104"/>
        <v>240</v>
      </c>
    </row>
    <row r="131" spans="1:20" s="105" customFormat="1" ht="51.75" hidden="1" customHeight="1" x14ac:dyDescent="0.25">
      <c r="A131" s="98">
        <v>919</v>
      </c>
      <c r="B131" s="297" t="s">
        <v>391</v>
      </c>
      <c r="C131" s="351" t="s">
        <v>392</v>
      </c>
      <c r="D131" s="107"/>
      <c r="E131" s="107"/>
      <c r="F131" s="128">
        <v>180</v>
      </c>
      <c r="G131" s="128">
        <f>F131</f>
        <v>180</v>
      </c>
      <c r="H131" s="128">
        <f>G131</f>
        <v>180</v>
      </c>
      <c r="I131" s="102">
        <f t="shared" si="56"/>
        <v>0</v>
      </c>
      <c r="J131" s="102">
        <f t="shared" si="56"/>
        <v>0</v>
      </c>
      <c r="K131" s="102">
        <f t="shared" si="56"/>
        <v>0</v>
      </c>
      <c r="L131" s="129">
        <v>180</v>
      </c>
      <c r="M131" s="129">
        <f>L131</f>
        <v>180</v>
      </c>
      <c r="N131" s="129">
        <f>M131</f>
        <v>180</v>
      </c>
      <c r="O131" s="129"/>
      <c r="P131" s="129"/>
      <c r="Q131" s="129"/>
      <c r="R131" s="298">
        <f t="shared" si="54"/>
        <v>180</v>
      </c>
      <c r="S131" s="298">
        <f t="shared" si="54"/>
        <v>180</v>
      </c>
      <c r="T131" s="298">
        <f t="shared" si="54"/>
        <v>180</v>
      </c>
    </row>
    <row r="132" spans="1:20" s="105" customFormat="1" ht="56.25" hidden="1" x14ac:dyDescent="0.25">
      <c r="A132" s="98">
        <v>919</v>
      </c>
      <c r="B132" s="297" t="s">
        <v>393</v>
      </c>
      <c r="C132" s="351" t="s">
        <v>394</v>
      </c>
      <c r="D132" s="107"/>
      <c r="E132" s="107"/>
      <c r="F132" s="128">
        <v>60</v>
      </c>
      <c r="G132" s="128">
        <v>60</v>
      </c>
      <c r="H132" s="128">
        <f>G132</f>
        <v>60</v>
      </c>
      <c r="I132" s="102">
        <f t="shared" si="56"/>
        <v>0</v>
      </c>
      <c r="J132" s="102">
        <f t="shared" si="56"/>
        <v>0</v>
      </c>
      <c r="K132" s="102">
        <f t="shared" si="56"/>
        <v>0</v>
      </c>
      <c r="L132" s="129">
        <v>60</v>
      </c>
      <c r="M132" s="129">
        <v>60</v>
      </c>
      <c r="N132" s="129">
        <f>M132</f>
        <v>60</v>
      </c>
      <c r="O132" s="129"/>
      <c r="P132" s="129"/>
      <c r="Q132" s="129"/>
      <c r="R132" s="298">
        <f>L132+O132</f>
        <v>60</v>
      </c>
      <c r="S132" s="298">
        <f t="shared" si="54"/>
        <v>60</v>
      </c>
      <c r="T132" s="298">
        <f t="shared" si="54"/>
        <v>60</v>
      </c>
    </row>
    <row r="133" spans="1:20" s="4" customFormat="1" ht="75" x14ac:dyDescent="0.25">
      <c r="A133" s="7"/>
      <c r="B133" s="300" t="s">
        <v>462</v>
      </c>
      <c r="C133" s="352" t="s">
        <v>463</v>
      </c>
      <c r="D133" s="29"/>
      <c r="E133" s="29"/>
      <c r="F133" s="348"/>
      <c r="G133" s="348"/>
      <c r="H133" s="348"/>
      <c r="I133" s="30"/>
      <c r="J133" s="30"/>
      <c r="K133" s="30"/>
      <c r="L133" s="349">
        <v>0</v>
      </c>
      <c r="M133" s="349">
        <v>0</v>
      </c>
      <c r="N133" s="349">
        <v>0</v>
      </c>
      <c r="O133" s="349">
        <v>783</v>
      </c>
      <c r="P133" s="349"/>
      <c r="Q133" s="349"/>
      <c r="R133" s="353">
        <f t="shared" ref="R133:R134" si="105">L133+O133</f>
        <v>783</v>
      </c>
      <c r="S133" s="353">
        <f t="shared" si="54"/>
        <v>0</v>
      </c>
      <c r="T133" s="353">
        <f t="shared" si="54"/>
        <v>0</v>
      </c>
    </row>
    <row r="134" spans="1:20" s="4" customFormat="1" ht="70.5" customHeight="1" x14ac:dyDescent="0.25">
      <c r="A134" s="7"/>
      <c r="B134" s="300" t="s">
        <v>464</v>
      </c>
      <c r="C134" s="352" t="s">
        <v>465</v>
      </c>
      <c r="D134" s="29"/>
      <c r="E134" s="29"/>
      <c r="F134" s="348"/>
      <c r="G134" s="348"/>
      <c r="H134" s="348"/>
      <c r="I134" s="30"/>
      <c r="J134" s="30"/>
      <c r="K134" s="30"/>
      <c r="L134" s="349">
        <v>0</v>
      </c>
      <c r="M134" s="349">
        <v>0</v>
      </c>
      <c r="N134" s="349">
        <v>0</v>
      </c>
      <c r="O134" s="349">
        <v>59</v>
      </c>
      <c r="P134" s="349"/>
      <c r="Q134" s="349"/>
      <c r="R134" s="353">
        <f t="shared" si="105"/>
        <v>59</v>
      </c>
      <c r="S134" s="353">
        <f t="shared" si="54"/>
        <v>0</v>
      </c>
      <c r="T134" s="353">
        <f t="shared" si="54"/>
        <v>0</v>
      </c>
    </row>
    <row r="135" spans="1:20" s="105" customFormat="1" ht="18.75" hidden="1" x14ac:dyDescent="0.25">
      <c r="A135" s="98"/>
      <c r="B135" s="297" t="s">
        <v>438</v>
      </c>
      <c r="C135" s="317" t="s">
        <v>439</v>
      </c>
      <c r="D135" s="107"/>
      <c r="E135" s="107"/>
      <c r="F135" s="114">
        <f>F136</f>
        <v>1250</v>
      </c>
      <c r="G135" s="114">
        <f t="shared" ref="G135:H136" si="106">G136</f>
        <v>1250</v>
      </c>
      <c r="H135" s="114">
        <f t="shared" si="106"/>
        <v>1250</v>
      </c>
      <c r="I135" s="102">
        <f t="shared" si="56"/>
        <v>0</v>
      </c>
      <c r="J135" s="102">
        <f t="shared" si="56"/>
        <v>0</v>
      </c>
      <c r="K135" s="102">
        <f t="shared" si="56"/>
        <v>0</v>
      </c>
      <c r="L135" s="115">
        <f>L136</f>
        <v>1250</v>
      </c>
      <c r="M135" s="115">
        <f t="shared" ref="M135:Q136" si="107">M136</f>
        <v>1250</v>
      </c>
      <c r="N135" s="115">
        <f t="shared" si="107"/>
        <v>1250</v>
      </c>
      <c r="O135" s="115">
        <f>O136</f>
        <v>0</v>
      </c>
      <c r="P135" s="115">
        <f t="shared" si="107"/>
        <v>0</v>
      </c>
      <c r="Q135" s="115">
        <f t="shared" si="107"/>
        <v>0</v>
      </c>
      <c r="R135" s="298">
        <f t="shared" si="54"/>
        <v>1250</v>
      </c>
      <c r="S135" s="298">
        <f t="shared" si="54"/>
        <v>1250</v>
      </c>
      <c r="T135" s="298">
        <f t="shared" si="54"/>
        <v>1250</v>
      </c>
    </row>
    <row r="136" spans="1:20" s="105" customFormat="1" ht="37.5" hidden="1" x14ac:dyDescent="0.25">
      <c r="A136" s="98"/>
      <c r="B136" s="297" t="s">
        <v>436</v>
      </c>
      <c r="C136" s="317" t="s">
        <v>437</v>
      </c>
      <c r="D136" s="107"/>
      <c r="E136" s="107"/>
      <c r="F136" s="114">
        <f>F137</f>
        <v>1250</v>
      </c>
      <c r="G136" s="114">
        <f t="shared" si="106"/>
        <v>1250</v>
      </c>
      <c r="H136" s="114">
        <f t="shared" si="106"/>
        <v>1250</v>
      </c>
      <c r="I136" s="102">
        <f t="shared" si="56"/>
        <v>0</v>
      </c>
      <c r="J136" s="102">
        <f t="shared" si="56"/>
        <v>0</v>
      </c>
      <c r="K136" s="102">
        <f t="shared" si="56"/>
        <v>0</v>
      </c>
      <c r="L136" s="115">
        <f>L137</f>
        <v>1250</v>
      </c>
      <c r="M136" s="115">
        <f t="shared" si="107"/>
        <v>1250</v>
      </c>
      <c r="N136" s="115">
        <f t="shared" si="107"/>
        <v>1250</v>
      </c>
      <c r="O136" s="115">
        <f>O137</f>
        <v>0</v>
      </c>
      <c r="P136" s="115">
        <f t="shared" si="107"/>
        <v>0</v>
      </c>
      <c r="Q136" s="115">
        <f t="shared" si="107"/>
        <v>0</v>
      </c>
      <c r="R136" s="298">
        <f t="shared" si="54"/>
        <v>1250</v>
      </c>
      <c r="S136" s="298">
        <f t="shared" si="54"/>
        <v>1250</v>
      </c>
      <c r="T136" s="298">
        <f t="shared" si="54"/>
        <v>1250</v>
      </c>
    </row>
    <row r="137" spans="1:20" s="105" customFormat="1" ht="54.75" hidden="1" customHeight="1" x14ac:dyDescent="0.25">
      <c r="A137" s="98">
        <v>919</v>
      </c>
      <c r="B137" s="296" t="s">
        <v>447</v>
      </c>
      <c r="C137" s="320" t="s">
        <v>399</v>
      </c>
      <c r="D137" s="107"/>
      <c r="E137" s="107"/>
      <c r="F137" s="128">
        <v>1250</v>
      </c>
      <c r="G137" s="128">
        <v>1250</v>
      </c>
      <c r="H137" s="128">
        <v>1250</v>
      </c>
      <c r="I137" s="102">
        <f t="shared" si="56"/>
        <v>0</v>
      </c>
      <c r="J137" s="102">
        <f t="shared" si="56"/>
        <v>0</v>
      </c>
      <c r="K137" s="102">
        <f t="shared" si="56"/>
        <v>0</v>
      </c>
      <c r="L137" s="129">
        <v>1250</v>
      </c>
      <c r="M137" s="129">
        <v>1250</v>
      </c>
      <c r="N137" s="129">
        <v>1250</v>
      </c>
      <c r="O137" s="354"/>
      <c r="P137" s="129"/>
      <c r="Q137" s="129"/>
      <c r="R137" s="298">
        <f t="shared" si="54"/>
        <v>1250</v>
      </c>
      <c r="S137" s="298">
        <f t="shared" si="54"/>
        <v>1250</v>
      </c>
      <c r="T137" s="298">
        <f t="shared" si="54"/>
        <v>1250</v>
      </c>
    </row>
    <row r="138" spans="1:20" s="45" customFormat="1" ht="0.75" hidden="1" customHeight="1" x14ac:dyDescent="0.25">
      <c r="A138" s="17"/>
      <c r="B138" s="355" t="s">
        <v>314</v>
      </c>
      <c r="C138" s="356" t="s">
        <v>459</v>
      </c>
      <c r="D138" s="29"/>
      <c r="E138" s="29"/>
      <c r="F138" s="302"/>
      <c r="G138" s="302"/>
      <c r="H138" s="302"/>
      <c r="I138" s="30">
        <f t="shared" si="56"/>
        <v>0</v>
      </c>
      <c r="J138" s="30">
        <f t="shared" si="56"/>
        <v>0</v>
      </c>
      <c r="K138" s="30">
        <f t="shared" si="56"/>
        <v>0</v>
      </c>
      <c r="L138" s="302"/>
      <c r="M138" s="302"/>
      <c r="N138" s="302"/>
      <c r="O138" s="302"/>
      <c r="P138" s="302"/>
      <c r="Q138" s="302"/>
      <c r="R138" s="316">
        <f t="shared" si="54"/>
        <v>0</v>
      </c>
      <c r="S138" s="316">
        <f t="shared" si="54"/>
        <v>0</v>
      </c>
      <c r="T138" s="316">
        <f t="shared" si="54"/>
        <v>0</v>
      </c>
    </row>
    <row r="139" spans="1:20" s="44" customFormat="1" ht="20.25" customHeight="1" x14ac:dyDescent="0.35">
      <c r="A139" s="9"/>
      <c r="B139" s="357"/>
      <c r="C139" s="358" t="s">
        <v>315</v>
      </c>
      <c r="D139" s="29"/>
      <c r="E139" s="29"/>
      <c r="F139" s="302">
        <f>F13+F70</f>
        <v>603326.6</v>
      </c>
      <c r="G139" s="302">
        <f>G13+G70</f>
        <v>610817.69999999995</v>
      </c>
      <c r="H139" s="302">
        <f>H13+H70</f>
        <v>625699.69999999995</v>
      </c>
      <c r="I139" s="302">
        <f t="shared" ref="I139:K139" si="108">I13+I70</f>
        <v>3105</v>
      </c>
      <c r="J139" s="302">
        <f t="shared" si="108"/>
        <v>3229</v>
      </c>
      <c r="K139" s="302">
        <f t="shared" si="108"/>
        <v>3358</v>
      </c>
      <c r="L139" s="303">
        <f>L13+L70</f>
        <v>606431.6</v>
      </c>
      <c r="M139" s="303">
        <f>M13+M70</f>
        <v>614046.69999999995</v>
      </c>
      <c r="N139" s="303">
        <f>N13+N70</f>
        <v>629057.69999999995</v>
      </c>
      <c r="O139" s="303">
        <f t="shared" ref="O139:T139" si="109">O13+O70</f>
        <v>0</v>
      </c>
      <c r="P139" s="303">
        <f t="shared" si="109"/>
        <v>0</v>
      </c>
      <c r="Q139" s="303">
        <f t="shared" si="109"/>
        <v>0</v>
      </c>
      <c r="R139" s="303">
        <f t="shared" si="109"/>
        <v>606431.6</v>
      </c>
      <c r="S139" s="303">
        <f t="shared" si="109"/>
        <v>614046.69999999995</v>
      </c>
      <c r="T139" s="303">
        <f t="shared" si="109"/>
        <v>629057.69999999995</v>
      </c>
    </row>
    <row r="140" spans="1:20" s="44" customFormat="1" ht="21" x14ac:dyDescent="0.35">
      <c r="A140" s="9"/>
      <c r="B140" s="322" t="s">
        <v>76</v>
      </c>
      <c r="C140" s="318" t="s">
        <v>191</v>
      </c>
      <c r="D140" s="421" t="s">
        <v>414</v>
      </c>
      <c r="E140" s="422"/>
      <c r="F140" s="302">
        <f t="shared" ref="F140:T140" si="110">F141+F232+F230+F234</f>
        <v>1950962.7999999998</v>
      </c>
      <c r="G140" s="302">
        <f t="shared" si="110"/>
        <v>1563835.9000000001</v>
      </c>
      <c r="H140" s="302">
        <f t="shared" si="110"/>
        <v>1518672.8</v>
      </c>
      <c r="I140" s="302">
        <f t="shared" si="110"/>
        <v>552445.00000000012</v>
      </c>
      <c r="J140" s="302">
        <f t="shared" si="110"/>
        <v>479515.8</v>
      </c>
      <c r="K140" s="302">
        <f t="shared" si="110"/>
        <v>735655.79999999993</v>
      </c>
      <c r="L140" s="303">
        <f t="shared" si="110"/>
        <v>2507832.7999999998</v>
      </c>
      <c r="M140" s="303">
        <f t="shared" si="110"/>
        <v>2047776.7</v>
      </c>
      <c r="N140" s="303">
        <f t="shared" si="110"/>
        <v>2258753.5999999996</v>
      </c>
      <c r="O140" s="303">
        <f t="shared" si="110"/>
        <v>3521.6</v>
      </c>
      <c r="P140" s="303">
        <f t="shared" si="110"/>
        <v>0</v>
      </c>
      <c r="Q140" s="303">
        <f t="shared" si="110"/>
        <v>0</v>
      </c>
      <c r="R140" s="303">
        <f t="shared" si="110"/>
        <v>2511354.3999999994</v>
      </c>
      <c r="S140" s="303">
        <f t="shared" si="110"/>
        <v>2047776.7</v>
      </c>
      <c r="T140" s="303">
        <f t="shared" si="110"/>
        <v>2258753.5999999996</v>
      </c>
    </row>
    <row r="141" spans="1:20" s="44" customFormat="1" ht="21" x14ac:dyDescent="0.35">
      <c r="A141" s="9"/>
      <c r="B141" s="322" t="s">
        <v>77</v>
      </c>
      <c r="C141" s="359" t="s">
        <v>192</v>
      </c>
      <c r="D141" s="29"/>
      <c r="E141" s="29"/>
      <c r="F141" s="302">
        <f t="shared" ref="F141:T141" si="111">F142+F147+F165+F226</f>
        <v>1950840.9</v>
      </c>
      <c r="G141" s="302">
        <f t="shared" si="111"/>
        <v>1563758.7000000002</v>
      </c>
      <c r="H141" s="302">
        <f t="shared" si="111"/>
        <v>1518595.6</v>
      </c>
      <c r="I141" s="302">
        <f t="shared" si="111"/>
        <v>550302.30000000005</v>
      </c>
      <c r="J141" s="302">
        <f t="shared" si="111"/>
        <v>477956.3</v>
      </c>
      <c r="K141" s="302">
        <f t="shared" si="111"/>
        <v>734475.2</v>
      </c>
      <c r="L141" s="303">
        <f t="shared" si="111"/>
        <v>2505568.1999999997</v>
      </c>
      <c r="M141" s="303">
        <f t="shared" si="111"/>
        <v>2046140</v>
      </c>
      <c r="N141" s="303">
        <f t="shared" si="111"/>
        <v>2257495.7999999998</v>
      </c>
      <c r="O141" s="303">
        <f t="shared" si="111"/>
        <v>3636.5</v>
      </c>
      <c r="P141" s="303">
        <f t="shared" si="111"/>
        <v>0</v>
      </c>
      <c r="Q141" s="303">
        <f t="shared" si="111"/>
        <v>0</v>
      </c>
      <c r="R141" s="303">
        <f t="shared" si="111"/>
        <v>2509204.6999999997</v>
      </c>
      <c r="S141" s="303">
        <f t="shared" si="111"/>
        <v>2046140</v>
      </c>
      <c r="T141" s="303">
        <f t="shared" si="111"/>
        <v>2257495.7999999998</v>
      </c>
    </row>
    <row r="142" spans="1:20" s="112" customFormat="1" ht="18.75" hidden="1" x14ac:dyDescent="0.25">
      <c r="A142" s="98">
        <v>855</v>
      </c>
      <c r="B142" s="296" t="s">
        <v>316</v>
      </c>
      <c r="C142" s="121" t="s">
        <v>255</v>
      </c>
      <c r="D142" s="107"/>
      <c r="E142" s="107"/>
      <c r="F142" s="110">
        <f t="shared" ref="F142:T142" si="112">F143+F146</f>
        <v>669169</v>
      </c>
      <c r="G142" s="110">
        <f t="shared" si="112"/>
        <v>281553</v>
      </c>
      <c r="H142" s="110">
        <f t="shared" si="112"/>
        <v>225264</v>
      </c>
      <c r="I142" s="110">
        <f t="shared" si="112"/>
        <v>-4997</v>
      </c>
      <c r="J142" s="110">
        <f t="shared" si="112"/>
        <v>-307</v>
      </c>
      <c r="K142" s="110">
        <f t="shared" si="112"/>
        <v>-3188</v>
      </c>
      <c r="L142" s="111">
        <f t="shared" si="112"/>
        <v>664172</v>
      </c>
      <c r="M142" s="111">
        <f t="shared" si="112"/>
        <v>281246</v>
      </c>
      <c r="N142" s="111">
        <f t="shared" si="112"/>
        <v>222076</v>
      </c>
      <c r="O142" s="111">
        <f t="shared" si="112"/>
        <v>0</v>
      </c>
      <c r="P142" s="111">
        <f t="shared" si="112"/>
        <v>0</v>
      </c>
      <c r="Q142" s="111">
        <f t="shared" si="112"/>
        <v>0</v>
      </c>
      <c r="R142" s="111">
        <f t="shared" si="112"/>
        <v>664172</v>
      </c>
      <c r="S142" s="111">
        <f t="shared" si="112"/>
        <v>281246</v>
      </c>
      <c r="T142" s="111">
        <f t="shared" si="112"/>
        <v>222076</v>
      </c>
    </row>
    <row r="143" spans="1:20" s="112" customFormat="1" ht="18.75" hidden="1" x14ac:dyDescent="0.25">
      <c r="A143" s="98">
        <v>855</v>
      </c>
      <c r="B143" s="297" t="s">
        <v>317</v>
      </c>
      <c r="C143" s="124" t="s">
        <v>193</v>
      </c>
      <c r="D143" s="107"/>
      <c r="E143" s="107"/>
      <c r="F143" s="110">
        <f t="shared" ref="F143:T143" si="113">F144+F145</f>
        <v>669169</v>
      </c>
      <c r="G143" s="110">
        <f t="shared" si="113"/>
        <v>281553</v>
      </c>
      <c r="H143" s="110">
        <f t="shared" si="113"/>
        <v>225264</v>
      </c>
      <c r="I143" s="110">
        <f t="shared" si="113"/>
        <v>-4997</v>
      </c>
      <c r="J143" s="110">
        <f t="shared" si="113"/>
        <v>-307</v>
      </c>
      <c r="K143" s="110">
        <f t="shared" si="113"/>
        <v>-3188</v>
      </c>
      <c r="L143" s="111">
        <f t="shared" si="113"/>
        <v>664172</v>
      </c>
      <c r="M143" s="111">
        <f t="shared" si="113"/>
        <v>281246</v>
      </c>
      <c r="N143" s="111">
        <f t="shared" si="113"/>
        <v>222076</v>
      </c>
      <c r="O143" s="111">
        <f t="shared" si="113"/>
        <v>0</v>
      </c>
      <c r="P143" s="111">
        <f t="shared" si="113"/>
        <v>0</v>
      </c>
      <c r="Q143" s="111">
        <f t="shared" si="113"/>
        <v>0</v>
      </c>
      <c r="R143" s="111">
        <f t="shared" si="113"/>
        <v>664172</v>
      </c>
      <c r="S143" s="111">
        <f t="shared" si="113"/>
        <v>281246</v>
      </c>
      <c r="T143" s="111">
        <f t="shared" si="113"/>
        <v>222076</v>
      </c>
    </row>
    <row r="144" spans="1:20" s="112" customFormat="1" ht="37.5" hidden="1" x14ac:dyDescent="0.3">
      <c r="A144" s="98">
        <v>855</v>
      </c>
      <c r="B144" s="297"/>
      <c r="C144" s="360" t="s">
        <v>263</v>
      </c>
      <c r="D144" s="107">
        <v>12</v>
      </c>
      <c r="E144" s="107">
        <v>13</v>
      </c>
      <c r="F144" s="128">
        <v>669169</v>
      </c>
      <c r="G144" s="128">
        <v>281553</v>
      </c>
      <c r="H144" s="128">
        <v>225264</v>
      </c>
      <c r="I144" s="102">
        <f t="shared" si="56"/>
        <v>-4997</v>
      </c>
      <c r="J144" s="102">
        <f t="shared" si="56"/>
        <v>-307</v>
      </c>
      <c r="K144" s="102">
        <f t="shared" si="56"/>
        <v>-3188</v>
      </c>
      <c r="L144" s="129">
        <v>664172</v>
      </c>
      <c r="M144" s="129">
        <v>281246</v>
      </c>
      <c r="N144" s="129">
        <v>222076</v>
      </c>
      <c r="O144" s="129"/>
      <c r="P144" s="129"/>
      <c r="Q144" s="129"/>
      <c r="R144" s="298">
        <f t="shared" si="54"/>
        <v>664172</v>
      </c>
      <c r="S144" s="298">
        <f t="shared" si="54"/>
        <v>281246</v>
      </c>
      <c r="T144" s="298">
        <f t="shared" si="54"/>
        <v>222076</v>
      </c>
    </row>
    <row r="145" spans="1:20" s="2" customFormat="1" ht="18.75" hidden="1" customHeight="1" x14ac:dyDescent="0.3">
      <c r="A145" s="7">
        <v>855</v>
      </c>
      <c r="B145" s="361"/>
      <c r="C145" s="362" t="s">
        <v>194</v>
      </c>
      <c r="D145" s="29"/>
      <c r="E145" s="29"/>
      <c r="F145" s="314">
        <v>0</v>
      </c>
      <c r="G145" s="314">
        <v>0</v>
      </c>
      <c r="H145" s="314">
        <v>0</v>
      </c>
      <c r="I145" s="30">
        <f t="shared" si="56"/>
        <v>0</v>
      </c>
      <c r="J145" s="30">
        <f t="shared" si="56"/>
        <v>0</v>
      </c>
      <c r="K145" s="30">
        <f t="shared" si="56"/>
        <v>0</v>
      </c>
      <c r="L145" s="314">
        <v>0</v>
      </c>
      <c r="M145" s="314">
        <v>0</v>
      </c>
      <c r="N145" s="314">
        <v>0</v>
      </c>
      <c r="O145" s="314">
        <v>0</v>
      </c>
      <c r="P145" s="314">
        <v>0</v>
      </c>
      <c r="Q145" s="314">
        <v>0</v>
      </c>
      <c r="R145" s="316">
        <f t="shared" si="54"/>
        <v>0</v>
      </c>
      <c r="S145" s="316">
        <f t="shared" si="54"/>
        <v>0</v>
      </c>
      <c r="T145" s="316">
        <f t="shared" si="54"/>
        <v>0</v>
      </c>
    </row>
    <row r="146" spans="1:20" s="46" customFormat="1" ht="18.75" hidden="1" customHeight="1" x14ac:dyDescent="0.3">
      <c r="A146" s="7">
        <v>855</v>
      </c>
      <c r="B146" s="355" t="s">
        <v>318</v>
      </c>
      <c r="C146" s="363" t="s">
        <v>195</v>
      </c>
      <c r="D146" s="29"/>
      <c r="E146" s="29"/>
      <c r="F146" s="314">
        <v>0</v>
      </c>
      <c r="G146" s="314">
        <v>0</v>
      </c>
      <c r="H146" s="309">
        <v>0</v>
      </c>
      <c r="I146" s="201">
        <f t="shared" si="56"/>
        <v>0</v>
      </c>
      <c r="J146" s="30">
        <f t="shared" si="56"/>
        <v>0</v>
      </c>
      <c r="K146" s="30">
        <f t="shared" si="56"/>
        <v>0</v>
      </c>
      <c r="L146" s="314">
        <v>0</v>
      </c>
      <c r="M146" s="314">
        <v>0</v>
      </c>
      <c r="N146" s="309">
        <v>0</v>
      </c>
      <c r="O146" s="314">
        <v>0</v>
      </c>
      <c r="P146" s="314">
        <v>0</v>
      </c>
      <c r="Q146" s="309">
        <v>0</v>
      </c>
      <c r="R146" s="316">
        <f t="shared" ref="R146:T206" si="114">L146+O146</f>
        <v>0</v>
      </c>
      <c r="S146" s="316">
        <f t="shared" si="114"/>
        <v>0</v>
      </c>
      <c r="T146" s="316">
        <f t="shared" si="114"/>
        <v>0</v>
      </c>
    </row>
    <row r="147" spans="1:20" s="47" customFormat="1" ht="37.5" x14ac:dyDescent="0.3">
      <c r="A147" s="7"/>
      <c r="B147" s="322" t="s">
        <v>319</v>
      </c>
      <c r="C147" s="364" t="s">
        <v>458</v>
      </c>
      <c r="D147" s="29"/>
      <c r="E147" s="29"/>
      <c r="F147" s="302">
        <f t="shared" ref="F147:K147" si="115">SUM(F148:F156)</f>
        <v>31798.6</v>
      </c>
      <c r="G147" s="302">
        <f t="shared" si="115"/>
        <v>31793.599999999999</v>
      </c>
      <c r="H147" s="302">
        <f t="shared" si="115"/>
        <v>36444.6</v>
      </c>
      <c r="I147" s="302">
        <f t="shared" si="115"/>
        <v>207868.9</v>
      </c>
      <c r="J147" s="302">
        <f t="shared" si="115"/>
        <v>195356.4</v>
      </c>
      <c r="K147" s="302">
        <f t="shared" si="115"/>
        <v>111429.5</v>
      </c>
      <c r="L147" s="303">
        <f t="shared" ref="L147:T147" si="116">SUM(L148:L156)</f>
        <v>244092.5</v>
      </c>
      <c r="M147" s="303">
        <f t="shared" si="116"/>
        <v>231575</v>
      </c>
      <c r="N147" s="303">
        <f t="shared" si="116"/>
        <v>152299.1</v>
      </c>
      <c r="O147" s="303">
        <f t="shared" si="116"/>
        <v>3636.5</v>
      </c>
      <c r="P147" s="303">
        <f t="shared" si="116"/>
        <v>0</v>
      </c>
      <c r="Q147" s="303">
        <f t="shared" si="116"/>
        <v>0</v>
      </c>
      <c r="R147" s="303">
        <f>SUM(R148:R156)</f>
        <v>247729</v>
      </c>
      <c r="S147" s="303">
        <f t="shared" si="116"/>
        <v>231575</v>
      </c>
      <c r="T147" s="303">
        <f t="shared" si="116"/>
        <v>152299.1</v>
      </c>
    </row>
    <row r="148" spans="1:20" s="112" customFormat="1" ht="56.25" hidden="1" x14ac:dyDescent="0.3">
      <c r="A148" s="98">
        <v>919</v>
      </c>
      <c r="B148" s="296" t="s">
        <v>320</v>
      </c>
      <c r="C148" s="113" t="s">
        <v>196</v>
      </c>
      <c r="D148" s="107">
        <v>24</v>
      </c>
      <c r="E148" s="107">
        <v>27</v>
      </c>
      <c r="F148" s="114">
        <v>30000</v>
      </c>
      <c r="G148" s="114">
        <v>30000</v>
      </c>
      <c r="H148" s="114">
        <v>34651</v>
      </c>
      <c r="I148" s="102">
        <f t="shared" ref="I148:K210" si="117">L148-F148</f>
        <v>0</v>
      </c>
      <c r="J148" s="102">
        <f t="shared" si="117"/>
        <v>0</v>
      </c>
      <c r="K148" s="102">
        <f t="shared" si="117"/>
        <v>349</v>
      </c>
      <c r="L148" s="115">
        <v>30000</v>
      </c>
      <c r="M148" s="115">
        <v>30000</v>
      </c>
      <c r="N148" s="115">
        <v>35000</v>
      </c>
      <c r="O148" s="115"/>
      <c r="P148" s="115"/>
      <c r="Q148" s="115"/>
      <c r="R148" s="298">
        <f t="shared" si="114"/>
        <v>30000</v>
      </c>
      <c r="S148" s="298">
        <f t="shared" si="114"/>
        <v>30000</v>
      </c>
      <c r="T148" s="298">
        <f t="shared" si="114"/>
        <v>35000</v>
      </c>
    </row>
    <row r="149" spans="1:20" s="112" customFormat="1" ht="59.25" hidden="1" customHeight="1" x14ac:dyDescent="0.3">
      <c r="A149" s="98">
        <v>900</v>
      </c>
      <c r="B149" s="365" t="s">
        <v>321</v>
      </c>
      <c r="C149" s="113" t="s">
        <v>322</v>
      </c>
      <c r="D149" s="107"/>
      <c r="E149" s="107">
        <v>18</v>
      </c>
      <c r="F149" s="114"/>
      <c r="G149" s="114"/>
      <c r="H149" s="114"/>
      <c r="I149" s="102">
        <f t="shared" si="117"/>
        <v>4335.3</v>
      </c>
      <c r="J149" s="102">
        <f t="shared" si="117"/>
        <v>26737.8</v>
      </c>
      <c r="K149" s="102">
        <f t="shared" si="117"/>
        <v>83344</v>
      </c>
      <c r="L149" s="115">
        <v>4335.3</v>
      </c>
      <c r="M149" s="115">
        <v>26737.8</v>
      </c>
      <c r="N149" s="115">
        <v>83344</v>
      </c>
      <c r="O149" s="115"/>
      <c r="P149" s="115"/>
      <c r="Q149" s="115"/>
      <c r="R149" s="298">
        <f t="shared" si="114"/>
        <v>4335.3</v>
      </c>
      <c r="S149" s="298">
        <f t="shared" si="114"/>
        <v>26737.8</v>
      </c>
      <c r="T149" s="298">
        <f t="shared" si="114"/>
        <v>83344</v>
      </c>
    </row>
    <row r="150" spans="1:20" s="112" customFormat="1" ht="102" hidden="1" customHeight="1" x14ac:dyDescent="0.3">
      <c r="A150" s="98">
        <v>900</v>
      </c>
      <c r="B150" s="365" t="s">
        <v>323</v>
      </c>
      <c r="C150" s="113" t="s">
        <v>324</v>
      </c>
      <c r="D150" s="107"/>
      <c r="E150" s="107">
        <v>18</v>
      </c>
      <c r="F150" s="114"/>
      <c r="G150" s="114"/>
      <c r="H150" s="114"/>
      <c r="I150" s="102">
        <f t="shared" si="117"/>
        <v>175340.7</v>
      </c>
      <c r="J150" s="102">
        <f t="shared" si="117"/>
        <v>140373.20000000001</v>
      </c>
      <c r="K150" s="102">
        <f t="shared" si="117"/>
        <v>0</v>
      </c>
      <c r="L150" s="115">
        <v>175340.7</v>
      </c>
      <c r="M150" s="115">
        <v>140373.20000000001</v>
      </c>
      <c r="N150" s="115">
        <v>0</v>
      </c>
      <c r="O150" s="115"/>
      <c r="P150" s="115"/>
      <c r="Q150" s="115"/>
      <c r="R150" s="298">
        <f t="shared" si="114"/>
        <v>175340.7</v>
      </c>
      <c r="S150" s="298">
        <f t="shared" si="114"/>
        <v>140373.20000000001</v>
      </c>
      <c r="T150" s="298">
        <f t="shared" si="114"/>
        <v>0</v>
      </c>
    </row>
    <row r="151" spans="1:20" s="112" customFormat="1" ht="0.75" hidden="1" customHeight="1" x14ac:dyDescent="0.25">
      <c r="A151" s="98">
        <v>911</v>
      </c>
      <c r="B151" s="299" t="s">
        <v>452</v>
      </c>
      <c r="C151" s="131" t="s">
        <v>197</v>
      </c>
      <c r="D151" s="107"/>
      <c r="E151" s="107"/>
      <c r="F151" s="114"/>
      <c r="G151" s="114"/>
      <c r="H151" s="114"/>
      <c r="I151" s="102">
        <f t="shared" si="117"/>
        <v>0</v>
      </c>
      <c r="J151" s="102">
        <f t="shared" si="117"/>
        <v>0</v>
      </c>
      <c r="K151" s="102">
        <f t="shared" si="117"/>
        <v>0</v>
      </c>
      <c r="L151" s="114"/>
      <c r="M151" s="114"/>
      <c r="N151" s="114"/>
      <c r="O151" s="114"/>
      <c r="P151" s="114"/>
      <c r="Q151" s="114"/>
      <c r="R151" s="298">
        <f t="shared" si="114"/>
        <v>0</v>
      </c>
      <c r="S151" s="298">
        <f t="shared" si="114"/>
        <v>0</v>
      </c>
      <c r="T151" s="298">
        <f t="shared" si="114"/>
        <v>0</v>
      </c>
    </row>
    <row r="152" spans="1:20" s="150" customFormat="1" ht="46.5" hidden="1" customHeight="1" x14ac:dyDescent="0.25">
      <c r="A152" s="140"/>
      <c r="B152" s="297" t="s">
        <v>451</v>
      </c>
      <c r="C152" s="124" t="s">
        <v>454</v>
      </c>
      <c r="D152" s="107"/>
      <c r="E152" s="107">
        <v>14</v>
      </c>
      <c r="F152" s="114"/>
      <c r="G152" s="114"/>
      <c r="H152" s="114"/>
      <c r="I152" s="102">
        <f>L152-F152</f>
        <v>3096</v>
      </c>
      <c r="J152" s="102">
        <f>M152-G152</f>
        <v>3096</v>
      </c>
      <c r="K152" s="102">
        <f>N152-H152</f>
        <v>1548</v>
      </c>
      <c r="L152" s="115">
        <v>3096</v>
      </c>
      <c r="M152" s="115">
        <v>3096</v>
      </c>
      <c r="N152" s="115">
        <v>1548</v>
      </c>
      <c r="O152" s="115"/>
      <c r="P152" s="115"/>
      <c r="Q152" s="115"/>
      <c r="R152" s="298">
        <f t="shared" si="114"/>
        <v>3096</v>
      </c>
      <c r="S152" s="298">
        <f t="shared" si="114"/>
        <v>3096</v>
      </c>
      <c r="T152" s="298">
        <f t="shared" si="114"/>
        <v>1548</v>
      </c>
    </row>
    <row r="153" spans="1:20" s="2" customFormat="1" ht="37.5" customHeight="1" x14ac:dyDescent="0.25">
      <c r="A153" s="7">
        <v>900</v>
      </c>
      <c r="B153" s="300" t="s">
        <v>453</v>
      </c>
      <c r="C153" s="308" t="s">
        <v>277</v>
      </c>
      <c r="D153" s="29"/>
      <c r="E153" s="29"/>
      <c r="F153" s="309"/>
      <c r="G153" s="309"/>
      <c r="H153" s="309"/>
      <c r="I153" s="30">
        <f t="shared" si="117"/>
        <v>0</v>
      </c>
      <c r="J153" s="30">
        <f t="shared" si="117"/>
        <v>0</v>
      </c>
      <c r="K153" s="30">
        <f t="shared" si="117"/>
        <v>0</v>
      </c>
      <c r="L153" s="310">
        <v>0</v>
      </c>
      <c r="M153" s="310">
        <v>0</v>
      </c>
      <c r="N153" s="310">
        <v>0</v>
      </c>
      <c r="O153" s="316">
        <v>2386.5</v>
      </c>
      <c r="P153" s="309"/>
      <c r="Q153" s="309"/>
      <c r="R153" s="316">
        <f t="shared" si="114"/>
        <v>2386.5</v>
      </c>
      <c r="S153" s="316">
        <f t="shared" si="114"/>
        <v>0</v>
      </c>
      <c r="T153" s="316">
        <f t="shared" si="114"/>
        <v>0</v>
      </c>
    </row>
    <row r="154" spans="1:20" s="112" customFormat="1" ht="60.75" hidden="1" customHeight="1" x14ac:dyDescent="0.3">
      <c r="A154" s="98">
        <v>919</v>
      </c>
      <c r="B154" s="297" t="s">
        <v>325</v>
      </c>
      <c r="C154" s="113" t="s">
        <v>198</v>
      </c>
      <c r="D154" s="107"/>
      <c r="E154" s="107">
        <v>45</v>
      </c>
      <c r="F154" s="114"/>
      <c r="G154" s="114"/>
      <c r="H154" s="114"/>
      <c r="I154" s="102">
        <f t="shared" si="117"/>
        <v>25096.9</v>
      </c>
      <c r="J154" s="102">
        <f t="shared" si="117"/>
        <v>25149.4</v>
      </c>
      <c r="K154" s="102">
        <f t="shared" si="117"/>
        <v>26188.5</v>
      </c>
      <c r="L154" s="115">
        <v>25096.9</v>
      </c>
      <c r="M154" s="115">
        <v>25149.4</v>
      </c>
      <c r="N154" s="115">
        <v>26188.5</v>
      </c>
      <c r="O154" s="115"/>
      <c r="P154" s="115"/>
      <c r="Q154" s="115"/>
      <c r="R154" s="298">
        <f t="shared" si="114"/>
        <v>25096.9</v>
      </c>
      <c r="S154" s="298">
        <f t="shared" si="114"/>
        <v>25149.4</v>
      </c>
      <c r="T154" s="298">
        <f t="shared" si="114"/>
        <v>26188.5</v>
      </c>
    </row>
    <row r="155" spans="1:20" s="2" customFormat="1" ht="37.5" hidden="1" customHeight="1" x14ac:dyDescent="0.3">
      <c r="A155" s="7">
        <v>904</v>
      </c>
      <c r="B155" s="355" t="s">
        <v>326</v>
      </c>
      <c r="C155" s="366" t="s">
        <v>327</v>
      </c>
      <c r="D155" s="29"/>
      <c r="E155" s="29"/>
      <c r="F155" s="309"/>
      <c r="G155" s="309"/>
      <c r="H155" s="309"/>
      <c r="I155" s="30">
        <f t="shared" si="117"/>
        <v>0</v>
      </c>
      <c r="J155" s="30">
        <f t="shared" si="117"/>
        <v>0</v>
      </c>
      <c r="K155" s="30">
        <f t="shared" si="117"/>
        <v>0</v>
      </c>
      <c r="L155" s="309"/>
      <c r="M155" s="309"/>
      <c r="N155" s="309"/>
      <c r="O155" s="309"/>
      <c r="P155" s="309"/>
      <c r="Q155" s="309"/>
      <c r="R155" s="316">
        <f t="shared" si="114"/>
        <v>0</v>
      </c>
      <c r="S155" s="316">
        <f t="shared" si="114"/>
        <v>0</v>
      </c>
      <c r="T155" s="316">
        <f t="shared" si="114"/>
        <v>0</v>
      </c>
    </row>
    <row r="156" spans="1:20" s="2" customFormat="1" ht="18.75" x14ac:dyDescent="0.25">
      <c r="A156" s="7"/>
      <c r="B156" s="300" t="s">
        <v>328</v>
      </c>
      <c r="C156" s="308" t="s">
        <v>199</v>
      </c>
      <c r="D156" s="29"/>
      <c r="E156" s="29"/>
      <c r="F156" s="367">
        <f t="shared" ref="F156:K156" si="118">SUM(F157:F163)</f>
        <v>1798.6</v>
      </c>
      <c r="G156" s="367">
        <f t="shared" si="118"/>
        <v>1793.6</v>
      </c>
      <c r="H156" s="367">
        <f t="shared" si="118"/>
        <v>1793.6</v>
      </c>
      <c r="I156" s="367">
        <f t="shared" si="118"/>
        <v>0</v>
      </c>
      <c r="J156" s="367">
        <f t="shared" si="118"/>
        <v>0</v>
      </c>
      <c r="K156" s="367">
        <f t="shared" si="118"/>
        <v>0</v>
      </c>
      <c r="L156" s="368">
        <f>SUM(L157:L164)</f>
        <v>6223.6</v>
      </c>
      <c r="M156" s="368">
        <f t="shared" ref="M156:T156" si="119">SUM(M157:M164)</f>
        <v>6218.6</v>
      </c>
      <c r="N156" s="368">
        <f t="shared" si="119"/>
        <v>6218.6</v>
      </c>
      <c r="O156" s="368">
        <f t="shared" si="119"/>
        <v>1250</v>
      </c>
      <c r="P156" s="368">
        <f t="shared" si="119"/>
        <v>0</v>
      </c>
      <c r="Q156" s="368">
        <f t="shared" si="119"/>
        <v>0</v>
      </c>
      <c r="R156" s="368">
        <f t="shared" si="119"/>
        <v>7473.6</v>
      </c>
      <c r="S156" s="368">
        <f t="shared" si="119"/>
        <v>6218.6</v>
      </c>
      <c r="T156" s="368">
        <f t="shared" si="119"/>
        <v>6218.6</v>
      </c>
    </row>
    <row r="157" spans="1:20" s="112" customFormat="1" ht="18.75" hidden="1" x14ac:dyDescent="0.25">
      <c r="A157" s="98">
        <v>900</v>
      </c>
      <c r="B157" s="369" t="s">
        <v>78</v>
      </c>
      <c r="C157" s="118" t="s">
        <v>200</v>
      </c>
      <c r="D157" s="107">
        <v>28</v>
      </c>
      <c r="E157" s="107">
        <v>33</v>
      </c>
      <c r="F157" s="114">
        <v>219.6</v>
      </c>
      <c r="G157" s="114">
        <v>219.6</v>
      </c>
      <c r="H157" s="114">
        <v>219.6</v>
      </c>
      <c r="I157" s="102">
        <f t="shared" si="117"/>
        <v>0</v>
      </c>
      <c r="J157" s="102">
        <f t="shared" si="117"/>
        <v>0</v>
      </c>
      <c r="K157" s="102">
        <f t="shared" si="117"/>
        <v>0</v>
      </c>
      <c r="L157" s="115">
        <v>219.6</v>
      </c>
      <c r="M157" s="115">
        <v>219.6</v>
      </c>
      <c r="N157" s="115">
        <v>219.6</v>
      </c>
      <c r="O157" s="115"/>
      <c r="P157" s="115"/>
      <c r="Q157" s="115"/>
      <c r="R157" s="298">
        <f t="shared" si="114"/>
        <v>219.6</v>
      </c>
      <c r="S157" s="298">
        <f t="shared" si="114"/>
        <v>219.6</v>
      </c>
      <c r="T157" s="298">
        <f t="shared" si="114"/>
        <v>219.6</v>
      </c>
    </row>
    <row r="158" spans="1:20" s="151" customFormat="1" ht="18.75" hidden="1" customHeight="1" x14ac:dyDescent="0.3">
      <c r="A158" s="98">
        <v>904</v>
      </c>
      <c r="B158" s="369" t="s">
        <v>329</v>
      </c>
      <c r="C158" s="119" t="s">
        <v>330</v>
      </c>
      <c r="D158" s="107"/>
      <c r="E158" s="107"/>
      <c r="F158" s="114"/>
      <c r="G158" s="114"/>
      <c r="H158" s="114"/>
      <c r="I158" s="122">
        <f t="shared" si="117"/>
        <v>0</v>
      </c>
      <c r="J158" s="102">
        <f t="shared" si="117"/>
        <v>0</v>
      </c>
      <c r="K158" s="102">
        <f t="shared" si="117"/>
        <v>0</v>
      </c>
      <c r="L158" s="114"/>
      <c r="M158" s="114"/>
      <c r="N158" s="114"/>
      <c r="O158" s="114"/>
      <c r="P158" s="114"/>
      <c r="Q158" s="114"/>
      <c r="R158" s="298">
        <f t="shared" si="114"/>
        <v>0</v>
      </c>
      <c r="S158" s="298">
        <f t="shared" si="114"/>
        <v>0</v>
      </c>
      <c r="T158" s="298">
        <f t="shared" si="114"/>
        <v>0</v>
      </c>
    </row>
    <row r="159" spans="1:20" s="112" customFormat="1" ht="18.75" hidden="1" x14ac:dyDescent="0.25">
      <c r="A159" s="98">
        <v>911</v>
      </c>
      <c r="B159" s="369" t="s">
        <v>79</v>
      </c>
      <c r="C159" s="118" t="s">
        <v>201</v>
      </c>
      <c r="D159" s="107">
        <v>27</v>
      </c>
      <c r="E159" s="107">
        <v>30</v>
      </c>
      <c r="F159" s="114">
        <v>1209</v>
      </c>
      <c r="G159" s="114">
        <v>1209</v>
      </c>
      <c r="H159" s="114">
        <v>1209</v>
      </c>
      <c r="I159" s="102">
        <f t="shared" si="117"/>
        <v>0</v>
      </c>
      <c r="J159" s="102">
        <f t="shared" si="117"/>
        <v>0</v>
      </c>
      <c r="K159" s="102">
        <f t="shared" si="117"/>
        <v>0</v>
      </c>
      <c r="L159" s="115">
        <v>1209</v>
      </c>
      <c r="M159" s="115">
        <v>1209</v>
      </c>
      <c r="N159" s="115">
        <v>1209</v>
      </c>
      <c r="O159" s="115"/>
      <c r="P159" s="115"/>
      <c r="Q159" s="115"/>
      <c r="R159" s="298">
        <f t="shared" si="114"/>
        <v>1209</v>
      </c>
      <c r="S159" s="298">
        <f t="shared" si="114"/>
        <v>1209</v>
      </c>
      <c r="T159" s="298">
        <f t="shared" si="114"/>
        <v>1209</v>
      </c>
    </row>
    <row r="160" spans="1:20" s="112" customFormat="1" ht="37.5" hidden="1" x14ac:dyDescent="0.25">
      <c r="A160" s="98">
        <v>911</v>
      </c>
      <c r="B160" s="369" t="s">
        <v>80</v>
      </c>
      <c r="C160" s="118" t="s">
        <v>202</v>
      </c>
      <c r="D160" s="107">
        <v>25</v>
      </c>
      <c r="E160" s="107">
        <v>30</v>
      </c>
      <c r="F160" s="114">
        <v>365</v>
      </c>
      <c r="G160" s="114">
        <v>365</v>
      </c>
      <c r="H160" s="114">
        <v>365</v>
      </c>
      <c r="I160" s="102">
        <f t="shared" si="117"/>
        <v>0</v>
      </c>
      <c r="J160" s="102">
        <f t="shared" si="117"/>
        <v>0</v>
      </c>
      <c r="K160" s="102">
        <f t="shared" si="117"/>
        <v>0</v>
      </c>
      <c r="L160" s="115">
        <v>365</v>
      </c>
      <c r="M160" s="115">
        <v>365</v>
      </c>
      <c r="N160" s="115">
        <v>365</v>
      </c>
      <c r="O160" s="115"/>
      <c r="P160" s="115"/>
      <c r="Q160" s="115"/>
      <c r="R160" s="298">
        <f t="shared" si="114"/>
        <v>365</v>
      </c>
      <c r="S160" s="298">
        <f t="shared" si="114"/>
        <v>365</v>
      </c>
      <c r="T160" s="298">
        <f t="shared" si="114"/>
        <v>365</v>
      </c>
    </row>
    <row r="161" spans="1:20" s="151" customFormat="1" ht="18.75" hidden="1" customHeight="1" x14ac:dyDescent="0.3">
      <c r="A161" s="98">
        <v>911</v>
      </c>
      <c r="B161" s="369" t="s">
        <v>81</v>
      </c>
      <c r="C161" s="119" t="s">
        <v>203</v>
      </c>
      <c r="D161" s="107"/>
      <c r="E161" s="107"/>
      <c r="F161" s="114"/>
      <c r="G161" s="114"/>
      <c r="H161" s="114"/>
      <c r="I161" s="122">
        <f t="shared" si="117"/>
        <v>0</v>
      </c>
      <c r="J161" s="102">
        <f t="shared" si="117"/>
        <v>0</v>
      </c>
      <c r="K161" s="102">
        <f t="shared" si="117"/>
        <v>0</v>
      </c>
      <c r="L161" s="114"/>
      <c r="M161" s="114"/>
      <c r="N161" s="114"/>
      <c r="O161" s="114"/>
      <c r="P161" s="114"/>
      <c r="Q161" s="114"/>
      <c r="R161" s="298">
        <f t="shared" si="114"/>
        <v>0</v>
      </c>
      <c r="S161" s="298">
        <f t="shared" si="114"/>
        <v>0</v>
      </c>
      <c r="T161" s="298">
        <f t="shared" si="114"/>
        <v>0</v>
      </c>
    </row>
    <row r="162" spans="1:20" s="112" customFormat="1" ht="18.75" hidden="1" x14ac:dyDescent="0.25">
      <c r="A162" s="98">
        <v>911</v>
      </c>
      <c r="B162" s="369" t="s">
        <v>82</v>
      </c>
      <c r="C162" s="118" t="s">
        <v>204</v>
      </c>
      <c r="D162" s="107">
        <v>25</v>
      </c>
      <c r="E162" s="107">
        <v>30</v>
      </c>
      <c r="F162" s="114">
        <v>5</v>
      </c>
      <c r="G162" s="114">
        <v>0</v>
      </c>
      <c r="H162" s="114">
        <v>0</v>
      </c>
      <c r="I162" s="102">
        <f t="shared" si="117"/>
        <v>0</v>
      </c>
      <c r="J162" s="102">
        <f t="shared" si="117"/>
        <v>0</v>
      </c>
      <c r="K162" s="102">
        <f t="shared" si="117"/>
        <v>0</v>
      </c>
      <c r="L162" s="115">
        <v>5</v>
      </c>
      <c r="M162" s="115">
        <v>0</v>
      </c>
      <c r="N162" s="115">
        <v>0</v>
      </c>
      <c r="O162" s="115"/>
      <c r="P162" s="115"/>
      <c r="Q162" s="115"/>
      <c r="R162" s="298">
        <f t="shared" si="114"/>
        <v>5</v>
      </c>
      <c r="S162" s="298">
        <f t="shared" si="114"/>
        <v>0</v>
      </c>
      <c r="T162" s="298">
        <f t="shared" si="114"/>
        <v>0</v>
      </c>
    </row>
    <row r="163" spans="1:20" s="25" customFormat="1" ht="20.25" customHeight="1" x14ac:dyDescent="0.3">
      <c r="A163" s="7">
        <v>911</v>
      </c>
      <c r="B163" s="384" t="s">
        <v>331</v>
      </c>
      <c r="C163" s="312" t="s">
        <v>332</v>
      </c>
      <c r="D163" s="29"/>
      <c r="E163" s="29"/>
      <c r="F163" s="309"/>
      <c r="G163" s="309"/>
      <c r="H163" s="309"/>
      <c r="I163" s="201">
        <f t="shared" si="117"/>
        <v>0</v>
      </c>
      <c r="J163" s="30">
        <f t="shared" si="117"/>
        <v>0</v>
      </c>
      <c r="K163" s="30">
        <f t="shared" si="117"/>
        <v>0</v>
      </c>
      <c r="L163" s="310">
        <v>0</v>
      </c>
      <c r="M163" s="310">
        <v>0</v>
      </c>
      <c r="N163" s="310">
        <v>0</v>
      </c>
      <c r="O163" s="310">
        <v>1250</v>
      </c>
      <c r="P163" s="309"/>
      <c r="Q163" s="309"/>
      <c r="R163" s="316">
        <f t="shared" si="114"/>
        <v>1250</v>
      </c>
      <c r="S163" s="316">
        <f t="shared" si="114"/>
        <v>0</v>
      </c>
      <c r="T163" s="316">
        <f t="shared" si="114"/>
        <v>0</v>
      </c>
    </row>
    <row r="164" spans="1:20" s="25" customFormat="1" ht="66.75" hidden="1" customHeight="1" x14ac:dyDescent="0.3">
      <c r="A164" s="7">
        <v>913</v>
      </c>
      <c r="B164" s="369" t="s">
        <v>83</v>
      </c>
      <c r="C164" s="226" t="s">
        <v>387</v>
      </c>
      <c r="D164" s="29"/>
      <c r="E164" s="29"/>
      <c r="F164" s="309"/>
      <c r="G164" s="309"/>
      <c r="H164" s="309"/>
      <c r="I164" s="201"/>
      <c r="J164" s="30"/>
      <c r="K164" s="30"/>
      <c r="L164" s="227">
        <v>4425</v>
      </c>
      <c r="M164" s="227">
        <v>4425</v>
      </c>
      <c r="N164" s="227">
        <v>4425</v>
      </c>
      <c r="O164" s="115"/>
      <c r="P164" s="115"/>
      <c r="Q164" s="115"/>
      <c r="R164" s="298">
        <f t="shared" si="114"/>
        <v>4425</v>
      </c>
      <c r="S164" s="298">
        <f t="shared" si="114"/>
        <v>4425</v>
      </c>
      <c r="T164" s="298">
        <f t="shared" si="114"/>
        <v>4425</v>
      </c>
    </row>
    <row r="165" spans="1:20" s="2" customFormat="1" ht="18.75" x14ac:dyDescent="0.25">
      <c r="A165" s="7"/>
      <c r="B165" s="322" t="s">
        <v>335</v>
      </c>
      <c r="C165" s="301" t="s">
        <v>205</v>
      </c>
      <c r="D165" s="29"/>
      <c r="E165" s="29"/>
      <c r="F165" s="302">
        <f>SUM(F166:F185)</f>
        <v>1249873.3</v>
      </c>
      <c r="G165" s="302">
        <f t="shared" ref="G165:K165" si="120">SUM(G166:G185)</f>
        <v>1250412.1000000001</v>
      </c>
      <c r="H165" s="302">
        <f t="shared" si="120"/>
        <v>1256887</v>
      </c>
      <c r="I165" s="302">
        <f t="shared" si="120"/>
        <v>6758.9999999999945</v>
      </c>
      <c r="J165" s="302">
        <f t="shared" si="120"/>
        <v>9998.3999999999942</v>
      </c>
      <c r="K165" s="302">
        <f t="shared" si="120"/>
        <v>9801.0999999999949</v>
      </c>
      <c r="L165" s="303">
        <f>SUM(L166:L185)</f>
        <v>1256632.3</v>
      </c>
      <c r="M165" s="303">
        <f t="shared" ref="M165:T165" si="121">SUM(M166:M185)</f>
        <v>1260410.5</v>
      </c>
      <c r="N165" s="303">
        <f t="shared" si="121"/>
        <v>1266688.0999999999</v>
      </c>
      <c r="O165" s="303">
        <f t="shared" si="121"/>
        <v>0</v>
      </c>
      <c r="P165" s="303">
        <f t="shared" si="121"/>
        <v>0</v>
      </c>
      <c r="Q165" s="303">
        <f t="shared" si="121"/>
        <v>0</v>
      </c>
      <c r="R165" s="303">
        <f t="shared" si="121"/>
        <v>1256632.2999999998</v>
      </c>
      <c r="S165" s="303">
        <f t="shared" si="121"/>
        <v>1260410.5</v>
      </c>
      <c r="T165" s="303">
        <f t="shared" si="121"/>
        <v>1266688.0999999999</v>
      </c>
    </row>
    <row r="166" spans="1:20" s="112" customFormat="1" ht="37.5" hidden="1" x14ac:dyDescent="0.25">
      <c r="A166" s="98">
        <v>915</v>
      </c>
      <c r="B166" s="297" t="s">
        <v>336</v>
      </c>
      <c r="C166" s="124" t="s">
        <v>206</v>
      </c>
      <c r="D166" s="107">
        <v>41</v>
      </c>
      <c r="E166" s="107">
        <v>55</v>
      </c>
      <c r="F166" s="114">
        <v>260</v>
      </c>
      <c r="G166" s="114">
        <v>260</v>
      </c>
      <c r="H166" s="114">
        <v>260</v>
      </c>
      <c r="I166" s="102">
        <f t="shared" si="117"/>
        <v>0</v>
      </c>
      <c r="J166" s="102">
        <f t="shared" si="117"/>
        <v>0</v>
      </c>
      <c r="K166" s="102">
        <f t="shared" si="117"/>
        <v>0</v>
      </c>
      <c r="L166" s="115">
        <v>260</v>
      </c>
      <c r="M166" s="115">
        <v>260</v>
      </c>
      <c r="N166" s="115">
        <v>260</v>
      </c>
      <c r="O166" s="115"/>
      <c r="P166" s="115"/>
      <c r="Q166" s="115"/>
      <c r="R166" s="298">
        <f t="shared" si="114"/>
        <v>260</v>
      </c>
      <c r="S166" s="298">
        <f t="shared" si="114"/>
        <v>260</v>
      </c>
      <c r="T166" s="298">
        <f t="shared" si="114"/>
        <v>260</v>
      </c>
    </row>
    <row r="167" spans="1:20" s="151" customFormat="1" ht="38.25" hidden="1" customHeight="1" x14ac:dyDescent="0.3">
      <c r="A167" s="98">
        <v>915</v>
      </c>
      <c r="B167" s="299" t="s">
        <v>337</v>
      </c>
      <c r="C167" s="370" t="s">
        <v>207</v>
      </c>
      <c r="D167" s="107"/>
      <c r="E167" s="107"/>
      <c r="F167" s="114"/>
      <c r="G167" s="114"/>
      <c r="H167" s="114"/>
      <c r="I167" s="122">
        <f t="shared" si="117"/>
        <v>0</v>
      </c>
      <c r="J167" s="102">
        <f t="shared" si="117"/>
        <v>0</v>
      </c>
      <c r="K167" s="102">
        <f t="shared" si="117"/>
        <v>0</v>
      </c>
      <c r="L167" s="114"/>
      <c r="M167" s="114"/>
      <c r="N167" s="114"/>
      <c r="O167" s="114"/>
      <c r="P167" s="114"/>
      <c r="Q167" s="114"/>
      <c r="R167" s="298">
        <f t="shared" si="114"/>
        <v>0</v>
      </c>
      <c r="S167" s="298">
        <f t="shared" si="114"/>
        <v>0</v>
      </c>
      <c r="T167" s="298">
        <f t="shared" si="114"/>
        <v>0</v>
      </c>
    </row>
    <row r="168" spans="1:20" s="112" customFormat="1" ht="37.5" hidden="1" x14ac:dyDescent="0.3">
      <c r="A168" s="98">
        <v>911</v>
      </c>
      <c r="B168" s="297" t="s">
        <v>338</v>
      </c>
      <c r="C168" s="113" t="s">
        <v>208</v>
      </c>
      <c r="D168" s="107">
        <v>62</v>
      </c>
      <c r="E168" s="107">
        <v>75</v>
      </c>
      <c r="F168" s="114">
        <v>39680</v>
      </c>
      <c r="G168" s="114">
        <v>39680</v>
      </c>
      <c r="H168" s="114">
        <v>39680</v>
      </c>
      <c r="I168" s="102">
        <f t="shared" si="117"/>
        <v>0</v>
      </c>
      <c r="J168" s="102">
        <f t="shared" si="117"/>
        <v>0</v>
      </c>
      <c r="K168" s="102">
        <f t="shared" si="117"/>
        <v>0</v>
      </c>
      <c r="L168" s="115">
        <v>39680</v>
      </c>
      <c r="M168" s="115">
        <v>39680</v>
      </c>
      <c r="N168" s="115">
        <v>39680</v>
      </c>
      <c r="O168" s="115"/>
      <c r="P168" s="115"/>
      <c r="Q168" s="115"/>
      <c r="R168" s="298">
        <f t="shared" si="114"/>
        <v>39680</v>
      </c>
      <c r="S168" s="298">
        <f t="shared" si="114"/>
        <v>39680</v>
      </c>
      <c r="T168" s="298">
        <f t="shared" si="114"/>
        <v>39680</v>
      </c>
    </row>
    <row r="169" spans="1:20" s="112" customFormat="1" ht="38.25" hidden="1" customHeight="1" x14ac:dyDescent="0.3">
      <c r="A169" s="98">
        <v>911</v>
      </c>
      <c r="B169" s="297" t="s">
        <v>339</v>
      </c>
      <c r="C169" s="113" t="s">
        <v>209</v>
      </c>
      <c r="D169" s="107">
        <v>53</v>
      </c>
      <c r="E169" s="107">
        <v>66</v>
      </c>
      <c r="F169" s="114">
        <v>2260.1</v>
      </c>
      <c r="G169" s="114">
        <v>2260.1</v>
      </c>
      <c r="H169" s="114">
        <v>2260.1</v>
      </c>
      <c r="I169" s="102">
        <f t="shared" si="117"/>
        <v>0</v>
      </c>
      <c r="J169" s="102">
        <f t="shared" si="117"/>
        <v>0</v>
      </c>
      <c r="K169" s="102">
        <f t="shared" si="117"/>
        <v>0</v>
      </c>
      <c r="L169" s="115">
        <v>2260.1</v>
      </c>
      <c r="M169" s="115">
        <v>2260.1</v>
      </c>
      <c r="N169" s="115">
        <v>2260.1</v>
      </c>
      <c r="O169" s="115"/>
      <c r="P169" s="115"/>
      <c r="Q169" s="115"/>
      <c r="R169" s="298">
        <f t="shared" si="114"/>
        <v>2260.1</v>
      </c>
      <c r="S169" s="298">
        <f t="shared" si="114"/>
        <v>2260.1</v>
      </c>
      <c r="T169" s="298">
        <f t="shared" si="114"/>
        <v>2260.1</v>
      </c>
    </row>
    <row r="170" spans="1:20" s="112" customFormat="1" ht="56.25" x14ac:dyDescent="0.3">
      <c r="A170" s="98">
        <v>905</v>
      </c>
      <c r="B170" s="300" t="s">
        <v>340</v>
      </c>
      <c r="C170" s="371" t="s">
        <v>341</v>
      </c>
      <c r="D170" s="29">
        <v>59</v>
      </c>
      <c r="E170" s="29">
        <v>72</v>
      </c>
      <c r="F170" s="309">
        <v>58382</v>
      </c>
      <c r="G170" s="309">
        <v>58382</v>
      </c>
      <c r="H170" s="309">
        <v>58382</v>
      </c>
      <c r="I170" s="30">
        <f t="shared" si="117"/>
        <v>0</v>
      </c>
      <c r="J170" s="30">
        <f t="shared" si="117"/>
        <v>0</v>
      </c>
      <c r="K170" s="30">
        <f t="shared" si="117"/>
        <v>0</v>
      </c>
      <c r="L170" s="310">
        <v>58382</v>
      </c>
      <c r="M170" s="310">
        <v>58382</v>
      </c>
      <c r="N170" s="310">
        <v>58382</v>
      </c>
      <c r="O170" s="310">
        <v>-34507</v>
      </c>
      <c r="P170" s="310">
        <v>-31513</v>
      </c>
      <c r="Q170" s="310">
        <v>-31336</v>
      </c>
      <c r="R170" s="316">
        <f t="shared" si="114"/>
        <v>23875</v>
      </c>
      <c r="S170" s="316">
        <f t="shared" si="114"/>
        <v>26869</v>
      </c>
      <c r="T170" s="316">
        <f t="shared" si="114"/>
        <v>27046</v>
      </c>
    </row>
    <row r="171" spans="1:20" s="151" customFormat="1" ht="37.5" hidden="1" customHeight="1" x14ac:dyDescent="0.3">
      <c r="A171" s="98">
        <v>915</v>
      </c>
      <c r="B171" s="299" t="s">
        <v>342</v>
      </c>
      <c r="C171" s="131" t="s">
        <v>210</v>
      </c>
      <c r="D171" s="107"/>
      <c r="E171" s="107"/>
      <c r="F171" s="114"/>
      <c r="G171" s="114"/>
      <c r="H171" s="114"/>
      <c r="I171" s="122">
        <f t="shared" si="117"/>
        <v>0</v>
      </c>
      <c r="J171" s="102">
        <f t="shared" si="117"/>
        <v>0</v>
      </c>
      <c r="K171" s="102">
        <f t="shared" si="117"/>
        <v>0</v>
      </c>
      <c r="L171" s="114"/>
      <c r="M171" s="114"/>
      <c r="N171" s="114"/>
      <c r="O171" s="114"/>
      <c r="P171" s="114"/>
      <c r="Q171" s="114"/>
      <c r="R171" s="298">
        <f t="shared" si="114"/>
        <v>0</v>
      </c>
      <c r="S171" s="298">
        <f t="shared" si="114"/>
        <v>0</v>
      </c>
      <c r="T171" s="298">
        <f t="shared" si="114"/>
        <v>0</v>
      </c>
    </row>
    <row r="172" spans="1:20" s="112" customFormat="1" ht="56.25" hidden="1" x14ac:dyDescent="0.3">
      <c r="A172" s="98">
        <v>900</v>
      </c>
      <c r="B172" s="297" t="s">
        <v>343</v>
      </c>
      <c r="C172" s="113" t="s">
        <v>264</v>
      </c>
      <c r="D172" s="107">
        <v>66</v>
      </c>
      <c r="E172" s="107">
        <v>79</v>
      </c>
      <c r="F172" s="114">
        <v>17</v>
      </c>
      <c r="G172" s="114">
        <v>18</v>
      </c>
      <c r="H172" s="114">
        <v>145</v>
      </c>
      <c r="I172" s="102">
        <f t="shared" si="117"/>
        <v>-0.19999999999999929</v>
      </c>
      <c r="J172" s="102">
        <f t="shared" si="117"/>
        <v>0</v>
      </c>
      <c r="K172" s="102">
        <f t="shared" si="117"/>
        <v>-0.40000000000000568</v>
      </c>
      <c r="L172" s="115">
        <v>16.8</v>
      </c>
      <c r="M172" s="115">
        <v>18</v>
      </c>
      <c r="N172" s="115">
        <v>144.6</v>
      </c>
      <c r="O172" s="115"/>
      <c r="P172" s="115"/>
      <c r="Q172" s="115"/>
      <c r="R172" s="298">
        <f t="shared" si="114"/>
        <v>16.8</v>
      </c>
      <c r="S172" s="298">
        <f t="shared" si="114"/>
        <v>18</v>
      </c>
      <c r="T172" s="298">
        <f t="shared" si="114"/>
        <v>144.6</v>
      </c>
    </row>
    <row r="173" spans="1:20" s="151" customFormat="1" ht="93.75" hidden="1" customHeight="1" x14ac:dyDescent="0.3">
      <c r="A173" s="98">
        <v>900</v>
      </c>
      <c r="B173" s="299" t="s">
        <v>344</v>
      </c>
      <c r="C173" s="372" t="s">
        <v>345</v>
      </c>
      <c r="D173" s="107"/>
      <c r="E173" s="107"/>
      <c r="F173" s="114"/>
      <c r="G173" s="114"/>
      <c r="H173" s="114"/>
      <c r="I173" s="122">
        <f t="shared" si="117"/>
        <v>0</v>
      </c>
      <c r="J173" s="102">
        <f t="shared" si="117"/>
        <v>0</v>
      </c>
      <c r="K173" s="102">
        <f t="shared" si="117"/>
        <v>0</v>
      </c>
      <c r="L173" s="114"/>
      <c r="M173" s="114"/>
      <c r="N173" s="114"/>
      <c r="O173" s="114"/>
      <c r="P173" s="114"/>
      <c r="Q173" s="114"/>
      <c r="R173" s="298">
        <f t="shared" si="114"/>
        <v>0</v>
      </c>
      <c r="S173" s="298">
        <f t="shared" si="114"/>
        <v>0</v>
      </c>
      <c r="T173" s="298">
        <f t="shared" si="114"/>
        <v>0</v>
      </c>
    </row>
    <row r="174" spans="1:20" s="112" customFormat="1" ht="56.25" hidden="1" x14ac:dyDescent="0.3">
      <c r="A174" s="98">
        <v>900</v>
      </c>
      <c r="B174" s="297" t="s">
        <v>346</v>
      </c>
      <c r="C174" s="113" t="s">
        <v>270</v>
      </c>
      <c r="D174" s="107">
        <v>51</v>
      </c>
      <c r="E174" s="107">
        <v>64</v>
      </c>
      <c r="F174" s="114">
        <v>2618.5</v>
      </c>
      <c r="G174" s="114">
        <v>0</v>
      </c>
      <c r="H174" s="114">
        <v>1309.3</v>
      </c>
      <c r="I174" s="102">
        <f t="shared" si="117"/>
        <v>0</v>
      </c>
      <c r="J174" s="102">
        <f t="shared" si="117"/>
        <v>0</v>
      </c>
      <c r="K174" s="102">
        <f t="shared" si="117"/>
        <v>0</v>
      </c>
      <c r="L174" s="115">
        <v>2618.5</v>
      </c>
      <c r="M174" s="115">
        <v>0</v>
      </c>
      <c r="N174" s="115">
        <v>1309.3</v>
      </c>
      <c r="O174" s="115"/>
      <c r="P174" s="115"/>
      <c r="Q174" s="115"/>
      <c r="R174" s="298">
        <f t="shared" si="114"/>
        <v>2618.5</v>
      </c>
      <c r="S174" s="298">
        <f t="shared" si="114"/>
        <v>0</v>
      </c>
      <c r="T174" s="298">
        <f t="shared" si="114"/>
        <v>1309.3</v>
      </c>
    </row>
    <row r="175" spans="1:20" s="151" customFormat="1" ht="56.25" hidden="1" customHeight="1" x14ac:dyDescent="0.3">
      <c r="A175" s="98">
        <v>915</v>
      </c>
      <c r="B175" s="299" t="s">
        <v>347</v>
      </c>
      <c r="C175" s="372" t="s">
        <v>211</v>
      </c>
      <c r="D175" s="107"/>
      <c r="E175" s="107"/>
      <c r="F175" s="114"/>
      <c r="G175" s="114"/>
      <c r="H175" s="114"/>
      <c r="I175" s="122">
        <f t="shared" si="117"/>
        <v>0</v>
      </c>
      <c r="J175" s="102">
        <f t="shared" si="117"/>
        <v>0</v>
      </c>
      <c r="K175" s="102">
        <f t="shared" si="117"/>
        <v>0</v>
      </c>
      <c r="L175" s="114"/>
      <c r="M175" s="114"/>
      <c r="N175" s="114"/>
      <c r="O175" s="114"/>
      <c r="P175" s="114"/>
      <c r="Q175" s="114"/>
      <c r="R175" s="298">
        <f t="shared" si="114"/>
        <v>0</v>
      </c>
      <c r="S175" s="298">
        <f t="shared" si="114"/>
        <v>0</v>
      </c>
      <c r="T175" s="298">
        <f t="shared" si="114"/>
        <v>0</v>
      </c>
    </row>
    <row r="176" spans="1:20" s="151" customFormat="1" ht="56.25" hidden="1" customHeight="1" x14ac:dyDescent="0.3">
      <c r="A176" s="7">
        <v>900</v>
      </c>
      <c r="B176" s="300" t="s">
        <v>348</v>
      </c>
      <c r="C176" s="373" t="s">
        <v>269</v>
      </c>
      <c r="D176" s="374"/>
      <c r="E176" s="374"/>
      <c r="F176" s="310"/>
      <c r="G176" s="310"/>
      <c r="H176" s="310"/>
      <c r="I176" s="286">
        <f t="shared" si="117"/>
        <v>0</v>
      </c>
      <c r="J176" s="248">
        <f t="shared" si="117"/>
        <v>0</v>
      </c>
      <c r="K176" s="248">
        <f t="shared" si="117"/>
        <v>0</v>
      </c>
      <c r="L176" s="310">
        <v>0</v>
      </c>
      <c r="M176" s="310">
        <v>0</v>
      </c>
      <c r="N176" s="310">
        <v>0</v>
      </c>
      <c r="O176" s="310">
        <v>654.70000000000005</v>
      </c>
      <c r="P176" s="310"/>
      <c r="Q176" s="310">
        <v>654.70000000000005</v>
      </c>
      <c r="R176" s="375">
        <f t="shared" si="114"/>
        <v>654.70000000000005</v>
      </c>
      <c r="S176" s="375">
        <f t="shared" si="114"/>
        <v>0</v>
      </c>
      <c r="T176" s="375">
        <f t="shared" si="114"/>
        <v>654.70000000000005</v>
      </c>
    </row>
    <row r="177" spans="1:20" s="151" customFormat="1" ht="56.25" hidden="1" customHeight="1" x14ac:dyDescent="0.3">
      <c r="A177" s="98">
        <v>915</v>
      </c>
      <c r="B177" s="299" t="s">
        <v>349</v>
      </c>
      <c r="C177" s="131" t="s">
        <v>350</v>
      </c>
      <c r="D177" s="107"/>
      <c r="E177" s="107"/>
      <c r="F177" s="114"/>
      <c r="G177" s="114"/>
      <c r="H177" s="114"/>
      <c r="I177" s="122">
        <f t="shared" si="117"/>
        <v>0</v>
      </c>
      <c r="J177" s="102">
        <f t="shared" si="117"/>
        <v>0</v>
      </c>
      <c r="K177" s="102">
        <f t="shared" si="117"/>
        <v>0</v>
      </c>
      <c r="L177" s="114"/>
      <c r="M177" s="114"/>
      <c r="N177" s="114"/>
      <c r="O177" s="114"/>
      <c r="P177" s="114"/>
      <c r="Q177" s="114"/>
      <c r="R177" s="298">
        <f t="shared" si="114"/>
        <v>0</v>
      </c>
      <c r="S177" s="298">
        <f t="shared" si="114"/>
        <v>0</v>
      </c>
      <c r="T177" s="298">
        <f t="shared" si="114"/>
        <v>0</v>
      </c>
    </row>
    <row r="178" spans="1:20" s="151" customFormat="1" ht="37.5" hidden="1" customHeight="1" x14ac:dyDescent="0.3">
      <c r="A178" s="98">
        <v>915</v>
      </c>
      <c r="B178" s="299" t="s">
        <v>351</v>
      </c>
      <c r="C178" s="131" t="s">
        <v>212</v>
      </c>
      <c r="D178" s="107"/>
      <c r="E178" s="107"/>
      <c r="F178" s="114"/>
      <c r="G178" s="114"/>
      <c r="H178" s="114"/>
      <c r="I178" s="122">
        <f t="shared" si="117"/>
        <v>0</v>
      </c>
      <c r="J178" s="102">
        <f t="shared" si="117"/>
        <v>0</v>
      </c>
      <c r="K178" s="102">
        <f t="shared" si="117"/>
        <v>0</v>
      </c>
      <c r="L178" s="114"/>
      <c r="M178" s="114"/>
      <c r="N178" s="114"/>
      <c r="O178" s="114"/>
      <c r="P178" s="114"/>
      <c r="Q178" s="114"/>
      <c r="R178" s="298">
        <f t="shared" si="114"/>
        <v>0</v>
      </c>
      <c r="S178" s="298">
        <f t="shared" si="114"/>
        <v>0</v>
      </c>
      <c r="T178" s="298">
        <f t="shared" si="114"/>
        <v>0</v>
      </c>
    </row>
    <row r="179" spans="1:20" s="151" customFormat="1" ht="48.75" hidden="1" customHeight="1" x14ac:dyDescent="0.3">
      <c r="A179" s="98">
        <v>911</v>
      </c>
      <c r="B179" s="300" t="s">
        <v>352</v>
      </c>
      <c r="C179" s="308" t="s">
        <v>213</v>
      </c>
      <c r="D179" s="374"/>
      <c r="E179" s="374"/>
      <c r="F179" s="310"/>
      <c r="G179" s="310"/>
      <c r="H179" s="310"/>
      <c r="I179" s="286">
        <f t="shared" si="117"/>
        <v>0</v>
      </c>
      <c r="J179" s="248">
        <f t="shared" si="117"/>
        <v>0</v>
      </c>
      <c r="K179" s="248">
        <f t="shared" si="117"/>
        <v>0</v>
      </c>
      <c r="L179" s="310">
        <v>0</v>
      </c>
      <c r="M179" s="310">
        <v>0</v>
      </c>
      <c r="N179" s="310">
        <v>0</v>
      </c>
      <c r="O179" s="310">
        <v>1200</v>
      </c>
      <c r="P179" s="310">
        <v>1310</v>
      </c>
      <c r="Q179" s="310">
        <v>1330</v>
      </c>
      <c r="R179" s="375">
        <f t="shared" si="114"/>
        <v>1200</v>
      </c>
      <c r="S179" s="375">
        <f t="shared" si="114"/>
        <v>1310</v>
      </c>
      <c r="T179" s="375">
        <f t="shared" si="114"/>
        <v>1330</v>
      </c>
    </row>
    <row r="180" spans="1:20" s="112" customFormat="1" ht="75" hidden="1" x14ac:dyDescent="0.25">
      <c r="A180" s="98">
        <v>915</v>
      </c>
      <c r="B180" s="297" t="s">
        <v>353</v>
      </c>
      <c r="C180" s="124" t="s">
        <v>214</v>
      </c>
      <c r="D180" s="107">
        <v>42</v>
      </c>
      <c r="E180" s="107">
        <v>50</v>
      </c>
      <c r="F180" s="114">
        <v>615</v>
      </c>
      <c r="G180" s="114">
        <v>634</v>
      </c>
      <c r="H180" s="114">
        <v>659</v>
      </c>
      <c r="I180" s="102">
        <f t="shared" si="117"/>
        <v>0</v>
      </c>
      <c r="J180" s="102">
        <f t="shared" si="117"/>
        <v>0</v>
      </c>
      <c r="K180" s="102">
        <f t="shared" si="117"/>
        <v>0</v>
      </c>
      <c r="L180" s="115">
        <v>615</v>
      </c>
      <c r="M180" s="115">
        <v>634</v>
      </c>
      <c r="N180" s="115">
        <v>659</v>
      </c>
      <c r="O180" s="115"/>
      <c r="P180" s="115"/>
      <c r="Q180" s="115"/>
      <c r="R180" s="298">
        <f t="shared" si="114"/>
        <v>615</v>
      </c>
      <c r="S180" s="298">
        <f t="shared" si="114"/>
        <v>634</v>
      </c>
      <c r="T180" s="298">
        <f t="shared" si="114"/>
        <v>659</v>
      </c>
    </row>
    <row r="181" spans="1:20" s="151" customFormat="1" ht="56.25" hidden="1" customHeight="1" x14ac:dyDescent="0.25">
      <c r="A181" s="98">
        <v>915</v>
      </c>
      <c r="B181" s="297" t="s">
        <v>354</v>
      </c>
      <c r="C181" s="124" t="s">
        <v>215</v>
      </c>
      <c r="D181" s="107"/>
      <c r="E181" s="107">
        <v>51</v>
      </c>
      <c r="F181" s="114"/>
      <c r="G181" s="114"/>
      <c r="H181" s="114"/>
      <c r="I181" s="202">
        <f t="shared" si="117"/>
        <v>4.8</v>
      </c>
      <c r="J181" s="102">
        <f t="shared" si="117"/>
        <v>0</v>
      </c>
      <c r="K181" s="102">
        <f t="shared" si="117"/>
        <v>0</v>
      </c>
      <c r="L181" s="115">
        <v>4.8</v>
      </c>
      <c r="M181" s="115">
        <v>0</v>
      </c>
      <c r="N181" s="115">
        <v>0</v>
      </c>
      <c r="O181" s="115"/>
      <c r="P181" s="115"/>
      <c r="Q181" s="115"/>
      <c r="R181" s="298">
        <f t="shared" si="114"/>
        <v>4.8</v>
      </c>
      <c r="S181" s="298">
        <f t="shared" si="114"/>
        <v>0</v>
      </c>
      <c r="T181" s="298">
        <f t="shared" si="114"/>
        <v>0</v>
      </c>
    </row>
    <row r="182" spans="1:20" s="112" customFormat="1" ht="93.75" hidden="1" x14ac:dyDescent="0.25">
      <c r="A182" s="98">
        <v>915</v>
      </c>
      <c r="B182" s="297" t="s">
        <v>355</v>
      </c>
      <c r="C182" s="376" t="s">
        <v>216</v>
      </c>
      <c r="D182" s="107">
        <v>39</v>
      </c>
      <c r="E182" s="107">
        <v>52</v>
      </c>
      <c r="F182" s="114">
        <v>48414</v>
      </c>
      <c r="G182" s="114">
        <v>49898</v>
      </c>
      <c r="H182" s="114">
        <v>51852</v>
      </c>
      <c r="I182" s="102">
        <f t="shared" si="117"/>
        <v>0</v>
      </c>
      <c r="J182" s="102">
        <f t="shared" si="117"/>
        <v>0</v>
      </c>
      <c r="K182" s="102">
        <f t="shared" si="117"/>
        <v>0</v>
      </c>
      <c r="L182" s="115">
        <v>48414</v>
      </c>
      <c r="M182" s="115">
        <v>49898</v>
      </c>
      <c r="N182" s="115">
        <v>51852</v>
      </c>
      <c r="O182" s="115"/>
      <c r="P182" s="115"/>
      <c r="Q182" s="115"/>
      <c r="R182" s="298">
        <f t="shared" si="114"/>
        <v>48414</v>
      </c>
      <c r="S182" s="298">
        <f t="shared" si="114"/>
        <v>49898</v>
      </c>
      <c r="T182" s="298">
        <f t="shared" si="114"/>
        <v>51852</v>
      </c>
    </row>
    <row r="183" spans="1:20" s="112" customFormat="1" ht="45.75" hidden="1" customHeight="1" x14ac:dyDescent="0.25">
      <c r="A183" s="98"/>
      <c r="B183" s="377" t="s">
        <v>450</v>
      </c>
      <c r="C183" s="378" t="s">
        <v>449</v>
      </c>
      <c r="D183" s="29"/>
      <c r="E183" s="29">
        <v>59</v>
      </c>
      <c r="F183" s="309">
        <v>0</v>
      </c>
      <c r="G183" s="309">
        <v>0</v>
      </c>
      <c r="H183" s="309">
        <v>0</v>
      </c>
      <c r="I183" s="30">
        <f t="shared" si="117"/>
        <v>2523.4</v>
      </c>
      <c r="J183" s="30">
        <f t="shared" si="117"/>
        <v>2523.4</v>
      </c>
      <c r="K183" s="30">
        <f t="shared" si="117"/>
        <v>2523.4</v>
      </c>
      <c r="L183" s="310">
        <v>2523.4</v>
      </c>
      <c r="M183" s="310">
        <v>2523.4</v>
      </c>
      <c r="N183" s="310">
        <v>2523.4</v>
      </c>
      <c r="O183" s="310">
        <v>-2523.4</v>
      </c>
      <c r="P183" s="310">
        <v>-2523.4</v>
      </c>
      <c r="Q183" s="310">
        <v>-2523.4</v>
      </c>
      <c r="R183" s="316">
        <f t="shared" si="114"/>
        <v>0</v>
      </c>
      <c r="S183" s="316">
        <f t="shared" si="114"/>
        <v>0</v>
      </c>
      <c r="T183" s="316">
        <f t="shared" si="114"/>
        <v>0</v>
      </c>
    </row>
    <row r="184" spans="1:20" s="112" customFormat="1" ht="54" hidden="1" customHeight="1" x14ac:dyDescent="0.3">
      <c r="A184" s="98">
        <v>915</v>
      </c>
      <c r="B184" s="297" t="s">
        <v>356</v>
      </c>
      <c r="C184" s="379" t="s">
        <v>271</v>
      </c>
      <c r="D184" s="107">
        <v>42</v>
      </c>
      <c r="E184" s="107">
        <v>50</v>
      </c>
      <c r="F184" s="114">
        <v>73264</v>
      </c>
      <c r="G184" s="114">
        <v>75462</v>
      </c>
      <c r="H184" s="114">
        <v>77723</v>
      </c>
      <c r="I184" s="102">
        <f t="shared" si="117"/>
        <v>0</v>
      </c>
      <c r="J184" s="102">
        <f t="shared" si="117"/>
        <v>0</v>
      </c>
      <c r="K184" s="102">
        <f t="shared" si="117"/>
        <v>0</v>
      </c>
      <c r="L184" s="115">
        <v>73264</v>
      </c>
      <c r="M184" s="115">
        <v>75462</v>
      </c>
      <c r="N184" s="115">
        <v>77723</v>
      </c>
      <c r="O184" s="115"/>
      <c r="P184" s="115"/>
      <c r="Q184" s="115"/>
      <c r="R184" s="298">
        <f t="shared" si="114"/>
        <v>73264</v>
      </c>
      <c r="S184" s="298">
        <f t="shared" si="114"/>
        <v>75462</v>
      </c>
      <c r="T184" s="298">
        <f t="shared" si="114"/>
        <v>77723</v>
      </c>
    </row>
    <row r="185" spans="1:20" s="112" customFormat="1" ht="37.5" x14ac:dyDescent="0.3">
      <c r="A185" s="152"/>
      <c r="B185" s="300" t="s">
        <v>357</v>
      </c>
      <c r="C185" s="364" t="s">
        <v>217</v>
      </c>
      <c r="D185" s="29"/>
      <c r="E185" s="29"/>
      <c r="F185" s="302">
        <f t="shared" ref="F185:T185" si="122">SUM(F186:F225)</f>
        <v>1024362.7</v>
      </c>
      <c r="G185" s="302">
        <f t="shared" si="122"/>
        <v>1023818</v>
      </c>
      <c r="H185" s="302">
        <f t="shared" si="122"/>
        <v>1024616.6</v>
      </c>
      <c r="I185" s="302">
        <f t="shared" si="122"/>
        <v>4230.9999999999945</v>
      </c>
      <c r="J185" s="302">
        <f t="shared" si="122"/>
        <v>7474.9999999999945</v>
      </c>
      <c r="K185" s="302">
        <f t="shared" si="122"/>
        <v>7278.0999999999949</v>
      </c>
      <c r="L185" s="303">
        <f t="shared" si="122"/>
        <v>1028593.7</v>
      </c>
      <c r="M185" s="303">
        <f t="shared" si="122"/>
        <v>1031293</v>
      </c>
      <c r="N185" s="303">
        <f t="shared" si="122"/>
        <v>1031894.7</v>
      </c>
      <c r="O185" s="303">
        <f t="shared" si="122"/>
        <v>35175.700000000004</v>
      </c>
      <c r="P185" s="303">
        <f t="shared" si="122"/>
        <v>32726.400000000001</v>
      </c>
      <c r="Q185" s="303">
        <f t="shared" si="122"/>
        <v>31874.7</v>
      </c>
      <c r="R185" s="303">
        <f t="shared" si="122"/>
        <v>1063769.3999999999</v>
      </c>
      <c r="S185" s="303">
        <f t="shared" si="122"/>
        <v>1064019.3999999999</v>
      </c>
      <c r="T185" s="303">
        <f t="shared" si="122"/>
        <v>1063769.3999999999</v>
      </c>
    </row>
    <row r="186" spans="1:20" s="112" customFormat="1" ht="37.5" hidden="1" x14ac:dyDescent="0.3">
      <c r="A186" s="98">
        <v>855</v>
      </c>
      <c r="B186" s="380" t="s">
        <v>84</v>
      </c>
      <c r="C186" s="113" t="s">
        <v>218</v>
      </c>
      <c r="D186" s="107">
        <v>56</v>
      </c>
      <c r="E186" s="107">
        <v>69</v>
      </c>
      <c r="F186" s="114">
        <v>486.2</v>
      </c>
      <c r="G186" s="114">
        <v>486.2</v>
      </c>
      <c r="H186" s="114">
        <v>486.2</v>
      </c>
      <c r="I186" s="102">
        <f t="shared" si="117"/>
        <v>0</v>
      </c>
      <c r="J186" s="102">
        <f t="shared" si="117"/>
        <v>0</v>
      </c>
      <c r="K186" s="102">
        <f t="shared" si="117"/>
        <v>0</v>
      </c>
      <c r="L186" s="115">
        <v>486.2</v>
      </c>
      <c r="M186" s="115">
        <v>486.2</v>
      </c>
      <c r="N186" s="115">
        <v>486.2</v>
      </c>
      <c r="O186" s="115"/>
      <c r="P186" s="115"/>
      <c r="Q186" s="115"/>
      <c r="R186" s="298">
        <f t="shared" si="114"/>
        <v>486.2</v>
      </c>
      <c r="S186" s="298">
        <f t="shared" si="114"/>
        <v>486.2</v>
      </c>
      <c r="T186" s="298">
        <f t="shared" si="114"/>
        <v>486.2</v>
      </c>
    </row>
    <row r="187" spans="1:20" s="112" customFormat="1" ht="37.5" hidden="1" x14ac:dyDescent="0.25">
      <c r="A187" s="98">
        <v>855</v>
      </c>
      <c r="B187" s="380" t="s">
        <v>86</v>
      </c>
      <c r="C187" s="381" t="s">
        <v>265</v>
      </c>
      <c r="D187" s="107">
        <v>60</v>
      </c>
      <c r="E187" s="107">
        <v>73</v>
      </c>
      <c r="F187" s="114">
        <v>1600</v>
      </c>
      <c r="G187" s="114">
        <v>1600</v>
      </c>
      <c r="H187" s="114">
        <v>1600</v>
      </c>
      <c r="I187" s="102">
        <f t="shared" si="117"/>
        <v>0</v>
      </c>
      <c r="J187" s="102">
        <f t="shared" si="117"/>
        <v>0</v>
      </c>
      <c r="K187" s="102">
        <f t="shared" si="117"/>
        <v>0</v>
      </c>
      <c r="L187" s="115">
        <v>1600</v>
      </c>
      <c r="M187" s="115">
        <v>1600</v>
      </c>
      <c r="N187" s="115">
        <v>1600</v>
      </c>
      <c r="O187" s="115"/>
      <c r="P187" s="115"/>
      <c r="Q187" s="115"/>
      <c r="R187" s="298">
        <f t="shared" si="114"/>
        <v>1600</v>
      </c>
      <c r="S187" s="298">
        <f t="shared" si="114"/>
        <v>1600</v>
      </c>
      <c r="T187" s="298">
        <f t="shared" si="114"/>
        <v>1600</v>
      </c>
    </row>
    <row r="188" spans="1:20" s="151" customFormat="1" ht="18.75" hidden="1" customHeight="1" x14ac:dyDescent="0.3">
      <c r="A188" s="98">
        <v>855</v>
      </c>
      <c r="B188" s="380" t="s">
        <v>87</v>
      </c>
      <c r="C188" s="131" t="s">
        <v>220</v>
      </c>
      <c r="D188" s="107"/>
      <c r="E188" s="107"/>
      <c r="F188" s="114"/>
      <c r="G188" s="114"/>
      <c r="H188" s="114"/>
      <c r="I188" s="122">
        <f t="shared" si="117"/>
        <v>0</v>
      </c>
      <c r="J188" s="102">
        <f t="shared" si="117"/>
        <v>0</v>
      </c>
      <c r="K188" s="102">
        <f t="shared" si="117"/>
        <v>0</v>
      </c>
      <c r="L188" s="114"/>
      <c r="M188" s="114"/>
      <c r="N188" s="114"/>
      <c r="O188" s="114"/>
      <c r="P188" s="114"/>
      <c r="Q188" s="114"/>
      <c r="R188" s="298">
        <f t="shared" si="114"/>
        <v>0</v>
      </c>
      <c r="S188" s="298">
        <f t="shared" si="114"/>
        <v>0</v>
      </c>
      <c r="T188" s="298">
        <f t="shared" si="114"/>
        <v>0</v>
      </c>
    </row>
    <row r="189" spans="1:20" s="112" customFormat="1" ht="37.5" hidden="1" x14ac:dyDescent="0.3">
      <c r="A189" s="98">
        <v>855</v>
      </c>
      <c r="B189" s="382" t="s">
        <v>103</v>
      </c>
      <c r="C189" s="113" t="s">
        <v>234</v>
      </c>
      <c r="D189" s="107">
        <v>50</v>
      </c>
      <c r="E189" s="107">
        <v>81</v>
      </c>
      <c r="F189" s="114">
        <v>125</v>
      </c>
      <c r="G189" s="114">
        <v>125</v>
      </c>
      <c r="H189" s="114">
        <v>125</v>
      </c>
      <c r="I189" s="102">
        <f t="shared" si="117"/>
        <v>0</v>
      </c>
      <c r="J189" s="102">
        <f t="shared" si="117"/>
        <v>0</v>
      </c>
      <c r="K189" s="102">
        <f t="shared" si="117"/>
        <v>0</v>
      </c>
      <c r="L189" s="115">
        <v>125</v>
      </c>
      <c r="M189" s="115">
        <v>125</v>
      </c>
      <c r="N189" s="115">
        <v>125</v>
      </c>
      <c r="O189" s="115"/>
      <c r="P189" s="115"/>
      <c r="Q189" s="115"/>
      <c r="R189" s="298">
        <f t="shared" si="114"/>
        <v>125</v>
      </c>
      <c r="S189" s="298">
        <f t="shared" si="114"/>
        <v>125</v>
      </c>
      <c r="T189" s="298">
        <f t="shared" si="114"/>
        <v>125</v>
      </c>
    </row>
    <row r="190" spans="1:20" s="112" customFormat="1" ht="37.5" hidden="1" x14ac:dyDescent="0.3">
      <c r="A190" s="98">
        <v>900</v>
      </c>
      <c r="B190" s="382" t="s">
        <v>281</v>
      </c>
      <c r="C190" s="383" t="s">
        <v>266</v>
      </c>
      <c r="D190" s="107">
        <v>52</v>
      </c>
      <c r="E190" s="107">
        <v>65</v>
      </c>
      <c r="F190" s="114">
        <v>21142.799999999999</v>
      </c>
      <c r="G190" s="114">
        <v>21142.799999999999</v>
      </c>
      <c r="H190" s="114">
        <v>21142.799999999999</v>
      </c>
      <c r="I190" s="102">
        <f t="shared" si="117"/>
        <v>-1709.2999999999993</v>
      </c>
      <c r="J190" s="102">
        <f t="shared" si="117"/>
        <v>-1709.2999999999993</v>
      </c>
      <c r="K190" s="102">
        <f t="shared" si="117"/>
        <v>-1709.2999999999993</v>
      </c>
      <c r="L190" s="115">
        <v>19433.5</v>
      </c>
      <c r="M190" s="115">
        <v>19433.5</v>
      </c>
      <c r="N190" s="115">
        <v>19433.5</v>
      </c>
      <c r="O190" s="115"/>
      <c r="P190" s="115"/>
      <c r="Q190" s="115"/>
      <c r="R190" s="298">
        <f t="shared" si="114"/>
        <v>19433.5</v>
      </c>
      <c r="S190" s="298">
        <f t="shared" si="114"/>
        <v>19433.5</v>
      </c>
      <c r="T190" s="298">
        <f t="shared" si="114"/>
        <v>19433.5</v>
      </c>
    </row>
    <row r="191" spans="1:20" s="112" customFormat="1" ht="18.75" hidden="1" x14ac:dyDescent="0.3">
      <c r="A191" s="98">
        <v>900</v>
      </c>
      <c r="B191" s="382" t="s">
        <v>108</v>
      </c>
      <c r="C191" s="113" t="s">
        <v>239</v>
      </c>
      <c r="D191" s="107">
        <v>67</v>
      </c>
      <c r="E191" s="107">
        <v>81</v>
      </c>
      <c r="F191" s="114">
        <v>115</v>
      </c>
      <c r="G191" s="114">
        <v>115</v>
      </c>
      <c r="H191" s="114">
        <v>115</v>
      </c>
      <c r="I191" s="102">
        <f t="shared" si="117"/>
        <v>0</v>
      </c>
      <c r="J191" s="102">
        <f t="shared" si="117"/>
        <v>0</v>
      </c>
      <c r="K191" s="102">
        <f t="shared" si="117"/>
        <v>0</v>
      </c>
      <c r="L191" s="115">
        <v>115</v>
      </c>
      <c r="M191" s="115">
        <v>115</v>
      </c>
      <c r="N191" s="115">
        <v>115</v>
      </c>
      <c r="O191" s="115"/>
      <c r="P191" s="115"/>
      <c r="Q191" s="115"/>
      <c r="R191" s="298">
        <f t="shared" si="114"/>
        <v>115</v>
      </c>
      <c r="S191" s="298">
        <f t="shared" si="114"/>
        <v>115</v>
      </c>
      <c r="T191" s="298">
        <f t="shared" si="114"/>
        <v>115</v>
      </c>
    </row>
    <row r="192" spans="1:20" s="112" customFormat="1" ht="59.25" customHeight="1" x14ac:dyDescent="0.3">
      <c r="A192" s="98">
        <v>905</v>
      </c>
      <c r="B192" s="384" t="s">
        <v>109</v>
      </c>
      <c r="C192" s="371" t="s">
        <v>240</v>
      </c>
      <c r="D192" s="29">
        <v>61</v>
      </c>
      <c r="E192" s="29">
        <v>74</v>
      </c>
      <c r="F192" s="309">
        <v>24009</v>
      </c>
      <c r="G192" s="309">
        <v>24009</v>
      </c>
      <c r="H192" s="309">
        <v>24133</v>
      </c>
      <c r="I192" s="30">
        <f t="shared" si="117"/>
        <v>-134</v>
      </c>
      <c r="J192" s="30">
        <f t="shared" si="117"/>
        <v>2860</v>
      </c>
      <c r="K192" s="30">
        <f t="shared" si="117"/>
        <v>2913</v>
      </c>
      <c r="L192" s="310">
        <v>23875</v>
      </c>
      <c r="M192" s="310">
        <v>26869</v>
      </c>
      <c r="N192" s="310">
        <v>27046</v>
      </c>
      <c r="O192" s="310">
        <v>34507</v>
      </c>
      <c r="P192" s="310">
        <v>31513</v>
      </c>
      <c r="Q192" s="310">
        <v>31336</v>
      </c>
      <c r="R192" s="316">
        <f t="shared" si="114"/>
        <v>58382</v>
      </c>
      <c r="S192" s="316">
        <f t="shared" si="114"/>
        <v>58382</v>
      </c>
      <c r="T192" s="316">
        <f t="shared" si="114"/>
        <v>58382</v>
      </c>
    </row>
    <row r="193" spans="1:20" s="112" customFormat="1" ht="37.5" hidden="1" x14ac:dyDescent="0.3">
      <c r="A193" s="98">
        <v>911</v>
      </c>
      <c r="B193" s="384" t="s">
        <v>85</v>
      </c>
      <c r="C193" s="113" t="s">
        <v>219</v>
      </c>
      <c r="D193" s="107">
        <v>57</v>
      </c>
      <c r="E193" s="107">
        <v>70</v>
      </c>
      <c r="F193" s="114">
        <v>326</v>
      </c>
      <c r="G193" s="114">
        <v>326</v>
      </c>
      <c r="H193" s="114">
        <v>325.89999999999998</v>
      </c>
      <c r="I193" s="102">
        <f t="shared" si="117"/>
        <v>-0.10000000000002274</v>
      </c>
      <c r="J193" s="102">
        <f t="shared" si="117"/>
        <v>-0.10000000000002274</v>
      </c>
      <c r="K193" s="102">
        <f t="shared" si="117"/>
        <v>0</v>
      </c>
      <c r="L193" s="115">
        <v>325.89999999999998</v>
      </c>
      <c r="M193" s="115">
        <v>325.89999999999998</v>
      </c>
      <c r="N193" s="115">
        <v>325.89999999999998</v>
      </c>
      <c r="O193" s="115"/>
      <c r="P193" s="115"/>
      <c r="Q193" s="115"/>
      <c r="R193" s="298">
        <f t="shared" si="114"/>
        <v>325.89999999999998</v>
      </c>
      <c r="S193" s="298">
        <f t="shared" si="114"/>
        <v>325.89999999999998</v>
      </c>
      <c r="T193" s="298">
        <f t="shared" si="114"/>
        <v>325.89999999999998</v>
      </c>
    </row>
    <row r="194" spans="1:20" s="112" customFormat="1" ht="56.25" hidden="1" x14ac:dyDescent="0.25">
      <c r="A194" s="98">
        <v>911</v>
      </c>
      <c r="B194" s="384" t="s">
        <v>88</v>
      </c>
      <c r="C194" s="124" t="s">
        <v>358</v>
      </c>
      <c r="D194" s="107">
        <v>53</v>
      </c>
      <c r="E194" s="107">
        <v>66</v>
      </c>
      <c r="F194" s="114">
        <v>264200</v>
      </c>
      <c r="G194" s="114">
        <v>264200</v>
      </c>
      <c r="H194" s="114">
        <v>264200</v>
      </c>
      <c r="I194" s="102">
        <f t="shared" si="117"/>
        <v>0</v>
      </c>
      <c r="J194" s="102">
        <f t="shared" si="117"/>
        <v>0</v>
      </c>
      <c r="K194" s="102">
        <f t="shared" si="117"/>
        <v>0</v>
      </c>
      <c r="L194" s="115">
        <v>264200</v>
      </c>
      <c r="M194" s="115">
        <v>264200</v>
      </c>
      <c r="N194" s="115">
        <v>264200</v>
      </c>
      <c r="O194" s="115"/>
      <c r="P194" s="115"/>
      <c r="Q194" s="115"/>
      <c r="R194" s="298">
        <f t="shared" si="114"/>
        <v>264200</v>
      </c>
      <c r="S194" s="298">
        <f t="shared" si="114"/>
        <v>264200</v>
      </c>
      <c r="T194" s="298">
        <f t="shared" si="114"/>
        <v>264200</v>
      </c>
    </row>
    <row r="195" spans="1:20" s="112" customFormat="1" ht="75" hidden="1" x14ac:dyDescent="0.25">
      <c r="A195" s="98">
        <v>911</v>
      </c>
      <c r="B195" s="384" t="s">
        <v>89</v>
      </c>
      <c r="C195" s="124" t="s">
        <v>359</v>
      </c>
      <c r="D195" s="107">
        <v>54</v>
      </c>
      <c r="E195" s="107">
        <v>67</v>
      </c>
      <c r="F195" s="114">
        <v>424840</v>
      </c>
      <c r="G195" s="114">
        <v>424840</v>
      </c>
      <c r="H195" s="114">
        <v>424840</v>
      </c>
      <c r="I195" s="102">
        <f t="shared" si="117"/>
        <v>480</v>
      </c>
      <c r="J195" s="102">
        <f t="shared" si="117"/>
        <v>480</v>
      </c>
      <c r="K195" s="102">
        <f t="shared" si="117"/>
        <v>480</v>
      </c>
      <c r="L195" s="115">
        <v>425320</v>
      </c>
      <c r="M195" s="115">
        <v>425320</v>
      </c>
      <c r="N195" s="115">
        <v>425320</v>
      </c>
      <c r="O195" s="115"/>
      <c r="P195" s="115"/>
      <c r="Q195" s="115"/>
      <c r="R195" s="298">
        <f t="shared" si="114"/>
        <v>425320</v>
      </c>
      <c r="S195" s="298">
        <f t="shared" si="114"/>
        <v>425320</v>
      </c>
      <c r="T195" s="298">
        <f t="shared" si="114"/>
        <v>425320</v>
      </c>
    </row>
    <row r="196" spans="1:20" s="112" customFormat="1" ht="37.5" hidden="1" x14ac:dyDescent="0.3">
      <c r="A196" s="98">
        <v>911</v>
      </c>
      <c r="B196" s="384" t="s">
        <v>99</v>
      </c>
      <c r="C196" s="113" t="s">
        <v>230</v>
      </c>
      <c r="D196" s="107">
        <v>54</v>
      </c>
      <c r="E196" s="107">
        <v>67</v>
      </c>
      <c r="F196" s="114">
        <v>50379</v>
      </c>
      <c r="G196" s="114">
        <v>50379</v>
      </c>
      <c r="H196" s="114">
        <v>50379</v>
      </c>
      <c r="I196" s="102">
        <f t="shared" si="117"/>
        <v>173</v>
      </c>
      <c r="J196" s="102">
        <f t="shared" si="117"/>
        <v>173</v>
      </c>
      <c r="K196" s="102">
        <f t="shared" si="117"/>
        <v>173</v>
      </c>
      <c r="L196" s="115">
        <v>50552</v>
      </c>
      <c r="M196" s="115">
        <v>50552</v>
      </c>
      <c r="N196" s="115">
        <v>50552</v>
      </c>
      <c r="O196" s="115"/>
      <c r="P196" s="115"/>
      <c r="Q196" s="115"/>
      <c r="R196" s="298">
        <f t="shared" si="114"/>
        <v>50552</v>
      </c>
      <c r="S196" s="298">
        <f t="shared" si="114"/>
        <v>50552</v>
      </c>
      <c r="T196" s="298">
        <f t="shared" si="114"/>
        <v>50552</v>
      </c>
    </row>
    <row r="197" spans="1:20" s="112" customFormat="1" ht="37.5" hidden="1" x14ac:dyDescent="0.3">
      <c r="A197" s="98">
        <v>911</v>
      </c>
      <c r="B197" s="384" t="s">
        <v>100</v>
      </c>
      <c r="C197" s="383" t="s">
        <v>231</v>
      </c>
      <c r="D197" s="107">
        <v>55</v>
      </c>
      <c r="E197" s="107">
        <v>68</v>
      </c>
      <c r="F197" s="114">
        <v>3880.1</v>
      </c>
      <c r="G197" s="114">
        <v>3880.1</v>
      </c>
      <c r="H197" s="114">
        <v>3880.1</v>
      </c>
      <c r="I197" s="102">
        <f t="shared" si="117"/>
        <v>0</v>
      </c>
      <c r="J197" s="102">
        <f t="shared" si="117"/>
        <v>0</v>
      </c>
      <c r="K197" s="102">
        <f t="shared" si="117"/>
        <v>0</v>
      </c>
      <c r="L197" s="115">
        <v>3880.1</v>
      </c>
      <c r="M197" s="115">
        <v>3880.1</v>
      </c>
      <c r="N197" s="115">
        <v>3880.1</v>
      </c>
      <c r="O197" s="115"/>
      <c r="P197" s="115"/>
      <c r="Q197" s="115"/>
      <c r="R197" s="298">
        <f t="shared" si="114"/>
        <v>3880.1</v>
      </c>
      <c r="S197" s="298">
        <f t="shared" si="114"/>
        <v>3880.1</v>
      </c>
      <c r="T197" s="298">
        <f t="shared" si="114"/>
        <v>3880.1</v>
      </c>
    </row>
    <row r="198" spans="1:20" s="112" customFormat="1" ht="56.25" hidden="1" x14ac:dyDescent="0.3">
      <c r="A198" s="98">
        <v>911</v>
      </c>
      <c r="B198" s="384" t="s">
        <v>101</v>
      </c>
      <c r="C198" s="113" t="s">
        <v>232</v>
      </c>
      <c r="D198" s="107">
        <v>58</v>
      </c>
      <c r="E198" s="107">
        <v>71</v>
      </c>
      <c r="F198" s="114">
        <v>207</v>
      </c>
      <c r="G198" s="114">
        <v>207</v>
      </c>
      <c r="H198" s="114">
        <v>207</v>
      </c>
      <c r="I198" s="102">
        <f t="shared" si="117"/>
        <v>0</v>
      </c>
      <c r="J198" s="102">
        <f t="shared" si="117"/>
        <v>0</v>
      </c>
      <c r="K198" s="102">
        <f t="shared" si="117"/>
        <v>0</v>
      </c>
      <c r="L198" s="115">
        <v>207</v>
      </c>
      <c r="M198" s="115">
        <v>207</v>
      </c>
      <c r="N198" s="115">
        <v>207</v>
      </c>
      <c r="O198" s="115"/>
      <c r="P198" s="115"/>
      <c r="Q198" s="115"/>
      <c r="R198" s="298">
        <f t="shared" si="114"/>
        <v>207</v>
      </c>
      <c r="S198" s="298">
        <f t="shared" si="114"/>
        <v>207</v>
      </c>
      <c r="T198" s="298">
        <f t="shared" si="114"/>
        <v>207</v>
      </c>
    </row>
    <row r="199" spans="1:20" s="112" customFormat="1" ht="37.5" hidden="1" x14ac:dyDescent="0.25">
      <c r="A199" s="98">
        <v>911</v>
      </c>
      <c r="B199" s="384" t="s">
        <v>102</v>
      </c>
      <c r="C199" s="124" t="s">
        <v>233</v>
      </c>
      <c r="D199" s="107">
        <v>60</v>
      </c>
      <c r="E199" s="107">
        <v>73</v>
      </c>
      <c r="F199" s="114">
        <v>570</v>
      </c>
      <c r="G199" s="114">
        <v>570</v>
      </c>
      <c r="H199" s="114">
        <v>570</v>
      </c>
      <c r="I199" s="102">
        <f t="shared" si="117"/>
        <v>0</v>
      </c>
      <c r="J199" s="102">
        <f t="shared" si="117"/>
        <v>0</v>
      </c>
      <c r="K199" s="102">
        <f t="shared" si="117"/>
        <v>0</v>
      </c>
      <c r="L199" s="115">
        <v>570</v>
      </c>
      <c r="M199" s="115">
        <v>570</v>
      </c>
      <c r="N199" s="115">
        <v>570</v>
      </c>
      <c r="O199" s="115"/>
      <c r="P199" s="115"/>
      <c r="Q199" s="115"/>
      <c r="R199" s="298">
        <f t="shared" si="114"/>
        <v>570</v>
      </c>
      <c r="S199" s="298">
        <f t="shared" si="114"/>
        <v>570</v>
      </c>
      <c r="T199" s="298">
        <f t="shared" si="114"/>
        <v>570</v>
      </c>
    </row>
    <row r="200" spans="1:20" s="112" customFormat="1" ht="37.5" x14ac:dyDescent="0.25">
      <c r="A200" s="98">
        <v>911</v>
      </c>
      <c r="B200" s="384" t="s">
        <v>360</v>
      </c>
      <c r="C200" s="308" t="s">
        <v>213</v>
      </c>
      <c r="D200" s="29">
        <v>58</v>
      </c>
      <c r="E200" s="29">
        <v>71</v>
      </c>
      <c r="F200" s="309">
        <v>1200</v>
      </c>
      <c r="G200" s="309">
        <v>1310</v>
      </c>
      <c r="H200" s="309">
        <v>1330</v>
      </c>
      <c r="I200" s="30">
        <f t="shared" si="117"/>
        <v>0</v>
      </c>
      <c r="J200" s="30">
        <f t="shared" si="117"/>
        <v>0</v>
      </c>
      <c r="K200" s="30">
        <f t="shared" si="117"/>
        <v>0</v>
      </c>
      <c r="L200" s="310">
        <v>1200</v>
      </c>
      <c r="M200" s="310">
        <v>1310</v>
      </c>
      <c r="N200" s="310">
        <v>1330</v>
      </c>
      <c r="O200" s="310">
        <v>-1200</v>
      </c>
      <c r="P200" s="310">
        <v>-1310</v>
      </c>
      <c r="Q200" s="310">
        <v>-1330</v>
      </c>
      <c r="R200" s="316">
        <f t="shared" si="114"/>
        <v>0</v>
      </c>
      <c r="S200" s="316">
        <f t="shared" si="114"/>
        <v>0</v>
      </c>
      <c r="T200" s="316">
        <f t="shared" si="114"/>
        <v>0</v>
      </c>
    </row>
    <row r="201" spans="1:20" s="112" customFormat="1" ht="18.75" hidden="1" x14ac:dyDescent="0.25">
      <c r="A201" s="98">
        <v>911</v>
      </c>
      <c r="B201" s="384" t="s">
        <v>110</v>
      </c>
      <c r="C201" s="124" t="s">
        <v>241</v>
      </c>
      <c r="D201" s="107">
        <v>62</v>
      </c>
      <c r="E201" s="107">
        <v>75</v>
      </c>
      <c r="F201" s="114">
        <v>2005</v>
      </c>
      <c r="G201" s="114">
        <v>2005</v>
      </c>
      <c r="H201" s="114">
        <v>2005</v>
      </c>
      <c r="I201" s="102">
        <f t="shared" si="117"/>
        <v>0</v>
      </c>
      <c r="J201" s="102">
        <f t="shared" si="117"/>
        <v>0</v>
      </c>
      <c r="K201" s="102">
        <f t="shared" si="117"/>
        <v>0</v>
      </c>
      <c r="L201" s="115">
        <v>2005</v>
      </c>
      <c r="M201" s="115">
        <v>2005</v>
      </c>
      <c r="N201" s="115">
        <v>2005</v>
      </c>
      <c r="O201" s="115"/>
      <c r="P201" s="115"/>
      <c r="Q201" s="115"/>
      <c r="R201" s="298">
        <f t="shared" si="114"/>
        <v>2005</v>
      </c>
      <c r="S201" s="298">
        <f t="shared" si="114"/>
        <v>2005</v>
      </c>
      <c r="T201" s="298">
        <f t="shared" si="114"/>
        <v>2005</v>
      </c>
    </row>
    <row r="202" spans="1:20" s="112" customFormat="1" ht="18.75" hidden="1" x14ac:dyDescent="0.25">
      <c r="A202" s="98">
        <v>911</v>
      </c>
      <c r="B202" s="384" t="s">
        <v>361</v>
      </c>
      <c r="C202" s="376" t="s">
        <v>203</v>
      </c>
      <c r="D202" s="107">
        <v>56</v>
      </c>
      <c r="E202" s="107">
        <v>69</v>
      </c>
      <c r="F202" s="114">
        <v>4445</v>
      </c>
      <c r="G202" s="114">
        <v>4445</v>
      </c>
      <c r="H202" s="114">
        <v>4445</v>
      </c>
      <c r="I202" s="102">
        <f t="shared" si="117"/>
        <v>0</v>
      </c>
      <c r="J202" s="102">
        <f t="shared" si="117"/>
        <v>0</v>
      </c>
      <c r="K202" s="102">
        <f t="shared" si="117"/>
        <v>0</v>
      </c>
      <c r="L202" s="115">
        <v>4445</v>
      </c>
      <c r="M202" s="115">
        <v>4445</v>
      </c>
      <c r="N202" s="115">
        <v>4445</v>
      </c>
      <c r="O202" s="115"/>
      <c r="P202" s="115"/>
      <c r="Q202" s="115"/>
      <c r="R202" s="298">
        <f t="shared" si="114"/>
        <v>4445</v>
      </c>
      <c r="S202" s="298">
        <f t="shared" si="114"/>
        <v>4445</v>
      </c>
      <c r="T202" s="298">
        <f t="shared" si="114"/>
        <v>4445</v>
      </c>
    </row>
    <row r="203" spans="1:20" s="112" customFormat="1" ht="18.75" hidden="1" x14ac:dyDescent="0.3">
      <c r="A203" s="98">
        <v>915</v>
      </c>
      <c r="B203" s="384" t="s">
        <v>90</v>
      </c>
      <c r="C203" s="113" t="s">
        <v>221</v>
      </c>
      <c r="D203" s="107">
        <v>43</v>
      </c>
      <c r="E203" s="107">
        <v>53</v>
      </c>
      <c r="F203" s="114">
        <v>2070</v>
      </c>
      <c r="G203" s="114">
        <v>2070</v>
      </c>
      <c r="H203" s="114">
        <v>2070</v>
      </c>
      <c r="I203" s="102">
        <f t="shared" si="117"/>
        <v>0</v>
      </c>
      <c r="J203" s="102">
        <f t="shared" si="117"/>
        <v>0</v>
      </c>
      <c r="K203" s="102">
        <f t="shared" si="117"/>
        <v>0</v>
      </c>
      <c r="L203" s="115">
        <v>2070</v>
      </c>
      <c r="M203" s="115">
        <v>2070</v>
      </c>
      <c r="N203" s="115">
        <v>2070</v>
      </c>
      <c r="O203" s="115"/>
      <c r="P203" s="115"/>
      <c r="Q203" s="115"/>
      <c r="R203" s="298">
        <f t="shared" si="114"/>
        <v>2070</v>
      </c>
      <c r="S203" s="298">
        <f t="shared" si="114"/>
        <v>2070</v>
      </c>
      <c r="T203" s="298">
        <f t="shared" si="114"/>
        <v>2070</v>
      </c>
    </row>
    <row r="204" spans="1:20" s="112" customFormat="1" ht="75" hidden="1" x14ac:dyDescent="0.25">
      <c r="A204" s="98">
        <v>915</v>
      </c>
      <c r="B204" s="384" t="s">
        <v>91</v>
      </c>
      <c r="C204" s="124" t="s">
        <v>222</v>
      </c>
      <c r="D204" s="107">
        <v>40</v>
      </c>
      <c r="E204" s="107">
        <v>54</v>
      </c>
      <c r="F204" s="114">
        <v>36</v>
      </c>
      <c r="G204" s="114">
        <v>36</v>
      </c>
      <c r="H204" s="114">
        <v>36</v>
      </c>
      <c r="I204" s="102">
        <f t="shared" si="117"/>
        <v>0</v>
      </c>
      <c r="J204" s="102">
        <f t="shared" si="117"/>
        <v>0</v>
      </c>
      <c r="K204" s="102">
        <f t="shared" si="117"/>
        <v>0</v>
      </c>
      <c r="L204" s="115">
        <v>36</v>
      </c>
      <c r="M204" s="115">
        <v>36</v>
      </c>
      <c r="N204" s="115">
        <v>36</v>
      </c>
      <c r="O204" s="115"/>
      <c r="P204" s="115"/>
      <c r="Q204" s="115"/>
      <c r="R204" s="298">
        <f t="shared" si="114"/>
        <v>36</v>
      </c>
      <c r="S204" s="298">
        <f t="shared" si="114"/>
        <v>36</v>
      </c>
      <c r="T204" s="298">
        <f t="shared" si="114"/>
        <v>36</v>
      </c>
    </row>
    <row r="205" spans="1:20" s="151" customFormat="1" ht="18.75" hidden="1" customHeight="1" x14ac:dyDescent="0.3">
      <c r="A205" s="98">
        <v>915</v>
      </c>
      <c r="B205" s="384" t="s">
        <v>92</v>
      </c>
      <c r="C205" s="124" t="s">
        <v>223</v>
      </c>
      <c r="D205" s="107"/>
      <c r="E205" s="107">
        <v>56</v>
      </c>
      <c r="F205" s="114"/>
      <c r="G205" s="114"/>
      <c r="H205" s="114"/>
      <c r="I205" s="122">
        <f t="shared" si="117"/>
        <v>60</v>
      </c>
      <c r="J205" s="102">
        <f t="shared" si="117"/>
        <v>60</v>
      </c>
      <c r="K205" s="102">
        <f t="shared" si="117"/>
        <v>60</v>
      </c>
      <c r="L205" s="115">
        <v>60</v>
      </c>
      <c r="M205" s="115">
        <v>60</v>
      </c>
      <c r="N205" s="115">
        <v>60</v>
      </c>
      <c r="O205" s="115"/>
      <c r="P205" s="115"/>
      <c r="Q205" s="115"/>
      <c r="R205" s="298">
        <f t="shared" si="114"/>
        <v>60</v>
      </c>
      <c r="S205" s="298">
        <f t="shared" si="114"/>
        <v>60</v>
      </c>
      <c r="T205" s="298">
        <f t="shared" si="114"/>
        <v>60</v>
      </c>
    </row>
    <row r="206" spans="1:20" s="151" customFormat="1" ht="18.75" hidden="1" customHeight="1" x14ac:dyDescent="0.3">
      <c r="A206" s="98">
        <v>915</v>
      </c>
      <c r="B206" s="384" t="s">
        <v>93</v>
      </c>
      <c r="C206" s="131" t="s">
        <v>224</v>
      </c>
      <c r="D206" s="107"/>
      <c r="E206" s="107"/>
      <c r="F206" s="114"/>
      <c r="G206" s="114"/>
      <c r="H206" s="114"/>
      <c r="I206" s="122">
        <f t="shared" si="117"/>
        <v>0</v>
      </c>
      <c r="J206" s="102">
        <f t="shared" si="117"/>
        <v>0</v>
      </c>
      <c r="K206" s="102">
        <f t="shared" si="117"/>
        <v>0</v>
      </c>
      <c r="L206" s="114"/>
      <c r="M206" s="114"/>
      <c r="N206" s="114"/>
      <c r="O206" s="114"/>
      <c r="P206" s="114"/>
      <c r="Q206" s="114"/>
      <c r="R206" s="298">
        <f t="shared" si="114"/>
        <v>0</v>
      </c>
      <c r="S206" s="298">
        <f t="shared" si="114"/>
        <v>0</v>
      </c>
      <c r="T206" s="298">
        <f t="shared" si="114"/>
        <v>0</v>
      </c>
    </row>
    <row r="207" spans="1:20" s="112" customFormat="1" ht="56.25" hidden="1" x14ac:dyDescent="0.25">
      <c r="A207" s="98">
        <v>915</v>
      </c>
      <c r="B207" s="384" t="s">
        <v>94</v>
      </c>
      <c r="C207" s="124" t="s">
        <v>225</v>
      </c>
      <c r="D207" s="107">
        <v>48</v>
      </c>
      <c r="E207" s="107">
        <v>61</v>
      </c>
      <c r="F207" s="114">
        <v>130196.4</v>
      </c>
      <c r="G207" s="114">
        <v>130196.4</v>
      </c>
      <c r="H207" s="114">
        <v>130196.4</v>
      </c>
      <c r="I207" s="102">
        <f t="shared" si="117"/>
        <v>3256.3999999999942</v>
      </c>
      <c r="J207" s="102">
        <f t="shared" si="117"/>
        <v>3256.3999999999942</v>
      </c>
      <c r="K207" s="102">
        <f t="shared" si="117"/>
        <v>3256.3999999999942</v>
      </c>
      <c r="L207" s="115">
        <v>133452.79999999999</v>
      </c>
      <c r="M207" s="115">
        <v>133452.79999999999</v>
      </c>
      <c r="N207" s="115">
        <v>133452.79999999999</v>
      </c>
      <c r="O207" s="115"/>
      <c r="P207" s="115"/>
      <c r="Q207" s="115"/>
      <c r="R207" s="298">
        <f t="shared" ref="R207:T235" si="123">L207+O207</f>
        <v>133452.79999999999</v>
      </c>
      <c r="S207" s="298">
        <f t="shared" si="123"/>
        <v>133452.79999999999</v>
      </c>
      <c r="T207" s="298">
        <f t="shared" si="123"/>
        <v>133452.79999999999</v>
      </c>
    </row>
    <row r="208" spans="1:20" s="112" customFormat="1" ht="75" hidden="1" x14ac:dyDescent="0.25">
      <c r="A208" s="98">
        <v>915</v>
      </c>
      <c r="B208" s="384" t="s">
        <v>95</v>
      </c>
      <c r="C208" s="124" t="s">
        <v>226</v>
      </c>
      <c r="D208" s="107">
        <v>48</v>
      </c>
      <c r="E208" s="107">
        <v>61</v>
      </c>
      <c r="F208" s="114">
        <v>50530.6</v>
      </c>
      <c r="G208" s="114">
        <v>50530.6</v>
      </c>
      <c r="H208" s="114">
        <v>50530.6</v>
      </c>
      <c r="I208" s="102">
        <f t="shared" si="117"/>
        <v>1037</v>
      </c>
      <c r="J208" s="102">
        <f t="shared" si="117"/>
        <v>1037</v>
      </c>
      <c r="K208" s="102">
        <f t="shared" si="117"/>
        <v>1037</v>
      </c>
      <c r="L208" s="115">
        <v>51567.6</v>
      </c>
      <c r="M208" s="115">
        <v>51567.6</v>
      </c>
      <c r="N208" s="115">
        <v>51567.6</v>
      </c>
      <c r="O208" s="115"/>
      <c r="P208" s="115"/>
      <c r="Q208" s="115"/>
      <c r="R208" s="298">
        <f t="shared" si="123"/>
        <v>51567.6</v>
      </c>
      <c r="S208" s="298">
        <f t="shared" si="123"/>
        <v>51567.6</v>
      </c>
      <c r="T208" s="298">
        <f t="shared" si="123"/>
        <v>51567.6</v>
      </c>
    </row>
    <row r="209" spans="1:20" s="151" customFormat="1" ht="56.25" hidden="1" customHeight="1" x14ac:dyDescent="0.3">
      <c r="A209" s="98">
        <v>915</v>
      </c>
      <c r="B209" s="384" t="s">
        <v>362</v>
      </c>
      <c r="C209" s="131" t="s">
        <v>247</v>
      </c>
      <c r="D209" s="107"/>
      <c r="E209" s="107"/>
      <c r="F209" s="114"/>
      <c r="G209" s="114"/>
      <c r="H209" s="114"/>
      <c r="I209" s="122">
        <f t="shared" si="117"/>
        <v>0</v>
      </c>
      <c r="J209" s="102">
        <f t="shared" si="117"/>
        <v>0</v>
      </c>
      <c r="K209" s="102">
        <f t="shared" si="117"/>
        <v>0</v>
      </c>
      <c r="L209" s="114"/>
      <c r="M209" s="114"/>
      <c r="N209" s="114"/>
      <c r="O209" s="114"/>
      <c r="P209" s="114"/>
      <c r="Q209" s="114"/>
      <c r="R209" s="298">
        <f t="shared" si="123"/>
        <v>0</v>
      </c>
      <c r="S209" s="298">
        <f t="shared" si="123"/>
        <v>0</v>
      </c>
      <c r="T209" s="298">
        <f t="shared" si="123"/>
        <v>0</v>
      </c>
    </row>
    <row r="210" spans="1:20" s="151" customFormat="1" ht="56.25" hidden="1" customHeight="1" x14ac:dyDescent="0.3">
      <c r="A210" s="98">
        <v>915</v>
      </c>
      <c r="B210" s="384" t="s">
        <v>111</v>
      </c>
      <c r="C210" s="370" t="s">
        <v>363</v>
      </c>
      <c r="D210" s="107"/>
      <c r="E210" s="107"/>
      <c r="F210" s="114"/>
      <c r="G210" s="114"/>
      <c r="H210" s="114"/>
      <c r="I210" s="122">
        <f t="shared" si="117"/>
        <v>0</v>
      </c>
      <c r="J210" s="102">
        <f t="shared" si="117"/>
        <v>0</v>
      </c>
      <c r="K210" s="102">
        <f t="shared" si="117"/>
        <v>0</v>
      </c>
      <c r="L210" s="114"/>
      <c r="M210" s="114"/>
      <c r="N210" s="114"/>
      <c r="O210" s="114"/>
      <c r="P210" s="114"/>
      <c r="Q210" s="114"/>
      <c r="R210" s="298">
        <f t="shared" si="123"/>
        <v>0</v>
      </c>
      <c r="S210" s="298">
        <f t="shared" si="123"/>
        <v>0</v>
      </c>
      <c r="T210" s="298">
        <f t="shared" si="123"/>
        <v>0</v>
      </c>
    </row>
    <row r="211" spans="1:20" s="151" customFormat="1" ht="18.75" hidden="1" customHeight="1" x14ac:dyDescent="0.3">
      <c r="A211" s="98">
        <v>915</v>
      </c>
      <c r="B211" s="384" t="s">
        <v>96</v>
      </c>
      <c r="C211" s="370" t="s">
        <v>227</v>
      </c>
      <c r="D211" s="107"/>
      <c r="E211" s="107"/>
      <c r="F211" s="114"/>
      <c r="G211" s="114"/>
      <c r="H211" s="114"/>
      <c r="I211" s="122">
        <f t="shared" ref="I211:K235" si="124">L211-F211</f>
        <v>0</v>
      </c>
      <c r="J211" s="102">
        <f t="shared" si="124"/>
        <v>0</v>
      </c>
      <c r="K211" s="102">
        <f t="shared" si="124"/>
        <v>0</v>
      </c>
      <c r="L211" s="114"/>
      <c r="M211" s="114"/>
      <c r="N211" s="114"/>
      <c r="O211" s="114"/>
      <c r="P211" s="114"/>
      <c r="Q211" s="114"/>
      <c r="R211" s="298">
        <f t="shared" si="123"/>
        <v>0</v>
      </c>
      <c r="S211" s="298">
        <f t="shared" si="123"/>
        <v>0</v>
      </c>
      <c r="T211" s="298">
        <f t="shared" si="123"/>
        <v>0</v>
      </c>
    </row>
    <row r="212" spans="1:20" s="112" customFormat="1" ht="37.5" hidden="1" x14ac:dyDescent="0.3">
      <c r="A212" s="98">
        <v>915</v>
      </c>
      <c r="B212" s="384" t="s">
        <v>97</v>
      </c>
      <c r="C212" s="113" t="s">
        <v>228</v>
      </c>
      <c r="D212" s="107">
        <v>46</v>
      </c>
      <c r="E212" s="107">
        <v>60</v>
      </c>
      <c r="F212" s="114">
        <v>1216</v>
      </c>
      <c r="G212" s="114">
        <v>1216</v>
      </c>
      <c r="H212" s="114">
        <v>1216</v>
      </c>
      <c r="I212" s="102">
        <f t="shared" si="124"/>
        <v>0</v>
      </c>
      <c r="J212" s="102">
        <f t="shared" si="124"/>
        <v>0</v>
      </c>
      <c r="K212" s="102">
        <f t="shared" si="124"/>
        <v>0</v>
      </c>
      <c r="L212" s="115">
        <v>1216</v>
      </c>
      <c r="M212" s="115">
        <v>1216</v>
      </c>
      <c r="N212" s="115">
        <v>1216</v>
      </c>
      <c r="O212" s="115"/>
      <c r="P212" s="115"/>
      <c r="Q212" s="115"/>
      <c r="R212" s="298">
        <f t="shared" si="123"/>
        <v>1216</v>
      </c>
      <c r="S212" s="298">
        <f t="shared" si="123"/>
        <v>1216</v>
      </c>
      <c r="T212" s="298">
        <f t="shared" si="123"/>
        <v>1216</v>
      </c>
    </row>
    <row r="213" spans="1:20" s="151" customFormat="1" ht="18.75" hidden="1" customHeight="1" x14ac:dyDescent="0.3">
      <c r="A213" s="98">
        <v>915</v>
      </c>
      <c r="B213" s="384" t="s">
        <v>98</v>
      </c>
      <c r="C213" s="370" t="s">
        <v>229</v>
      </c>
      <c r="D213" s="107"/>
      <c r="E213" s="107"/>
      <c r="F213" s="114"/>
      <c r="G213" s="114"/>
      <c r="H213" s="114"/>
      <c r="I213" s="122">
        <f t="shared" si="124"/>
        <v>0</v>
      </c>
      <c r="J213" s="102">
        <f t="shared" si="124"/>
        <v>0</v>
      </c>
      <c r="K213" s="102">
        <f t="shared" si="124"/>
        <v>0</v>
      </c>
      <c r="L213" s="114"/>
      <c r="M213" s="114"/>
      <c r="N213" s="114"/>
      <c r="O213" s="114"/>
      <c r="P213" s="114"/>
      <c r="Q213" s="114"/>
      <c r="R213" s="298">
        <f t="shared" si="123"/>
        <v>0</v>
      </c>
      <c r="S213" s="298">
        <f t="shared" si="123"/>
        <v>0</v>
      </c>
      <c r="T213" s="298">
        <f t="shared" si="123"/>
        <v>0</v>
      </c>
    </row>
    <row r="214" spans="1:20" s="112" customFormat="1" ht="37.5" hidden="1" x14ac:dyDescent="0.3">
      <c r="A214" s="98">
        <v>915</v>
      </c>
      <c r="B214" s="384" t="s">
        <v>112</v>
      </c>
      <c r="C214" s="113" t="s">
        <v>242</v>
      </c>
      <c r="D214" s="107">
        <v>45</v>
      </c>
      <c r="E214" s="107">
        <v>58</v>
      </c>
      <c r="F214" s="114">
        <v>1471</v>
      </c>
      <c r="G214" s="114">
        <v>1471</v>
      </c>
      <c r="H214" s="114">
        <v>1471</v>
      </c>
      <c r="I214" s="102">
        <f t="shared" si="124"/>
        <v>0</v>
      </c>
      <c r="J214" s="102">
        <f t="shared" si="124"/>
        <v>0</v>
      </c>
      <c r="K214" s="102">
        <f t="shared" si="124"/>
        <v>0</v>
      </c>
      <c r="L214" s="115">
        <v>1471</v>
      </c>
      <c r="M214" s="115">
        <v>1471</v>
      </c>
      <c r="N214" s="115">
        <v>1471</v>
      </c>
      <c r="O214" s="115"/>
      <c r="P214" s="115"/>
      <c r="Q214" s="115"/>
      <c r="R214" s="298">
        <f t="shared" si="123"/>
        <v>1471</v>
      </c>
      <c r="S214" s="298">
        <f t="shared" si="123"/>
        <v>1471</v>
      </c>
      <c r="T214" s="298">
        <f t="shared" si="123"/>
        <v>1471</v>
      </c>
    </row>
    <row r="215" spans="1:20" s="112" customFormat="1" ht="37.5" hidden="1" x14ac:dyDescent="0.3">
      <c r="A215" s="98">
        <v>915</v>
      </c>
      <c r="B215" s="384" t="s">
        <v>113</v>
      </c>
      <c r="C215" s="113" t="s">
        <v>243</v>
      </c>
      <c r="D215" s="107">
        <v>49</v>
      </c>
      <c r="E215" s="107">
        <v>63</v>
      </c>
      <c r="F215" s="114">
        <v>28219.9</v>
      </c>
      <c r="G215" s="114">
        <v>28219.9</v>
      </c>
      <c r="H215" s="114">
        <v>28219.9</v>
      </c>
      <c r="I215" s="102">
        <f t="shared" si="124"/>
        <v>0</v>
      </c>
      <c r="J215" s="102">
        <f t="shared" si="124"/>
        <v>0</v>
      </c>
      <c r="K215" s="102">
        <f t="shared" si="124"/>
        <v>0</v>
      </c>
      <c r="L215" s="115">
        <v>28219.9</v>
      </c>
      <c r="M215" s="115">
        <v>28219.9</v>
      </c>
      <c r="N215" s="115">
        <v>28219.9</v>
      </c>
      <c r="O215" s="115"/>
      <c r="P215" s="115"/>
      <c r="Q215" s="115"/>
      <c r="R215" s="298">
        <f t="shared" si="123"/>
        <v>28219.9</v>
      </c>
      <c r="S215" s="298">
        <f t="shared" si="123"/>
        <v>28219.9</v>
      </c>
      <c r="T215" s="298">
        <f t="shared" si="123"/>
        <v>28219.9</v>
      </c>
    </row>
    <row r="216" spans="1:20" s="112" customFormat="1" ht="18.75" hidden="1" x14ac:dyDescent="0.3">
      <c r="A216" s="98">
        <v>915</v>
      </c>
      <c r="B216" s="384" t="s">
        <v>104</v>
      </c>
      <c r="C216" s="113" t="s">
        <v>235</v>
      </c>
      <c r="D216" s="107">
        <v>45</v>
      </c>
      <c r="E216" s="107">
        <v>56</v>
      </c>
      <c r="F216" s="114">
        <v>6903</v>
      </c>
      <c r="G216" s="114">
        <v>6903</v>
      </c>
      <c r="H216" s="114">
        <v>6903</v>
      </c>
      <c r="I216" s="102">
        <f t="shared" si="124"/>
        <v>0</v>
      </c>
      <c r="J216" s="102">
        <f t="shared" si="124"/>
        <v>0</v>
      </c>
      <c r="K216" s="102">
        <f t="shared" si="124"/>
        <v>0</v>
      </c>
      <c r="L216" s="115">
        <v>6903</v>
      </c>
      <c r="M216" s="115">
        <v>6903</v>
      </c>
      <c r="N216" s="115">
        <v>6903</v>
      </c>
      <c r="O216" s="115"/>
      <c r="P216" s="115"/>
      <c r="Q216" s="115"/>
      <c r="R216" s="298">
        <f t="shared" si="123"/>
        <v>6903</v>
      </c>
      <c r="S216" s="298">
        <f t="shared" si="123"/>
        <v>6903</v>
      </c>
      <c r="T216" s="298">
        <f t="shared" si="123"/>
        <v>6903</v>
      </c>
    </row>
    <row r="217" spans="1:20" s="112" customFormat="1" ht="18.75" hidden="1" x14ac:dyDescent="0.25">
      <c r="A217" s="98">
        <v>915</v>
      </c>
      <c r="B217" s="384" t="s">
        <v>105</v>
      </c>
      <c r="C217" s="124" t="s">
        <v>236</v>
      </c>
      <c r="D217" s="107">
        <v>44</v>
      </c>
      <c r="E217" s="107">
        <v>57</v>
      </c>
      <c r="F217" s="114">
        <v>29.1</v>
      </c>
      <c r="G217" s="114">
        <v>29.1</v>
      </c>
      <c r="H217" s="114">
        <v>29.1</v>
      </c>
      <c r="I217" s="102">
        <f t="shared" si="124"/>
        <v>0</v>
      </c>
      <c r="J217" s="102">
        <f t="shared" si="124"/>
        <v>0</v>
      </c>
      <c r="K217" s="102">
        <f t="shared" si="124"/>
        <v>0</v>
      </c>
      <c r="L217" s="115">
        <v>29.1</v>
      </c>
      <c r="M217" s="115">
        <v>29.1</v>
      </c>
      <c r="N217" s="115">
        <v>29.1</v>
      </c>
      <c r="O217" s="115"/>
      <c r="P217" s="115"/>
      <c r="Q217" s="115"/>
      <c r="R217" s="298">
        <f t="shared" si="123"/>
        <v>29.1</v>
      </c>
      <c r="S217" s="298">
        <f t="shared" si="123"/>
        <v>29.1</v>
      </c>
      <c r="T217" s="298">
        <f t="shared" si="123"/>
        <v>29.1</v>
      </c>
    </row>
    <row r="218" spans="1:20" s="151" customFormat="1" ht="48.75" customHeight="1" x14ac:dyDescent="0.3">
      <c r="A218" s="7">
        <v>915</v>
      </c>
      <c r="B218" s="384" t="s">
        <v>486</v>
      </c>
      <c r="C218" s="373" t="s">
        <v>487</v>
      </c>
      <c r="D218" s="29"/>
      <c r="E218" s="29"/>
      <c r="F218" s="309"/>
      <c r="G218" s="309"/>
      <c r="H218" s="309"/>
      <c r="I218" s="201"/>
      <c r="J218" s="30"/>
      <c r="K218" s="30"/>
      <c r="L218" s="310">
        <v>0</v>
      </c>
      <c r="M218" s="310">
        <v>0</v>
      </c>
      <c r="N218" s="310">
        <v>0</v>
      </c>
      <c r="O218" s="310">
        <v>2523.4</v>
      </c>
      <c r="P218" s="310">
        <v>2523.4</v>
      </c>
      <c r="Q218" s="310">
        <v>2523.4</v>
      </c>
      <c r="R218" s="375">
        <f t="shared" si="123"/>
        <v>2523.4</v>
      </c>
      <c r="S218" s="316">
        <f t="shared" si="123"/>
        <v>2523.4</v>
      </c>
      <c r="T218" s="316">
        <f t="shared" si="123"/>
        <v>2523.4</v>
      </c>
    </row>
    <row r="219" spans="1:20" s="112" customFormat="1" ht="56.25" x14ac:dyDescent="0.3">
      <c r="A219" s="7">
        <v>915</v>
      </c>
      <c r="B219" s="384" t="s">
        <v>106</v>
      </c>
      <c r="C219" s="371" t="s">
        <v>237</v>
      </c>
      <c r="D219" s="29">
        <v>52</v>
      </c>
      <c r="E219" s="29">
        <v>65</v>
      </c>
      <c r="F219" s="309">
        <v>654.70000000000005</v>
      </c>
      <c r="G219" s="309"/>
      <c r="H219" s="309">
        <v>654.70000000000005</v>
      </c>
      <c r="I219" s="30">
        <f t="shared" si="124"/>
        <v>0</v>
      </c>
      <c r="J219" s="30">
        <f t="shared" si="124"/>
        <v>0</v>
      </c>
      <c r="K219" s="30">
        <f t="shared" si="124"/>
        <v>0</v>
      </c>
      <c r="L219" s="310">
        <v>654.70000000000005</v>
      </c>
      <c r="M219" s="310">
        <v>0</v>
      </c>
      <c r="N219" s="310">
        <v>654.70000000000005</v>
      </c>
      <c r="O219" s="310">
        <v>-654.70000000000005</v>
      </c>
      <c r="P219" s="310">
        <v>0</v>
      </c>
      <c r="Q219" s="310">
        <v>-654.70000000000005</v>
      </c>
      <c r="R219" s="316">
        <f t="shared" si="123"/>
        <v>0</v>
      </c>
      <c r="S219" s="316">
        <f t="shared" si="123"/>
        <v>0</v>
      </c>
      <c r="T219" s="316">
        <f t="shared" si="123"/>
        <v>0</v>
      </c>
    </row>
    <row r="220" spans="1:20" s="112" customFormat="1" ht="37.5" hidden="1" x14ac:dyDescent="0.3">
      <c r="A220" s="98">
        <v>915</v>
      </c>
      <c r="B220" s="382" t="s">
        <v>107</v>
      </c>
      <c r="C220" s="113" t="s">
        <v>238</v>
      </c>
      <c r="D220" s="107">
        <v>47</v>
      </c>
      <c r="E220" s="107">
        <v>62</v>
      </c>
      <c r="F220" s="114">
        <v>10</v>
      </c>
      <c r="G220" s="114">
        <v>10</v>
      </c>
      <c r="H220" s="114">
        <v>10</v>
      </c>
      <c r="I220" s="102">
        <f t="shared" si="124"/>
        <v>0</v>
      </c>
      <c r="J220" s="102">
        <f t="shared" si="124"/>
        <v>0</v>
      </c>
      <c r="K220" s="102">
        <f t="shared" si="124"/>
        <v>0</v>
      </c>
      <c r="L220" s="115">
        <v>10</v>
      </c>
      <c r="M220" s="115">
        <v>10</v>
      </c>
      <c r="N220" s="115">
        <v>10</v>
      </c>
      <c r="O220" s="115"/>
      <c r="P220" s="115"/>
      <c r="Q220" s="115"/>
      <c r="R220" s="298">
        <f t="shared" si="123"/>
        <v>10</v>
      </c>
      <c r="S220" s="298">
        <f t="shared" si="123"/>
        <v>10</v>
      </c>
      <c r="T220" s="298">
        <f t="shared" si="123"/>
        <v>10</v>
      </c>
    </row>
    <row r="221" spans="1:20" s="151" customFormat="1" ht="37.5" hidden="1" customHeight="1" x14ac:dyDescent="0.3">
      <c r="A221" s="98">
        <v>915</v>
      </c>
      <c r="B221" s="382" t="s">
        <v>280</v>
      </c>
      <c r="C221" s="131" t="s">
        <v>246</v>
      </c>
      <c r="D221" s="107"/>
      <c r="E221" s="107"/>
      <c r="F221" s="114"/>
      <c r="G221" s="114"/>
      <c r="H221" s="114"/>
      <c r="I221" s="122">
        <f t="shared" si="124"/>
        <v>0</v>
      </c>
      <c r="J221" s="102">
        <f t="shared" si="124"/>
        <v>0</v>
      </c>
      <c r="K221" s="102">
        <f t="shared" si="124"/>
        <v>0</v>
      </c>
      <c r="L221" s="114"/>
      <c r="M221" s="114"/>
      <c r="N221" s="114"/>
      <c r="O221" s="114"/>
      <c r="P221" s="114"/>
      <c r="Q221" s="114"/>
      <c r="R221" s="298">
        <f t="shared" si="123"/>
        <v>0</v>
      </c>
      <c r="S221" s="298">
        <f t="shared" si="123"/>
        <v>0</v>
      </c>
      <c r="T221" s="298">
        <f t="shared" si="123"/>
        <v>0</v>
      </c>
    </row>
    <row r="222" spans="1:20" s="151" customFormat="1" ht="37.5" hidden="1" customHeight="1" x14ac:dyDescent="0.3">
      <c r="A222" s="98">
        <v>919</v>
      </c>
      <c r="B222" s="382"/>
      <c r="C222" s="124" t="s">
        <v>364</v>
      </c>
      <c r="D222" s="107"/>
      <c r="E222" s="107">
        <v>80</v>
      </c>
      <c r="F222" s="114">
        <v>0</v>
      </c>
      <c r="G222" s="114">
        <v>0</v>
      </c>
      <c r="H222" s="114">
        <v>0</v>
      </c>
      <c r="I222" s="122">
        <f t="shared" si="124"/>
        <v>0</v>
      </c>
      <c r="J222" s="102">
        <f t="shared" si="124"/>
        <v>250</v>
      </c>
      <c r="K222" s="102">
        <f t="shared" si="124"/>
        <v>0</v>
      </c>
      <c r="L222" s="115">
        <v>0</v>
      </c>
      <c r="M222" s="115">
        <v>250</v>
      </c>
      <c r="N222" s="115">
        <v>0</v>
      </c>
      <c r="O222" s="115"/>
      <c r="P222" s="115"/>
      <c r="Q222" s="115"/>
      <c r="R222" s="298">
        <f t="shared" si="123"/>
        <v>0</v>
      </c>
      <c r="S222" s="298">
        <f t="shared" si="123"/>
        <v>250</v>
      </c>
      <c r="T222" s="298">
        <f t="shared" si="123"/>
        <v>0</v>
      </c>
    </row>
    <row r="223" spans="1:20" s="151" customFormat="1" ht="37.5" hidden="1" customHeight="1" x14ac:dyDescent="0.3">
      <c r="A223" s="98">
        <v>919</v>
      </c>
      <c r="B223" s="382" t="s">
        <v>488</v>
      </c>
      <c r="C223" s="124" t="s">
        <v>448</v>
      </c>
      <c r="D223" s="107"/>
      <c r="E223" s="107">
        <v>80</v>
      </c>
      <c r="F223" s="114"/>
      <c r="G223" s="114"/>
      <c r="H223" s="114"/>
      <c r="I223" s="122">
        <f t="shared" si="124"/>
        <v>1068</v>
      </c>
      <c r="J223" s="102">
        <f t="shared" si="124"/>
        <v>1068</v>
      </c>
      <c r="K223" s="102">
        <f t="shared" si="124"/>
        <v>1068</v>
      </c>
      <c r="L223" s="115">
        <v>1068</v>
      </c>
      <c r="M223" s="115">
        <v>1068</v>
      </c>
      <c r="N223" s="115">
        <v>1068</v>
      </c>
      <c r="O223" s="115"/>
      <c r="P223" s="115"/>
      <c r="Q223" s="115"/>
      <c r="R223" s="298">
        <f t="shared" si="123"/>
        <v>1068</v>
      </c>
      <c r="S223" s="298">
        <f t="shared" si="123"/>
        <v>1068</v>
      </c>
      <c r="T223" s="298">
        <f t="shared" si="123"/>
        <v>1068</v>
      </c>
    </row>
    <row r="224" spans="1:20" s="112" customFormat="1" ht="37.5" hidden="1" x14ac:dyDescent="0.3">
      <c r="A224" s="98">
        <v>911</v>
      </c>
      <c r="B224" s="382" t="s">
        <v>360</v>
      </c>
      <c r="C224" s="124" t="s">
        <v>388</v>
      </c>
      <c r="D224" s="107">
        <v>63</v>
      </c>
      <c r="E224" s="107">
        <v>76</v>
      </c>
      <c r="F224" s="114">
        <v>250</v>
      </c>
      <c r="G224" s="114">
        <v>250</v>
      </c>
      <c r="H224" s="114">
        <v>250</v>
      </c>
      <c r="I224" s="122">
        <f t="shared" si="124"/>
        <v>0</v>
      </c>
      <c r="J224" s="102">
        <f t="shared" si="124"/>
        <v>0</v>
      </c>
      <c r="K224" s="102">
        <f t="shared" si="124"/>
        <v>0</v>
      </c>
      <c r="L224" s="115">
        <v>250</v>
      </c>
      <c r="M224" s="115">
        <v>250</v>
      </c>
      <c r="N224" s="115">
        <v>250</v>
      </c>
      <c r="O224" s="115"/>
      <c r="P224" s="115"/>
      <c r="Q224" s="115"/>
      <c r="R224" s="298">
        <f t="shared" si="123"/>
        <v>250</v>
      </c>
      <c r="S224" s="298">
        <f t="shared" si="123"/>
        <v>250</v>
      </c>
      <c r="T224" s="298">
        <f t="shared" si="123"/>
        <v>250</v>
      </c>
    </row>
    <row r="225" spans="1:20" s="112" customFormat="1" ht="112.5" hidden="1" x14ac:dyDescent="0.25">
      <c r="A225" s="98">
        <v>911</v>
      </c>
      <c r="B225" s="382" t="s">
        <v>87</v>
      </c>
      <c r="C225" s="124" t="s">
        <v>389</v>
      </c>
      <c r="D225" s="107">
        <v>61</v>
      </c>
      <c r="E225" s="107">
        <v>74</v>
      </c>
      <c r="F225" s="114">
        <v>3245.9</v>
      </c>
      <c r="G225" s="114">
        <v>3245.9</v>
      </c>
      <c r="H225" s="114">
        <v>3245.9</v>
      </c>
      <c r="I225" s="102">
        <f t="shared" si="124"/>
        <v>0</v>
      </c>
      <c r="J225" s="102">
        <f t="shared" si="124"/>
        <v>0</v>
      </c>
      <c r="K225" s="102">
        <f t="shared" si="124"/>
        <v>0</v>
      </c>
      <c r="L225" s="115">
        <v>3245.9</v>
      </c>
      <c r="M225" s="115">
        <v>3245.9</v>
      </c>
      <c r="N225" s="115">
        <v>3245.9</v>
      </c>
      <c r="O225" s="115"/>
      <c r="P225" s="115"/>
      <c r="Q225" s="115"/>
      <c r="R225" s="298">
        <f t="shared" si="123"/>
        <v>3245.9</v>
      </c>
      <c r="S225" s="298">
        <f t="shared" si="123"/>
        <v>3245.9</v>
      </c>
      <c r="T225" s="298">
        <f t="shared" si="123"/>
        <v>3245.9</v>
      </c>
    </row>
    <row r="226" spans="1:20" s="153" customFormat="1" ht="18.75" hidden="1" customHeight="1" x14ac:dyDescent="0.3">
      <c r="A226" s="98"/>
      <c r="B226" s="296" t="s">
        <v>365</v>
      </c>
      <c r="C226" s="109" t="s">
        <v>248</v>
      </c>
      <c r="D226" s="107"/>
      <c r="E226" s="107"/>
      <c r="F226" s="110"/>
      <c r="G226" s="110"/>
      <c r="H226" s="110"/>
      <c r="I226" s="203">
        <f t="shared" si="124"/>
        <v>340671.4</v>
      </c>
      <c r="J226" s="203">
        <f t="shared" si="124"/>
        <v>272908.5</v>
      </c>
      <c r="K226" s="203">
        <f t="shared" si="124"/>
        <v>616432.6</v>
      </c>
      <c r="L226" s="111">
        <f>SUM(L227:L229)</f>
        <v>340671.4</v>
      </c>
      <c r="M226" s="111">
        <f>SUM(M227:M229)</f>
        <v>272908.5</v>
      </c>
      <c r="N226" s="111">
        <f>SUM(N227:N229)</f>
        <v>616432.6</v>
      </c>
      <c r="O226" s="111">
        <f t="shared" ref="O226:T226" si="125">SUM(O227:O229)</f>
        <v>0</v>
      </c>
      <c r="P226" s="111">
        <f t="shared" si="125"/>
        <v>0</v>
      </c>
      <c r="Q226" s="111">
        <f t="shared" si="125"/>
        <v>0</v>
      </c>
      <c r="R226" s="111">
        <f t="shared" si="125"/>
        <v>340671.4</v>
      </c>
      <c r="S226" s="111">
        <f t="shared" si="125"/>
        <v>272908.5</v>
      </c>
      <c r="T226" s="111">
        <f t="shared" si="125"/>
        <v>616432.6</v>
      </c>
    </row>
    <row r="227" spans="1:20" s="112" customFormat="1" ht="37.5" hidden="1" customHeight="1" x14ac:dyDescent="0.25">
      <c r="A227" s="98">
        <v>855</v>
      </c>
      <c r="B227" s="297" t="s">
        <v>366</v>
      </c>
      <c r="C227" s="124" t="s">
        <v>249</v>
      </c>
      <c r="D227" s="107"/>
      <c r="E227" s="107">
        <v>82</v>
      </c>
      <c r="F227" s="114"/>
      <c r="G227" s="114"/>
      <c r="H227" s="114"/>
      <c r="I227" s="102">
        <f t="shared" si="124"/>
        <v>340671.4</v>
      </c>
      <c r="J227" s="102">
        <f t="shared" si="124"/>
        <v>272908.5</v>
      </c>
      <c r="K227" s="102">
        <f t="shared" si="124"/>
        <v>616432.6</v>
      </c>
      <c r="L227" s="115">
        <v>340671.4</v>
      </c>
      <c r="M227" s="115">
        <v>272908.5</v>
      </c>
      <c r="N227" s="115">
        <v>616432.6</v>
      </c>
      <c r="O227" s="115"/>
      <c r="P227" s="115"/>
      <c r="Q227" s="115"/>
      <c r="R227" s="298">
        <f t="shared" si="123"/>
        <v>340671.4</v>
      </c>
      <c r="S227" s="298">
        <f t="shared" si="123"/>
        <v>272908.5</v>
      </c>
      <c r="T227" s="298">
        <f t="shared" si="123"/>
        <v>616432.6</v>
      </c>
    </row>
    <row r="228" spans="1:20" s="112" customFormat="1" ht="68.25" hidden="1" customHeight="1" x14ac:dyDescent="0.25">
      <c r="A228" s="98"/>
      <c r="B228" s="299" t="s">
        <v>367</v>
      </c>
      <c r="C228" s="131" t="s">
        <v>368</v>
      </c>
      <c r="D228" s="107"/>
      <c r="E228" s="107"/>
      <c r="F228" s="114"/>
      <c r="G228" s="114"/>
      <c r="H228" s="114"/>
      <c r="I228" s="102">
        <f t="shared" si="124"/>
        <v>0</v>
      </c>
      <c r="J228" s="102">
        <f t="shared" si="124"/>
        <v>0</v>
      </c>
      <c r="K228" s="102">
        <f t="shared" si="124"/>
        <v>0</v>
      </c>
      <c r="L228" s="114"/>
      <c r="M228" s="114"/>
      <c r="N228" s="114"/>
      <c r="O228" s="114"/>
      <c r="P228" s="114"/>
      <c r="Q228" s="114"/>
      <c r="R228" s="298">
        <f t="shared" si="123"/>
        <v>0</v>
      </c>
      <c r="S228" s="298">
        <f t="shared" si="123"/>
        <v>0</v>
      </c>
      <c r="T228" s="298">
        <f t="shared" si="123"/>
        <v>0</v>
      </c>
    </row>
    <row r="229" spans="1:20" s="112" customFormat="1" ht="37.5" hidden="1" customHeight="1" x14ac:dyDescent="0.25">
      <c r="A229" s="98"/>
      <c r="B229" s="299" t="s">
        <v>369</v>
      </c>
      <c r="C229" s="385" t="s">
        <v>370</v>
      </c>
      <c r="D229" s="107"/>
      <c r="E229" s="107"/>
      <c r="F229" s="114"/>
      <c r="G229" s="114"/>
      <c r="H229" s="114"/>
      <c r="I229" s="102">
        <f t="shared" si="124"/>
        <v>0</v>
      </c>
      <c r="J229" s="102">
        <f t="shared" si="124"/>
        <v>0</v>
      </c>
      <c r="K229" s="102">
        <f t="shared" si="124"/>
        <v>0</v>
      </c>
      <c r="L229" s="114"/>
      <c r="M229" s="114"/>
      <c r="N229" s="114"/>
      <c r="O229" s="114"/>
      <c r="P229" s="114"/>
      <c r="Q229" s="114"/>
      <c r="R229" s="298">
        <f t="shared" si="123"/>
        <v>0</v>
      </c>
      <c r="S229" s="298">
        <f t="shared" si="123"/>
        <v>0</v>
      </c>
      <c r="T229" s="298">
        <f t="shared" si="123"/>
        <v>0</v>
      </c>
    </row>
    <row r="230" spans="1:20" s="154" customFormat="1" ht="37.5" hidden="1" customHeight="1" x14ac:dyDescent="0.3">
      <c r="A230" s="98">
        <v>900</v>
      </c>
      <c r="B230" s="296" t="s">
        <v>116</v>
      </c>
      <c r="C230" s="109" t="s">
        <v>371</v>
      </c>
      <c r="D230" s="107"/>
      <c r="E230" s="107"/>
      <c r="F230" s="110">
        <f>F231</f>
        <v>0</v>
      </c>
      <c r="G230" s="110">
        <f>G231</f>
        <v>0</v>
      </c>
      <c r="H230" s="110">
        <f>H231</f>
        <v>0</v>
      </c>
      <c r="I230" s="203">
        <f t="shared" si="124"/>
        <v>1025.9000000000001</v>
      </c>
      <c r="J230" s="203">
        <f t="shared" si="124"/>
        <v>439.7</v>
      </c>
      <c r="K230" s="203">
        <f t="shared" si="124"/>
        <v>0</v>
      </c>
      <c r="L230" s="111">
        <f>L231</f>
        <v>1025.9000000000001</v>
      </c>
      <c r="M230" s="111">
        <f>M231</f>
        <v>439.7</v>
      </c>
      <c r="N230" s="111">
        <f>N231</f>
        <v>0</v>
      </c>
      <c r="O230" s="111">
        <f t="shared" ref="O230:T230" si="126">O231</f>
        <v>0</v>
      </c>
      <c r="P230" s="111">
        <f t="shared" si="126"/>
        <v>0</v>
      </c>
      <c r="Q230" s="111">
        <f t="shared" si="126"/>
        <v>0</v>
      </c>
      <c r="R230" s="111">
        <f t="shared" si="126"/>
        <v>1025.9000000000001</v>
      </c>
      <c r="S230" s="111">
        <f t="shared" si="126"/>
        <v>439.7</v>
      </c>
      <c r="T230" s="111">
        <f t="shared" si="126"/>
        <v>0</v>
      </c>
    </row>
    <row r="231" spans="1:20" s="150" customFormat="1" ht="16.5" hidden="1" customHeight="1" x14ac:dyDescent="0.25">
      <c r="A231" s="98">
        <v>900</v>
      </c>
      <c r="B231" s="296" t="s">
        <v>117</v>
      </c>
      <c r="C231" s="386" t="s">
        <v>250</v>
      </c>
      <c r="D231" s="107"/>
      <c r="E231" s="107"/>
      <c r="F231" s="114"/>
      <c r="G231" s="114"/>
      <c r="H231" s="114"/>
      <c r="I231" s="102">
        <f>L231-F231</f>
        <v>1025.9000000000001</v>
      </c>
      <c r="J231" s="102">
        <f>M231-G231</f>
        <v>439.7</v>
      </c>
      <c r="K231" s="102">
        <f>N231-H231</f>
        <v>0</v>
      </c>
      <c r="L231" s="115">
        <v>1025.9000000000001</v>
      </c>
      <c r="M231" s="115">
        <v>439.7</v>
      </c>
      <c r="N231" s="115">
        <v>0</v>
      </c>
      <c r="O231" s="115"/>
      <c r="P231" s="115"/>
      <c r="Q231" s="115"/>
      <c r="R231" s="298">
        <f t="shared" si="123"/>
        <v>1025.9000000000001</v>
      </c>
      <c r="S231" s="298">
        <f t="shared" si="123"/>
        <v>439.7</v>
      </c>
      <c r="T231" s="298">
        <f t="shared" si="123"/>
        <v>0</v>
      </c>
    </row>
    <row r="232" spans="1:20" s="2" customFormat="1" ht="18.75" x14ac:dyDescent="0.25">
      <c r="A232" s="7"/>
      <c r="B232" s="300" t="s">
        <v>372</v>
      </c>
      <c r="C232" s="301" t="s">
        <v>251</v>
      </c>
      <c r="D232" s="29"/>
      <c r="E232" s="29"/>
      <c r="F232" s="302">
        <f t="shared" ref="F232:T232" si="127">F233</f>
        <v>121.9</v>
      </c>
      <c r="G232" s="302">
        <f t="shared" si="127"/>
        <v>77.2</v>
      </c>
      <c r="H232" s="302">
        <f t="shared" si="127"/>
        <v>77.2</v>
      </c>
      <c r="I232" s="302">
        <f t="shared" si="127"/>
        <v>1116.8</v>
      </c>
      <c r="J232" s="302">
        <f t="shared" si="127"/>
        <v>1119.8</v>
      </c>
      <c r="K232" s="302">
        <f t="shared" si="127"/>
        <v>1180.5999999999999</v>
      </c>
      <c r="L232" s="303">
        <f t="shared" si="127"/>
        <v>1238.7</v>
      </c>
      <c r="M232" s="303">
        <f t="shared" si="127"/>
        <v>1197</v>
      </c>
      <c r="N232" s="303">
        <f t="shared" si="127"/>
        <v>1257.8</v>
      </c>
      <c r="O232" s="303">
        <f t="shared" si="127"/>
        <v>-114.89999999999998</v>
      </c>
      <c r="P232" s="303">
        <f t="shared" si="127"/>
        <v>0</v>
      </c>
      <c r="Q232" s="303">
        <f t="shared" si="127"/>
        <v>0</v>
      </c>
      <c r="R232" s="303">
        <f>R233</f>
        <v>1123.8000000000002</v>
      </c>
      <c r="S232" s="303">
        <f t="shared" si="127"/>
        <v>1197</v>
      </c>
      <c r="T232" s="303">
        <f t="shared" si="127"/>
        <v>1257.8</v>
      </c>
    </row>
    <row r="233" spans="1:20" s="2" customFormat="1" ht="18.75" x14ac:dyDescent="0.25">
      <c r="A233" s="7"/>
      <c r="B233" s="300" t="s">
        <v>373</v>
      </c>
      <c r="C233" s="387" t="s">
        <v>252</v>
      </c>
      <c r="D233" s="29"/>
      <c r="E233" s="29"/>
      <c r="F233" s="333">
        <f>44.7+77.2</f>
        <v>121.9</v>
      </c>
      <c r="G233" s="309">
        <v>77.2</v>
      </c>
      <c r="H233" s="309">
        <v>77.2</v>
      </c>
      <c r="I233" s="30">
        <f t="shared" si="124"/>
        <v>1116.8</v>
      </c>
      <c r="J233" s="30">
        <f t="shared" si="124"/>
        <v>1119.8</v>
      </c>
      <c r="K233" s="30">
        <f t="shared" si="124"/>
        <v>1180.5999999999999</v>
      </c>
      <c r="L233" s="334">
        <f>44.7+77.2+1116.8</f>
        <v>1238.7</v>
      </c>
      <c r="M233" s="310">
        <f>77.2+1119.8</f>
        <v>1197</v>
      </c>
      <c r="N233" s="310">
        <f>77.2+1180.6</f>
        <v>1257.8</v>
      </c>
      <c r="O233" s="334">
        <f>-337.7+122.8+100</f>
        <v>-114.89999999999998</v>
      </c>
      <c r="P233" s="310"/>
      <c r="Q233" s="310"/>
      <c r="R233" s="316">
        <f t="shared" si="123"/>
        <v>1123.8000000000002</v>
      </c>
      <c r="S233" s="316">
        <f t="shared" si="123"/>
        <v>1197</v>
      </c>
      <c r="T233" s="316">
        <f t="shared" si="123"/>
        <v>1257.8</v>
      </c>
    </row>
    <row r="234" spans="1:20" s="2" customFormat="1" ht="14.25" hidden="1" customHeight="1" x14ac:dyDescent="0.3">
      <c r="A234" s="7"/>
      <c r="B234" s="388" t="s">
        <v>279</v>
      </c>
      <c r="C234" s="389" t="s">
        <v>489</v>
      </c>
      <c r="D234" s="390"/>
      <c r="E234" s="390"/>
      <c r="F234" s="391">
        <f t="shared" ref="F234:Q234" si="128">F235</f>
        <v>0</v>
      </c>
      <c r="G234" s="391">
        <f t="shared" si="128"/>
        <v>0</v>
      </c>
      <c r="H234" s="391">
        <f t="shared" si="128"/>
        <v>0</v>
      </c>
      <c r="I234" s="391">
        <f t="shared" si="128"/>
        <v>0</v>
      </c>
      <c r="J234" s="391">
        <f t="shared" si="128"/>
        <v>0</v>
      </c>
      <c r="K234" s="391">
        <f t="shared" si="128"/>
        <v>0</v>
      </c>
      <c r="L234" s="391">
        <f t="shared" si="128"/>
        <v>0</v>
      </c>
      <c r="M234" s="391">
        <f t="shared" si="128"/>
        <v>0</v>
      </c>
      <c r="N234" s="391">
        <f t="shared" si="128"/>
        <v>0</v>
      </c>
      <c r="O234" s="391">
        <f t="shared" si="128"/>
        <v>0</v>
      </c>
      <c r="P234" s="391">
        <f t="shared" si="128"/>
        <v>0</v>
      </c>
      <c r="Q234" s="391">
        <f t="shared" si="128"/>
        <v>0</v>
      </c>
      <c r="R234" s="392">
        <f t="shared" si="123"/>
        <v>0</v>
      </c>
      <c r="S234" s="392">
        <f t="shared" si="123"/>
        <v>0</v>
      </c>
      <c r="T234" s="392">
        <f t="shared" si="123"/>
        <v>0</v>
      </c>
    </row>
    <row r="235" spans="1:20" s="48" customFormat="1" ht="13.5" hidden="1" customHeight="1" x14ac:dyDescent="0.3">
      <c r="A235" s="7"/>
      <c r="B235" s="393" t="s">
        <v>118</v>
      </c>
      <c r="C235" s="394" t="s">
        <v>253</v>
      </c>
      <c r="D235" s="390"/>
      <c r="E235" s="390"/>
      <c r="F235" s="395"/>
      <c r="G235" s="395"/>
      <c r="H235" s="395"/>
      <c r="I235" s="396">
        <f t="shared" si="124"/>
        <v>0</v>
      </c>
      <c r="J235" s="397">
        <f t="shared" si="124"/>
        <v>0</v>
      </c>
      <c r="K235" s="397">
        <f t="shared" si="124"/>
        <v>0</v>
      </c>
      <c r="L235" s="395"/>
      <c r="M235" s="395"/>
      <c r="N235" s="395"/>
      <c r="O235" s="395"/>
      <c r="P235" s="395"/>
      <c r="Q235" s="395"/>
      <c r="R235" s="392">
        <f t="shared" si="123"/>
        <v>0</v>
      </c>
      <c r="S235" s="392">
        <f t="shared" si="123"/>
        <v>0</v>
      </c>
      <c r="T235" s="392">
        <f t="shared" si="123"/>
        <v>0</v>
      </c>
    </row>
    <row r="236" spans="1:20" s="44" customFormat="1" ht="21" x14ac:dyDescent="0.35">
      <c r="A236" s="9"/>
      <c r="B236" s="322"/>
      <c r="C236" s="358" t="s">
        <v>254</v>
      </c>
      <c r="D236" s="29"/>
      <c r="E236" s="29"/>
      <c r="F236" s="398">
        <f t="shared" ref="F236:T236" si="129">F139+F140</f>
        <v>2554289.4</v>
      </c>
      <c r="G236" s="398">
        <f t="shared" si="129"/>
        <v>2174653.6</v>
      </c>
      <c r="H236" s="398">
        <f t="shared" si="129"/>
        <v>2144372.5</v>
      </c>
      <c r="I236" s="302">
        <f t="shared" si="129"/>
        <v>555550.00000000012</v>
      </c>
      <c r="J236" s="302">
        <f t="shared" si="129"/>
        <v>482744.8</v>
      </c>
      <c r="K236" s="302">
        <f t="shared" si="129"/>
        <v>739013.79999999993</v>
      </c>
      <c r="L236" s="399">
        <f t="shared" si="129"/>
        <v>3114264.4</v>
      </c>
      <c r="M236" s="399">
        <f t="shared" si="129"/>
        <v>2661823.4</v>
      </c>
      <c r="N236" s="399">
        <f t="shared" si="129"/>
        <v>2887811.3</v>
      </c>
      <c r="O236" s="399">
        <f t="shared" si="129"/>
        <v>3521.6</v>
      </c>
      <c r="P236" s="399">
        <f t="shared" si="129"/>
        <v>0</v>
      </c>
      <c r="Q236" s="399">
        <f t="shared" si="129"/>
        <v>0</v>
      </c>
      <c r="R236" s="399">
        <f t="shared" si="129"/>
        <v>3117785.9999999995</v>
      </c>
      <c r="S236" s="399">
        <f t="shared" si="129"/>
        <v>2661823.4</v>
      </c>
      <c r="T236" s="399">
        <f t="shared" si="129"/>
        <v>2887811.3</v>
      </c>
    </row>
    <row r="237" spans="1:20" s="2" customFormat="1" ht="20.25" x14ac:dyDescent="0.25">
      <c r="A237" s="86"/>
      <c r="B237" s="400" t="s">
        <v>119</v>
      </c>
      <c r="C237" s="358" t="s">
        <v>374</v>
      </c>
      <c r="D237" s="29"/>
      <c r="E237" s="29"/>
      <c r="F237" s="398">
        <f t="shared" ref="F237:T237" si="130">F139+F232</f>
        <v>603448.5</v>
      </c>
      <c r="G237" s="398">
        <f t="shared" si="130"/>
        <v>610894.89999999991</v>
      </c>
      <c r="H237" s="398">
        <f t="shared" si="130"/>
        <v>625776.89999999991</v>
      </c>
      <c r="I237" s="302">
        <f t="shared" si="130"/>
        <v>4221.8</v>
      </c>
      <c r="J237" s="302">
        <f t="shared" si="130"/>
        <v>4348.8</v>
      </c>
      <c r="K237" s="302">
        <f t="shared" si="130"/>
        <v>4538.6000000000004</v>
      </c>
      <c r="L237" s="399">
        <f t="shared" si="130"/>
        <v>607670.29999999993</v>
      </c>
      <c r="M237" s="399">
        <f t="shared" si="130"/>
        <v>615243.69999999995</v>
      </c>
      <c r="N237" s="399">
        <f t="shared" si="130"/>
        <v>630315.5</v>
      </c>
      <c r="O237" s="399">
        <f t="shared" si="130"/>
        <v>-114.89999999999998</v>
      </c>
      <c r="P237" s="399">
        <f t="shared" si="130"/>
        <v>0</v>
      </c>
      <c r="Q237" s="399">
        <f t="shared" si="130"/>
        <v>0</v>
      </c>
      <c r="R237" s="399">
        <f t="shared" si="130"/>
        <v>607555.4</v>
      </c>
      <c r="S237" s="399">
        <f t="shared" si="130"/>
        <v>615243.69999999995</v>
      </c>
      <c r="T237" s="399">
        <f t="shared" si="130"/>
        <v>630315.5</v>
      </c>
    </row>
    <row r="238" spans="1:20" ht="18.75" hidden="1" x14ac:dyDescent="0.3">
      <c r="A238" s="87"/>
      <c r="B238" s="401"/>
      <c r="C238" s="88"/>
      <c r="D238" s="89"/>
      <c r="E238" s="89"/>
      <c r="F238" s="90"/>
      <c r="G238" s="91"/>
      <c r="H238" s="92"/>
      <c r="I238" s="93"/>
      <c r="J238" s="94"/>
      <c r="K238" s="94"/>
      <c r="L238" s="95"/>
      <c r="M238" s="95"/>
      <c r="N238" s="95"/>
      <c r="O238" s="95"/>
    </row>
    <row r="239" spans="1:20" s="1" customFormat="1" ht="21" hidden="1" x14ac:dyDescent="0.35">
      <c r="A239" s="81"/>
      <c r="B239" s="402"/>
      <c r="C239" s="82" t="s">
        <v>383</v>
      </c>
      <c r="D239" s="83"/>
      <c r="E239" s="83"/>
      <c r="F239" s="84">
        <f t="shared" ref="F239:N239" si="131">F101</f>
        <v>6607.1</v>
      </c>
      <c r="G239" s="84">
        <f t="shared" si="131"/>
        <v>6607.1</v>
      </c>
      <c r="H239" s="84">
        <f t="shared" si="131"/>
        <v>6607.1</v>
      </c>
      <c r="I239" s="84">
        <f t="shared" si="131"/>
        <v>0</v>
      </c>
      <c r="J239" s="84">
        <f t="shared" si="131"/>
        <v>0</v>
      </c>
      <c r="K239" s="84">
        <f t="shared" si="131"/>
        <v>0</v>
      </c>
      <c r="L239" s="85">
        <f t="shared" si="131"/>
        <v>6607.1</v>
      </c>
      <c r="M239" s="85">
        <f t="shared" si="131"/>
        <v>6607.1</v>
      </c>
      <c r="N239" s="85">
        <f t="shared" si="131"/>
        <v>6607.1</v>
      </c>
    </row>
    <row r="240" spans="1:20" s="1" customFormat="1" ht="38.25" hidden="1" x14ac:dyDescent="0.35">
      <c r="A240" s="21"/>
      <c r="B240" s="403"/>
      <c r="C240" s="18" t="s">
        <v>455</v>
      </c>
      <c r="D240" s="32"/>
      <c r="E240" s="32"/>
      <c r="F240" s="31">
        <f>F23+F49+F148</f>
        <v>50684</v>
      </c>
      <c r="G240" s="31">
        <f>G23+G49+G148</f>
        <v>52901</v>
      </c>
      <c r="H240" s="31">
        <f>H23+H49+H148</f>
        <v>57750</v>
      </c>
      <c r="I240" s="31">
        <f t="shared" ref="I240:K240" si="132">L240-F240</f>
        <v>16614.300000000003</v>
      </c>
      <c r="J240" s="31">
        <f t="shared" si="132"/>
        <v>16660</v>
      </c>
      <c r="K240" s="31">
        <f t="shared" si="132"/>
        <v>17913</v>
      </c>
      <c r="L240" s="22">
        <f>L23+L49+L148+16614.3</f>
        <v>67298.3</v>
      </c>
      <c r="M240" s="22">
        <f>M23+M49+M148+16660</f>
        <v>69561</v>
      </c>
      <c r="N240" s="22">
        <f>N23+N49+N148+17564</f>
        <v>75663</v>
      </c>
    </row>
    <row r="241" spans="1:20" s="1" customFormat="1" ht="21" hidden="1" x14ac:dyDescent="0.35">
      <c r="A241" s="21"/>
      <c r="B241" s="403"/>
      <c r="C241" s="19" t="s">
        <v>381</v>
      </c>
      <c r="D241" s="32"/>
      <c r="E241" s="32"/>
      <c r="F241" s="31">
        <f t="shared" ref="F241:N241" si="133">F97+F232</f>
        <v>1297.6000000000001</v>
      </c>
      <c r="G241" s="31">
        <f t="shared" si="133"/>
        <v>1252.9000000000001</v>
      </c>
      <c r="H241" s="31">
        <f t="shared" si="133"/>
        <v>1252.9000000000001</v>
      </c>
      <c r="I241" s="31">
        <f t="shared" si="133"/>
        <v>1116.8</v>
      </c>
      <c r="J241" s="31">
        <f t="shared" si="133"/>
        <v>1119.8</v>
      </c>
      <c r="K241" s="31">
        <f t="shared" si="133"/>
        <v>1180.5999999999999</v>
      </c>
      <c r="L241" s="22">
        <f t="shared" si="133"/>
        <v>2414.4</v>
      </c>
      <c r="M241" s="22">
        <f t="shared" si="133"/>
        <v>2372.6999999999998</v>
      </c>
      <c r="N241" s="22">
        <f t="shared" si="133"/>
        <v>2433.5</v>
      </c>
    </row>
    <row r="242" spans="1:20" s="1" customFormat="1" ht="21" hidden="1" x14ac:dyDescent="0.35">
      <c r="A242" s="21"/>
      <c r="B242" s="403"/>
      <c r="C242" s="23" t="s">
        <v>386</v>
      </c>
      <c r="D242" s="32"/>
      <c r="E242" s="32"/>
      <c r="F242" s="33">
        <f t="shared" ref="F242:N242" si="134">F239+F241</f>
        <v>7904.7000000000007</v>
      </c>
      <c r="G242" s="33">
        <f t="shared" si="134"/>
        <v>7860</v>
      </c>
      <c r="H242" s="33">
        <f t="shared" si="134"/>
        <v>7860</v>
      </c>
      <c r="I242" s="33">
        <f t="shared" si="134"/>
        <v>1116.8</v>
      </c>
      <c r="J242" s="33">
        <f t="shared" si="134"/>
        <v>1119.8</v>
      </c>
      <c r="K242" s="33">
        <f t="shared" si="134"/>
        <v>1180.5999999999999</v>
      </c>
      <c r="L242" s="24">
        <f t="shared" si="134"/>
        <v>9021.5</v>
      </c>
      <c r="M242" s="24">
        <f t="shared" si="134"/>
        <v>8979.7999999999993</v>
      </c>
      <c r="N242" s="24">
        <f t="shared" si="134"/>
        <v>9040.6</v>
      </c>
    </row>
    <row r="243" spans="1:20" s="1" customFormat="1" ht="21" hidden="1" x14ac:dyDescent="0.35">
      <c r="A243" s="21"/>
      <c r="B243" s="403"/>
      <c r="C243" s="19" t="s">
        <v>382</v>
      </c>
      <c r="D243" s="32"/>
      <c r="E243" s="32"/>
      <c r="F243" s="31">
        <f t="shared" ref="F243:N243" si="135">F102</f>
        <v>-5364</v>
      </c>
      <c r="G243" s="31">
        <f t="shared" si="135"/>
        <v>4701</v>
      </c>
      <c r="H243" s="31">
        <f t="shared" si="135"/>
        <v>4200</v>
      </c>
      <c r="I243" s="31">
        <f t="shared" si="135"/>
        <v>0</v>
      </c>
      <c r="J243" s="31">
        <f t="shared" si="135"/>
        <v>0</v>
      </c>
      <c r="K243" s="31">
        <f t="shared" si="135"/>
        <v>0</v>
      </c>
      <c r="L243" s="22">
        <f t="shared" si="135"/>
        <v>-5364</v>
      </c>
      <c r="M243" s="22">
        <f t="shared" si="135"/>
        <v>4701</v>
      </c>
      <c r="N243" s="22">
        <f t="shared" si="135"/>
        <v>4200</v>
      </c>
    </row>
    <row r="244" spans="1:20" s="1" customFormat="1" ht="21" hidden="1" x14ac:dyDescent="0.35">
      <c r="A244" s="21"/>
      <c r="B244" s="403"/>
      <c r="C244" s="19" t="s">
        <v>379</v>
      </c>
      <c r="D244" s="32"/>
      <c r="E244" s="32"/>
      <c r="F244" s="31">
        <f t="shared" ref="F244:N244" si="136">F139+F142</f>
        <v>1272495.6000000001</v>
      </c>
      <c r="G244" s="31">
        <f t="shared" si="136"/>
        <v>892370.7</v>
      </c>
      <c r="H244" s="31">
        <f t="shared" si="136"/>
        <v>850963.7</v>
      </c>
      <c r="I244" s="31">
        <f t="shared" si="136"/>
        <v>-1892</v>
      </c>
      <c r="J244" s="31">
        <f t="shared" si="136"/>
        <v>2922</v>
      </c>
      <c r="K244" s="31">
        <f t="shared" si="136"/>
        <v>170</v>
      </c>
      <c r="L244" s="22">
        <f t="shared" si="136"/>
        <v>1270603.6000000001</v>
      </c>
      <c r="M244" s="22">
        <f t="shared" si="136"/>
        <v>895292.7</v>
      </c>
      <c r="N244" s="22">
        <f t="shared" si="136"/>
        <v>851133.7</v>
      </c>
    </row>
    <row r="245" spans="1:20" s="1" customFormat="1" ht="54" hidden="1" x14ac:dyDescent="0.35">
      <c r="A245" s="21"/>
      <c r="B245" s="403"/>
      <c r="C245" s="20" t="s">
        <v>380</v>
      </c>
      <c r="D245" s="34"/>
      <c r="E245" s="34"/>
      <c r="F245" s="31">
        <f t="shared" ref="F245:N245" si="137">F236-F139-F232-F239-F240-F242-F243</f>
        <v>1891009.0999999999</v>
      </c>
      <c r="G245" s="31">
        <f t="shared" si="137"/>
        <v>1491689.6</v>
      </c>
      <c r="H245" s="31">
        <f t="shared" si="137"/>
        <v>1442178.5</v>
      </c>
      <c r="I245" s="35">
        <f t="shared" si="137"/>
        <v>533597.1</v>
      </c>
      <c r="J245" s="35">
        <f t="shared" si="137"/>
        <v>460616.2</v>
      </c>
      <c r="K245" s="35">
        <f t="shared" si="137"/>
        <v>715381.6</v>
      </c>
      <c r="L245" s="22">
        <f t="shared" si="137"/>
        <v>2429031.1999999997</v>
      </c>
      <c r="M245" s="22">
        <f t="shared" si="137"/>
        <v>1956730.7999999998</v>
      </c>
      <c r="N245" s="22">
        <f t="shared" si="137"/>
        <v>2161985.0999999996</v>
      </c>
    </row>
    <row r="246" spans="1:20" ht="18.75" hidden="1" x14ac:dyDescent="0.3">
      <c r="A246" s="5"/>
      <c r="B246" s="280"/>
      <c r="C246" s="6"/>
      <c r="D246" s="26"/>
      <c r="E246" s="26"/>
      <c r="F246" s="36"/>
      <c r="G246" s="37"/>
      <c r="H246" s="38"/>
      <c r="I246" s="27"/>
      <c r="J246" s="28"/>
      <c r="K246" s="28"/>
    </row>
    <row r="247" spans="1:20" ht="19.5" hidden="1" x14ac:dyDescent="0.3">
      <c r="A247" s="49"/>
      <c r="B247" s="404"/>
      <c r="C247" s="50"/>
      <c r="D247" s="51"/>
      <c r="E247" s="51"/>
      <c r="F247" s="52"/>
      <c r="G247" s="53"/>
      <c r="H247" s="54"/>
      <c r="I247" s="55"/>
      <c r="J247" s="56"/>
      <c r="K247" s="56"/>
      <c r="L247" s="57"/>
      <c r="M247" s="58"/>
      <c r="N247" s="58"/>
      <c r="O247" s="57"/>
      <c r="P247" s="58"/>
      <c r="Q247" s="58"/>
      <c r="R247" s="57"/>
      <c r="S247" s="58"/>
      <c r="T247" s="58"/>
    </row>
    <row r="248" spans="1:20" s="11" customFormat="1" ht="19.5" hidden="1" x14ac:dyDescent="0.25">
      <c r="A248" s="59"/>
      <c r="B248" s="405"/>
      <c r="C248" s="60" t="s">
        <v>120</v>
      </c>
      <c r="D248" s="61"/>
      <c r="E248" s="61"/>
      <c r="F248" s="57">
        <f t="shared" ref="F248:T248" si="138">F16+F23+F33+F46+F57</f>
        <v>548454</v>
      </c>
      <c r="G248" s="58">
        <f t="shared" si="138"/>
        <v>545270</v>
      </c>
      <c r="H248" s="58">
        <f t="shared" si="138"/>
        <v>559687</v>
      </c>
      <c r="I248" s="57">
        <f t="shared" si="138"/>
        <v>0</v>
      </c>
      <c r="J248" s="58">
        <f t="shared" si="138"/>
        <v>0</v>
      </c>
      <c r="K248" s="58">
        <f t="shared" si="138"/>
        <v>0</v>
      </c>
      <c r="L248" s="57">
        <f t="shared" si="138"/>
        <v>548454</v>
      </c>
      <c r="M248" s="58">
        <f t="shared" si="138"/>
        <v>545270</v>
      </c>
      <c r="N248" s="58">
        <f t="shared" si="138"/>
        <v>559687</v>
      </c>
      <c r="O248" s="57">
        <f t="shared" si="138"/>
        <v>-5648</v>
      </c>
      <c r="P248" s="58">
        <f t="shared" si="138"/>
        <v>0</v>
      </c>
      <c r="Q248" s="58">
        <f t="shared" si="138"/>
        <v>0</v>
      </c>
      <c r="R248" s="57">
        <f t="shared" si="138"/>
        <v>542806</v>
      </c>
      <c r="S248" s="58">
        <f t="shared" si="138"/>
        <v>545270</v>
      </c>
      <c r="T248" s="58">
        <f t="shared" si="138"/>
        <v>559687</v>
      </c>
    </row>
    <row r="249" spans="1:20" s="11" customFormat="1" ht="19.5" hidden="1" x14ac:dyDescent="0.25">
      <c r="A249" s="59"/>
      <c r="B249" s="406"/>
      <c r="C249" s="62" t="s">
        <v>156</v>
      </c>
      <c r="D249" s="63"/>
      <c r="E249" s="63"/>
      <c r="F249" s="57">
        <f t="shared" ref="F249:T249" si="139">F71+F88+F96+F102+F112</f>
        <v>54872.600000000006</v>
      </c>
      <c r="G249" s="58">
        <f t="shared" si="139"/>
        <v>65547.700000000012</v>
      </c>
      <c r="H249" s="58">
        <f t="shared" si="139"/>
        <v>66012.700000000012</v>
      </c>
      <c r="I249" s="57">
        <f t="shared" si="139"/>
        <v>3105</v>
      </c>
      <c r="J249" s="58">
        <f t="shared" si="139"/>
        <v>3229</v>
      </c>
      <c r="K249" s="58">
        <f t="shared" si="139"/>
        <v>3358</v>
      </c>
      <c r="L249" s="57">
        <f t="shared" si="139"/>
        <v>57977.600000000006</v>
      </c>
      <c r="M249" s="58">
        <f t="shared" si="139"/>
        <v>68776.700000000012</v>
      </c>
      <c r="N249" s="58">
        <f t="shared" si="139"/>
        <v>69370.700000000012</v>
      </c>
      <c r="O249" s="57">
        <f t="shared" si="139"/>
        <v>5648</v>
      </c>
      <c r="P249" s="58">
        <f t="shared" si="139"/>
        <v>0</v>
      </c>
      <c r="Q249" s="58">
        <f t="shared" si="139"/>
        <v>0</v>
      </c>
      <c r="R249" s="57">
        <f t="shared" si="139"/>
        <v>63625.600000000006</v>
      </c>
      <c r="S249" s="58">
        <f t="shared" si="139"/>
        <v>68776.700000000012</v>
      </c>
      <c r="T249" s="58">
        <f t="shared" si="139"/>
        <v>69370.700000000012</v>
      </c>
    </row>
    <row r="250" spans="1:20" s="11" customFormat="1" ht="19.5" hidden="1" x14ac:dyDescent="0.25">
      <c r="A250" s="59"/>
      <c r="B250" s="407"/>
      <c r="C250" s="62" t="s">
        <v>272</v>
      </c>
      <c r="D250" s="63"/>
      <c r="E250" s="63"/>
      <c r="F250" s="57">
        <f t="shared" ref="F250:T250" si="140">F17+F23+F33+F46+F57++F71+F88+F96+F102+F112</f>
        <v>603326.60000000009</v>
      </c>
      <c r="G250" s="58">
        <f t="shared" si="140"/>
        <v>610817.70000000007</v>
      </c>
      <c r="H250" s="58">
        <f t="shared" si="140"/>
        <v>625699.70000000007</v>
      </c>
      <c r="I250" s="57">
        <f t="shared" si="140"/>
        <v>3105</v>
      </c>
      <c r="J250" s="58">
        <f t="shared" si="140"/>
        <v>3229</v>
      </c>
      <c r="K250" s="58">
        <f t="shared" si="140"/>
        <v>3358</v>
      </c>
      <c r="L250" s="57">
        <f t="shared" si="140"/>
        <v>606431.60000000009</v>
      </c>
      <c r="M250" s="58">
        <f t="shared" si="140"/>
        <v>614046.70000000007</v>
      </c>
      <c r="N250" s="58">
        <f t="shared" si="140"/>
        <v>629057.70000000007</v>
      </c>
      <c r="O250" s="57">
        <f t="shared" si="140"/>
        <v>0</v>
      </c>
      <c r="P250" s="58">
        <f t="shared" si="140"/>
        <v>0</v>
      </c>
      <c r="Q250" s="58">
        <f t="shared" si="140"/>
        <v>0</v>
      </c>
      <c r="R250" s="57">
        <f t="shared" si="140"/>
        <v>606431.60000000009</v>
      </c>
      <c r="S250" s="58">
        <f t="shared" si="140"/>
        <v>614046.70000000007</v>
      </c>
      <c r="T250" s="58">
        <f t="shared" si="140"/>
        <v>629057.70000000007</v>
      </c>
    </row>
    <row r="251" spans="1:20" ht="19.5" hidden="1" x14ac:dyDescent="0.35">
      <c r="A251" s="49"/>
      <c r="B251" s="408"/>
      <c r="C251" s="64" t="s">
        <v>262</v>
      </c>
      <c r="D251" s="65"/>
      <c r="E251" s="65"/>
      <c r="F251" s="66">
        <f>(F17-F21)/43.08*28.08+F21</f>
        <v>262733.64066852361</v>
      </c>
      <c r="G251" s="66">
        <f>(G17-G21)/43.07*28.07+G21</f>
        <v>275450.64128163451</v>
      </c>
      <c r="H251" s="67">
        <f>(H17-H21)/42.72*27.72+H21</f>
        <v>287725.63764044945</v>
      </c>
      <c r="I251" s="66">
        <f>(I17-I21)/43.08*28.08+I21</f>
        <v>0</v>
      </c>
      <c r="J251" s="66">
        <f>(J17-J21)/43.07*28.07+J21</f>
        <v>0</v>
      </c>
      <c r="K251" s="67">
        <f>(K17-K21)/42.72*27.72+K21</f>
        <v>0</v>
      </c>
      <c r="L251" s="66">
        <f>(L17-L21)/43.08*28.08+L21</f>
        <v>262733.64066852361</v>
      </c>
      <c r="M251" s="66">
        <f>(M17-M21)/43.07*28.07+M21</f>
        <v>275450.64128163451</v>
      </c>
      <c r="N251" s="67">
        <f>(N17-N21)/42.72*27.72+N21</f>
        <v>287725.63764044945</v>
      </c>
      <c r="O251" s="66">
        <f>(O17-O21)/43.08*28.08+O21</f>
        <v>0</v>
      </c>
      <c r="P251" s="66">
        <f>(P17-P21)/43.07*28.07+P21</f>
        <v>0</v>
      </c>
      <c r="Q251" s="67">
        <f>(Q17-Q21)/42.72*27.72+Q21</f>
        <v>0</v>
      </c>
      <c r="R251" s="66">
        <f>(R17-R21)/43.08*28.08+R21</f>
        <v>262733.64066852361</v>
      </c>
      <c r="S251" s="66">
        <f>(S17-S21)/43.07*28.07+S21</f>
        <v>275450.64128163451</v>
      </c>
      <c r="T251" s="67">
        <f>(T17-T21)/42.72*27.72+T21</f>
        <v>287725.63764044945</v>
      </c>
    </row>
    <row r="252" spans="1:20" ht="18.75" hidden="1" x14ac:dyDescent="0.25">
      <c r="A252" s="49"/>
      <c r="B252" s="409"/>
      <c r="C252" s="68" t="s">
        <v>267</v>
      </c>
      <c r="D252" s="49"/>
      <c r="E252" s="49"/>
      <c r="F252" s="69">
        <f t="shared" ref="F252:T252" si="141">F139-F251</f>
        <v>340592.95933147636</v>
      </c>
      <c r="G252" s="70">
        <f t="shared" si="141"/>
        <v>335367.05871836544</v>
      </c>
      <c r="H252" s="70">
        <f t="shared" si="141"/>
        <v>337974.0623595505</v>
      </c>
      <c r="I252" s="69">
        <f t="shared" si="141"/>
        <v>3105</v>
      </c>
      <c r="J252" s="70">
        <f t="shared" si="141"/>
        <v>3229</v>
      </c>
      <c r="K252" s="70">
        <f t="shared" si="141"/>
        <v>3358</v>
      </c>
      <c r="L252" s="69">
        <f t="shared" si="141"/>
        <v>343697.95933147636</v>
      </c>
      <c r="M252" s="70">
        <f t="shared" si="141"/>
        <v>338596.05871836544</v>
      </c>
      <c r="N252" s="70">
        <f t="shared" si="141"/>
        <v>341332.0623595505</v>
      </c>
      <c r="O252" s="69">
        <f t="shared" si="141"/>
        <v>0</v>
      </c>
      <c r="P252" s="70">
        <f t="shared" si="141"/>
        <v>0</v>
      </c>
      <c r="Q252" s="70">
        <f t="shared" si="141"/>
        <v>0</v>
      </c>
      <c r="R252" s="69">
        <f t="shared" si="141"/>
        <v>343697.95933147636</v>
      </c>
      <c r="S252" s="70">
        <f t="shared" si="141"/>
        <v>338596.05871836544</v>
      </c>
      <c r="T252" s="70">
        <f t="shared" si="141"/>
        <v>341332.0623595505</v>
      </c>
    </row>
    <row r="253" spans="1:20" ht="20.25" hidden="1" x14ac:dyDescent="0.3">
      <c r="A253" s="71"/>
      <c r="B253" s="410"/>
      <c r="C253" s="72" t="s">
        <v>375</v>
      </c>
      <c r="D253" s="73"/>
      <c r="E253" s="73"/>
      <c r="F253" s="74">
        <v>9.9</v>
      </c>
      <c r="G253" s="74">
        <v>9.8000000000000007</v>
      </c>
      <c r="H253" s="74">
        <v>9.6999999999999993</v>
      </c>
      <c r="I253" s="55"/>
      <c r="J253" s="56"/>
      <c r="K253" s="56"/>
      <c r="L253" s="96">
        <v>9.9</v>
      </c>
      <c r="M253" s="96">
        <v>9.8000000000000007</v>
      </c>
      <c r="N253" s="96">
        <v>9.6999999999999993</v>
      </c>
      <c r="O253" s="74">
        <v>9.9</v>
      </c>
      <c r="P253" s="74">
        <v>9.8000000000000007</v>
      </c>
      <c r="Q253" s="74">
        <v>9.6999999999999993</v>
      </c>
      <c r="R253" s="96">
        <f>R254/R255*10</f>
        <v>9.9000005895245469</v>
      </c>
      <c r="S253" s="96">
        <v>9.8000000000000007</v>
      </c>
      <c r="T253" s="96">
        <v>9.6999999999999993</v>
      </c>
    </row>
    <row r="254" spans="1:20" ht="21" hidden="1" thickBot="1" x14ac:dyDescent="0.35">
      <c r="A254" s="71"/>
      <c r="B254" s="411"/>
      <c r="C254" s="75" t="s">
        <v>376</v>
      </c>
      <c r="D254" s="76"/>
      <c r="E254" s="76"/>
      <c r="F254" s="77">
        <f>F252*0.099</f>
        <v>33718.702973816158</v>
      </c>
      <c r="G254" s="77">
        <f>G252*0.098</f>
        <v>32865.971754399812</v>
      </c>
      <c r="H254" s="77">
        <f>H252*0.097</f>
        <v>32783.484048876402</v>
      </c>
      <c r="I254" s="55"/>
      <c r="J254" s="56"/>
      <c r="K254" s="56"/>
      <c r="L254" s="77">
        <f>L252*0.099</f>
        <v>34026.097973816162</v>
      </c>
      <c r="M254" s="77">
        <f>M252*0.098</f>
        <v>33182.413754399815</v>
      </c>
      <c r="N254" s="77">
        <f>N252*0.097</f>
        <v>33109.210048876397</v>
      </c>
      <c r="O254" s="77">
        <f>O252*0.099</f>
        <v>0</v>
      </c>
      <c r="P254" s="77">
        <f>P252*0.098</f>
        <v>0</v>
      </c>
      <c r="Q254" s="77">
        <f>Q252*0.097</f>
        <v>0</v>
      </c>
      <c r="R254" s="77">
        <v>34026.1</v>
      </c>
      <c r="S254" s="77">
        <v>33182.400000000001</v>
      </c>
      <c r="T254" s="77">
        <v>33109.199999999997</v>
      </c>
    </row>
    <row r="255" spans="1:20" ht="20.25" hidden="1" thickBot="1" x14ac:dyDescent="0.3">
      <c r="A255" s="71"/>
      <c r="B255" s="412"/>
      <c r="C255" s="78" t="s">
        <v>268</v>
      </c>
      <c r="D255" s="79"/>
      <c r="E255" s="79"/>
      <c r="F255" s="80">
        <f t="shared" ref="F255:N255" si="142">F252*0.1</f>
        <v>34059.295933147638</v>
      </c>
      <c r="G255" s="80">
        <f t="shared" si="142"/>
        <v>33536.705871836544</v>
      </c>
      <c r="H255" s="80">
        <f t="shared" si="142"/>
        <v>33797.406235955052</v>
      </c>
      <c r="I255" s="80">
        <f t="shared" si="142"/>
        <v>310.5</v>
      </c>
      <c r="J255" s="80">
        <f t="shared" si="142"/>
        <v>322.90000000000003</v>
      </c>
      <c r="K255" s="80">
        <f t="shared" si="142"/>
        <v>335.8</v>
      </c>
      <c r="L255" s="80">
        <f t="shared" si="142"/>
        <v>34369.795933147638</v>
      </c>
      <c r="M255" s="80">
        <f t="shared" si="142"/>
        <v>33859.605871836546</v>
      </c>
      <c r="N255" s="80">
        <f t="shared" si="142"/>
        <v>34133.206235955055</v>
      </c>
      <c r="O255" s="80">
        <f>O252*0.1</f>
        <v>0</v>
      </c>
      <c r="P255" s="80">
        <f t="shared" ref="P255:T255" si="143">P252*0.1</f>
        <v>0</v>
      </c>
      <c r="Q255" s="80">
        <f t="shared" si="143"/>
        <v>0</v>
      </c>
      <c r="R255" s="80">
        <f>R252*0.1</f>
        <v>34369.795933147638</v>
      </c>
      <c r="S255" s="80">
        <f t="shared" si="143"/>
        <v>33859.605871836546</v>
      </c>
      <c r="T255" s="80">
        <f t="shared" si="143"/>
        <v>34133.206235955055</v>
      </c>
    </row>
    <row r="256" spans="1:20" ht="25.5" customHeight="1" x14ac:dyDescent="0.3">
      <c r="B256" s="415" t="s">
        <v>457</v>
      </c>
      <c r="C256" s="415"/>
      <c r="D256" s="165"/>
      <c r="E256" s="165"/>
      <c r="F256" s="166"/>
      <c r="G256" s="167" t="s">
        <v>445</v>
      </c>
      <c r="H256" s="168"/>
      <c r="I256" s="28"/>
      <c r="J256" s="28"/>
      <c r="K256" s="28"/>
      <c r="L256" s="164"/>
      <c r="M256" s="169"/>
      <c r="N256" s="169"/>
      <c r="O256" s="169"/>
      <c r="P256" s="164" t="s">
        <v>445</v>
      </c>
      <c r="Q256" s="169"/>
      <c r="R256" s="169"/>
      <c r="S256" s="169" t="s">
        <v>445</v>
      </c>
    </row>
    <row r="257" spans="1:11" ht="18.75" x14ac:dyDescent="0.3">
      <c r="A257" s="5"/>
      <c r="B257" s="280"/>
      <c r="C257" s="6"/>
      <c r="D257" s="26"/>
      <c r="E257" s="26"/>
      <c r="F257" s="36"/>
      <c r="G257" s="37"/>
      <c r="H257" s="38"/>
      <c r="I257" s="27"/>
      <c r="J257" s="28"/>
      <c r="K257" s="28"/>
    </row>
  </sheetData>
  <mergeCells count="20">
    <mergeCell ref="C6:T6"/>
    <mergeCell ref="B7:T8"/>
    <mergeCell ref="C1:T1"/>
    <mergeCell ref="C2:T2"/>
    <mergeCell ref="C3:T3"/>
    <mergeCell ref="C4:T4"/>
    <mergeCell ref="C5:T5"/>
    <mergeCell ref="B9:N9"/>
    <mergeCell ref="B10:B11"/>
    <mergeCell ref="C10:C11"/>
    <mergeCell ref="L10:N10"/>
    <mergeCell ref="O10:Q10"/>
    <mergeCell ref="R10:R11"/>
    <mergeCell ref="S10:S11"/>
    <mergeCell ref="T10:T11"/>
    <mergeCell ref="F14:G14"/>
    <mergeCell ref="L14:M14"/>
    <mergeCell ref="O14:P14"/>
    <mergeCell ref="D140:E140"/>
    <mergeCell ref="B256:C256"/>
  </mergeCells>
  <pageMargins left="0.78740157480314965" right="0.39370078740157483" top="0.59055118110236227" bottom="0.78740157480314965" header="0.15748031496062992" footer="0.11811023622047245"/>
  <pageSetup paperSize="9" scale="44" fitToHeight="7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март 2020год</vt:lpstr>
      <vt:lpstr>март 2020год уточн.</vt:lpstr>
      <vt:lpstr>'март 2020год'!Область_печати</vt:lpstr>
      <vt:lpstr>'март 2020год уточн.'!Область_печати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2020-03-23T04:02:56Z</dcterms:modified>
</cp:coreProperties>
</file>