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02" activeTab="1"/>
  </bookViews>
  <sheets>
    <sheet name="март 2020год" sheetId="25" r:id="rId1"/>
    <sheet name="март 2020год уточн." sheetId="26" r:id="rId2"/>
  </sheets>
  <definedNames>
    <definedName name="_xlnm.Print_Area" localSheetId="0">'март 2020год'!$A$1:$T$254</definedName>
    <definedName name="_xlnm.Print_Area" localSheetId="1">'март 2020год уточн.'!$A$1:$T$250</definedName>
  </definedNames>
  <calcPr calcId="152511"/>
</workbook>
</file>

<file path=xl/calcChain.xml><?xml version="1.0" encoding="utf-8"?>
<calcChain xmlns="http://schemas.openxmlformats.org/spreadsheetml/2006/main">
  <c r="O226" i="26" l="1"/>
  <c r="M149" i="26"/>
  <c r="N149" i="26"/>
  <c r="O149" i="26"/>
  <c r="P149" i="26"/>
  <c r="Q149" i="26"/>
  <c r="L149" i="26"/>
  <c r="T157" i="26" l="1"/>
  <c r="S157" i="26"/>
  <c r="R157" i="26"/>
  <c r="T211" i="26" l="1"/>
  <c r="S211" i="26"/>
  <c r="R211" i="26"/>
  <c r="N232" i="26" l="1"/>
  <c r="M232" i="26"/>
  <c r="L232" i="26"/>
  <c r="F232" i="26"/>
  <c r="T228" i="26"/>
  <c r="S228" i="26"/>
  <c r="R228" i="26"/>
  <c r="K228" i="26"/>
  <c r="K227" i="26" s="1"/>
  <c r="J228" i="26"/>
  <c r="I228" i="26"/>
  <c r="I227" i="26" s="1"/>
  <c r="Q227" i="26"/>
  <c r="P227" i="26"/>
  <c r="O227" i="26"/>
  <c r="N227" i="26"/>
  <c r="M227" i="26"/>
  <c r="L227" i="26"/>
  <c r="J227" i="26"/>
  <c r="H227" i="26"/>
  <c r="G227" i="26"/>
  <c r="F227" i="26"/>
  <c r="O225" i="26"/>
  <c r="N226" i="26"/>
  <c r="M226" i="26"/>
  <c r="M225" i="26" s="1"/>
  <c r="L226" i="26"/>
  <c r="F226" i="26"/>
  <c r="F225" i="26" s="1"/>
  <c r="Q225" i="26"/>
  <c r="P225" i="26"/>
  <c r="H225" i="26"/>
  <c r="G225" i="26"/>
  <c r="T224" i="26"/>
  <c r="T223" i="26" s="1"/>
  <c r="S224" i="26"/>
  <c r="S223" i="26" s="1"/>
  <c r="R224" i="26"/>
  <c r="R223" i="26" s="1"/>
  <c r="K224" i="26"/>
  <c r="J224" i="26"/>
  <c r="I224" i="26"/>
  <c r="Q223" i="26"/>
  <c r="P223" i="26"/>
  <c r="O223" i="26"/>
  <c r="N223" i="26"/>
  <c r="M223" i="26"/>
  <c r="L223" i="26"/>
  <c r="H223" i="26"/>
  <c r="G223" i="26"/>
  <c r="F223" i="26"/>
  <c r="T222" i="26"/>
  <c r="S222" i="26"/>
  <c r="R222" i="26"/>
  <c r="K222" i="26"/>
  <c r="J222" i="26"/>
  <c r="I222" i="26"/>
  <c r="T221" i="26"/>
  <c r="S221" i="26"/>
  <c r="R221" i="26"/>
  <c r="K221" i="26"/>
  <c r="J221" i="26"/>
  <c r="I221" i="26"/>
  <c r="T220" i="26"/>
  <c r="S220" i="26"/>
  <c r="R220" i="26"/>
  <c r="K220" i="26"/>
  <c r="J220" i="26"/>
  <c r="I220" i="26"/>
  <c r="Q219" i="26"/>
  <c r="P219" i="26"/>
  <c r="O219" i="26"/>
  <c r="N219" i="26"/>
  <c r="K219" i="26" s="1"/>
  <c r="M219" i="26"/>
  <c r="J219" i="26" s="1"/>
  <c r="L219" i="26"/>
  <c r="I219" i="26" s="1"/>
  <c r="T218" i="26"/>
  <c r="S218" i="26"/>
  <c r="R218" i="26"/>
  <c r="K218" i="26"/>
  <c r="J218" i="26"/>
  <c r="I218" i="26"/>
  <c r="T217" i="26"/>
  <c r="S217" i="26"/>
  <c r="R217" i="26"/>
  <c r="K217" i="26"/>
  <c r="J217" i="26"/>
  <c r="I217" i="26"/>
  <c r="T216" i="26"/>
  <c r="S216" i="26"/>
  <c r="R216" i="26"/>
  <c r="K216" i="26"/>
  <c r="J216" i="26"/>
  <c r="I216" i="26"/>
  <c r="T215" i="26"/>
  <c r="S215" i="26"/>
  <c r="R215" i="26"/>
  <c r="K215" i="26"/>
  <c r="J215" i="26"/>
  <c r="I215" i="26"/>
  <c r="T214" i="26"/>
  <c r="S214" i="26"/>
  <c r="R214" i="26"/>
  <c r="K214" i="26"/>
  <c r="J214" i="26"/>
  <c r="I214" i="26"/>
  <c r="T213" i="26"/>
  <c r="S213" i="26"/>
  <c r="R213" i="26"/>
  <c r="K213" i="26"/>
  <c r="J213" i="26"/>
  <c r="I213" i="26"/>
  <c r="T212" i="26"/>
  <c r="S212" i="26"/>
  <c r="R212" i="26"/>
  <c r="K212" i="26"/>
  <c r="J212" i="26"/>
  <c r="I212" i="26"/>
  <c r="T210" i="26"/>
  <c r="S210" i="26"/>
  <c r="R210" i="26"/>
  <c r="K210" i="26"/>
  <c r="J210" i="26"/>
  <c r="I210" i="26"/>
  <c r="T209" i="26"/>
  <c r="S209" i="26"/>
  <c r="R209" i="26"/>
  <c r="K209" i="26"/>
  <c r="J209" i="26"/>
  <c r="I209" i="26"/>
  <c r="T208" i="26"/>
  <c r="S208" i="26"/>
  <c r="R208" i="26"/>
  <c r="K208" i="26"/>
  <c r="J208" i="26"/>
  <c r="I208" i="26"/>
  <c r="T207" i="26"/>
  <c r="S207" i="26"/>
  <c r="R207" i="26"/>
  <c r="K207" i="26"/>
  <c r="J207" i="26"/>
  <c r="I207" i="26"/>
  <c r="T206" i="26"/>
  <c r="S206" i="26"/>
  <c r="R206" i="26"/>
  <c r="K206" i="26"/>
  <c r="J206" i="26"/>
  <c r="I206" i="26"/>
  <c r="T205" i="26"/>
  <c r="S205" i="26"/>
  <c r="R205" i="26"/>
  <c r="K205" i="26"/>
  <c r="J205" i="26"/>
  <c r="I205" i="26"/>
  <c r="T204" i="26"/>
  <c r="S204" i="26"/>
  <c r="R204" i="26"/>
  <c r="K204" i="26"/>
  <c r="J204" i="26"/>
  <c r="I204" i="26"/>
  <c r="T203" i="26"/>
  <c r="S203" i="26"/>
  <c r="R203" i="26"/>
  <c r="K203" i="26"/>
  <c r="J203" i="26"/>
  <c r="I203" i="26"/>
  <c r="T202" i="26"/>
  <c r="S202" i="26"/>
  <c r="R202" i="26"/>
  <c r="K202" i="26"/>
  <c r="J202" i="26"/>
  <c r="I202" i="26"/>
  <c r="T201" i="26"/>
  <c r="S201" i="26"/>
  <c r="R201" i="26"/>
  <c r="K201" i="26"/>
  <c r="J201" i="26"/>
  <c r="I201" i="26"/>
  <c r="T200" i="26"/>
  <c r="S200" i="26"/>
  <c r="R200" i="26"/>
  <c r="K200" i="26"/>
  <c r="J200" i="26"/>
  <c r="I200" i="26"/>
  <c r="T199" i="26"/>
  <c r="S199" i="26"/>
  <c r="R199" i="26"/>
  <c r="K199" i="26"/>
  <c r="J199" i="26"/>
  <c r="I199" i="26"/>
  <c r="T198" i="26"/>
  <c r="S198" i="26"/>
  <c r="R198" i="26"/>
  <c r="K198" i="26"/>
  <c r="J198" i="26"/>
  <c r="I198" i="26"/>
  <c r="T197" i="26"/>
  <c r="S197" i="26"/>
  <c r="R197" i="26"/>
  <c r="K197" i="26"/>
  <c r="J197" i="26"/>
  <c r="I197" i="26"/>
  <c r="T196" i="26"/>
  <c r="S196" i="26"/>
  <c r="R196" i="26"/>
  <c r="K196" i="26"/>
  <c r="J196" i="26"/>
  <c r="I196" i="26"/>
  <c r="T195" i="26"/>
  <c r="S195" i="26"/>
  <c r="R195" i="26"/>
  <c r="K195" i="26"/>
  <c r="J195" i="26"/>
  <c r="I195" i="26"/>
  <c r="T194" i="26"/>
  <c r="S194" i="26"/>
  <c r="R194" i="26"/>
  <c r="K194" i="26"/>
  <c r="J194" i="26"/>
  <c r="I194" i="26"/>
  <c r="T193" i="26"/>
  <c r="S193" i="26"/>
  <c r="R193" i="26"/>
  <c r="K193" i="26"/>
  <c r="J193" i="26"/>
  <c r="I193" i="26"/>
  <c r="T192" i="26"/>
  <c r="S192" i="26"/>
  <c r="R192" i="26"/>
  <c r="K192" i="26"/>
  <c r="J192" i="26"/>
  <c r="I192" i="26"/>
  <c r="T191" i="26"/>
  <c r="S191" i="26"/>
  <c r="R191" i="26"/>
  <c r="K191" i="26"/>
  <c r="J191" i="26"/>
  <c r="I191" i="26"/>
  <c r="T190" i="26"/>
  <c r="S190" i="26"/>
  <c r="R190" i="26"/>
  <c r="K190" i="26"/>
  <c r="J190" i="26"/>
  <c r="I190" i="26"/>
  <c r="T189" i="26"/>
  <c r="S189" i="26"/>
  <c r="R189" i="26"/>
  <c r="K189" i="26"/>
  <c r="J189" i="26"/>
  <c r="I189" i="26"/>
  <c r="T188" i="26"/>
  <c r="S188" i="26"/>
  <c r="R188" i="26"/>
  <c r="K188" i="26"/>
  <c r="J188" i="26"/>
  <c r="I188" i="26"/>
  <c r="T187" i="26"/>
  <c r="S187" i="26"/>
  <c r="R187" i="26"/>
  <c r="K187" i="26"/>
  <c r="J187" i="26"/>
  <c r="I187" i="26"/>
  <c r="T186" i="26"/>
  <c r="S186" i="26"/>
  <c r="R186" i="26"/>
  <c r="K186" i="26"/>
  <c r="J186" i="26"/>
  <c r="I186" i="26"/>
  <c r="T185" i="26"/>
  <c r="S185" i="26"/>
  <c r="R185" i="26"/>
  <c r="K185" i="26"/>
  <c r="J185" i="26"/>
  <c r="I185" i="26"/>
  <c r="T184" i="26"/>
  <c r="S184" i="26"/>
  <c r="R184" i="26"/>
  <c r="K184" i="26"/>
  <c r="J184" i="26"/>
  <c r="I184" i="26"/>
  <c r="T183" i="26"/>
  <c r="S183" i="26"/>
  <c r="R183" i="26"/>
  <c r="K183" i="26"/>
  <c r="J183" i="26"/>
  <c r="I183" i="26"/>
  <c r="T182" i="26"/>
  <c r="S182" i="26"/>
  <c r="R182" i="26"/>
  <c r="K182" i="26"/>
  <c r="J182" i="26"/>
  <c r="I182" i="26"/>
  <c r="T181" i="26"/>
  <c r="S181" i="26"/>
  <c r="R181" i="26"/>
  <c r="K181" i="26"/>
  <c r="J181" i="26"/>
  <c r="I181" i="26"/>
  <c r="T180" i="26"/>
  <c r="S180" i="26"/>
  <c r="R180" i="26"/>
  <c r="K180" i="26"/>
  <c r="J180" i="26"/>
  <c r="I180" i="26"/>
  <c r="T179" i="26"/>
  <c r="S179" i="26"/>
  <c r="R179" i="26"/>
  <c r="K179" i="26"/>
  <c r="J179" i="26"/>
  <c r="I179" i="26"/>
  <c r="Q178" i="26"/>
  <c r="Q158" i="26" s="1"/>
  <c r="P178" i="26"/>
  <c r="P158" i="26" s="1"/>
  <c r="O178" i="26"/>
  <c r="O158" i="26" s="1"/>
  <c r="N178" i="26"/>
  <c r="N158" i="26" s="1"/>
  <c r="M178" i="26"/>
  <c r="M158" i="26" s="1"/>
  <c r="L178" i="26"/>
  <c r="L158" i="26" s="1"/>
  <c r="H178" i="26"/>
  <c r="H158" i="26" s="1"/>
  <c r="G178" i="26"/>
  <c r="G158" i="26" s="1"/>
  <c r="F178" i="26"/>
  <c r="F158" i="26" s="1"/>
  <c r="T177" i="26"/>
  <c r="S177" i="26"/>
  <c r="R177" i="26"/>
  <c r="K177" i="26"/>
  <c r="J177" i="26"/>
  <c r="I177" i="26"/>
  <c r="T176" i="26"/>
  <c r="S176" i="26"/>
  <c r="R176" i="26"/>
  <c r="K176" i="26"/>
  <c r="J176" i="26"/>
  <c r="I176" i="26"/>
  <c r="T175" i="26"/>
  <c r="S175" i="26"/>
  <c r="R175" i="26"/>
  <c r="K175" i="26"/>
  <c r="J175" i="26"/>
  <c r="I175" i="26"/>
  <c r="T174" i="26"/>
  <c r="S174" i="26"/>
  <c r="R174" i="26"/>
  <c r="K174" i="26"/>
  <c r="J174" i="26"/>
  <c r="I174" i="26"/>
  <c r="T173" i="26"/>
  <c r="S173" i="26"/>
  <c r="R173" i="26"/>
  <c r="K173" i="26"/>
  <c r="J173" i="26"/>
  <c r="I173" i="26"/>
  <c r="T172" i="26"/>
  <c r="S172" i="26"/>
  <c r="R172" i="26"/>
  <c r="K172" i="26"/>
  <c r="J172" i="26"/>
  <c r="I172" i="26"/>
  <c r="T171" i="26"/>
  <c r="S171" i="26"/>
  <c r="R171" i="26"/>
  <c r="K171" i="26"/>
  <c r="J171" i="26"/>
  <c r="I171" i="26"/>
  <c r="T170" i="26"/>
  <c r="S170" i="26"/>
  <c r="R170" i="26"/>
  <c r="K170" i="26"/>
  <c r="J170" i="26"/>
  <c r="I170" i="26"/>
  <c r="T169" i="26"/>
  <c r="S169" i="26"/>
  <c r="R169" i="26"/>
  <c r="K169" i="26"/>
  <c r="J169" i="26"/>
  <c r="I169" i="26"/>
  <c r="T168" i="26"/>
  <c r="S168" i="26"/>
  <c r="R168" i="26"/>
  <c r="K168" i="26"/>
  <c r="J168" i="26"/>
  <c r="I168" i="26"/>
  <c r="T167" i="26"/>
  <c r="S167" i="26"/>
  <c r="R167" i="26"/>
  <c r="K167" i="26"/>
  <c r="J167" i="26"/>
  <c r="I167" i="26"/>
  <c r="T166" i="26"/>
  <c r="S166" i="26"/>
  <c r="R166" i="26"/>
  <c r="K166" i="26"/>
  <c r="J166" i="26"/>
  <c r="I166" i="26"/>
  <c r="T165" i="26"/>
  <c r="S165" i="26"/>
  <c r="R165" i="26"/>
  <c r="K165" i="26"/>
  <c r="J165" i="26"/>
  <c r="I165" i="26"/>
  <c r="T164" i="26"/>
  <c r="S164" i="26"/>
  <c r="R164" i="26"/>
  <c r="K164" i="26"/>
  <c r="J164" i="26"/>
  <c r="I164" i="26"/>
  <c r="T163" i="26"/>
  <c r="S163" i="26"/>
  <c r="R163" i="26"/>
  <c r="K163" i="26"/>
  <c r="J163" i="26"/>
  <c r="I163" i="26"/>
  <c r="T162" i="26"/>
  <c r="S162" i="26"/>
  <c r="R162" i="26"/>
  <c r="K162" i="26"/>
  <c r="J162" i="26"/>
  <c r="I162" i="26"/>
  <c r="T161" i="26"/>
  <c r="S161" i="26"/>
  <c r="R161" i="26"/>
  <c r="K161" i="26"/>
  <c r="J161" i="26"/>
  <c r="I161" i="26"/>
  <c r="T160" i="26"/>
  <c r="S160" i="26"/>
  <c r="R160" i="26"/>
  <c r="K160" i="26"/>
  <c r="J160" i="26"/>
  <c r="I160" i="26"/>
  <c r="T159" i="26"/>
  <c r="S159" i="26"/>
  <c r="R159" i="26"/>
  <c r="K159" i="26"/>
  <c r="J159" i="26"/>
  <c r="I159" i="26"/>
  <c r="T156" i="26"/>
  <c r="S156" i="26"/>
  <c r="R156" i="26"/>
  <c r="K156" i="26"/>
  <c r="J156" i="26"/>
  <c r="I156" i="26"/>
  <c r="T155" i="26"/>
  <c r="S155" i="26"/>
  <c r="R155" i="26"/>
  <c r="K155" i="26"/>
  <c r="J155" i="26"/>
  <c r="I155" i="26"/>
  <c r="T154" i="26"/>
  <c r="S154" i="26"/>
  <c r="R154" i="26"/>
  <c r="K154" i="26"/>
  <c r="J154" i="26"/>
  <c r="I154" i="26"/>
  <c r="T153" i="26"/>
  <c r="S153" i="26"/>
  <c r="R153" i="26"/>
  <c r="K153" i="26"/>
  <c r="J153" i="26"/>
  <c r="I153" i="26"/>
  <c r="T152" i="26"/>
  <c r="S152" i="26"/>
  <c r="R152" i="26"/>
  <c r="K152" i="26"/>
  <c r="J152" i="26"/>
  <c r="I152" i="26"/>
  <c r="T151" i="26"/>
  <c r="S151" i="26"/>
  <c r="R151" i="26"/>
  <c r="K151" i="26"/>
  <c r="J151" i="26"/>
  <c r="I151" i="26"/>
  <c r="T150" i="26"/>
  <c r="S150" i="26"/>
  <c r="S149" i="26" s="1"/>
  <c r="R150" i="26"/>
  <c r="R149" i="26" s="1"/>
  <c r="K150" i="26"/>
  <c r="J150" i="26"/>
  <c r="I150" i="26"/>
  <c r="Q140" i="26"/>
  <c r="N140" i="26"/>
  <c r="M140" i="26"/>
  <c r="L140" i="26"/>
  <c r="H149" i="26"/>
  <c r="H140" i="26" s="1"/>
  <c r="G149" i="26"/>
  <c r="G140" i="26" s="1"/>
  <c r="F149" i="26"/>
  <c r="F140" i="26" s="1"/>
  <c r="T148" i="26"/>
  <c r="S148" i="26"/>
  <c r="R148" i="26"/>
  <c r="K148" i="26"/>
  <c r="J148" i="26"/>
  <c r="I148" i="26"/>
  <c r="T147" i="26"/>
  <c r="S147" i="26"/>
  <c r="R147" i="26"/>
  <c r="K147" i="26"/>
  <c r="J147" i="26"/>
  <c r="I147" i="26"/>
  <c r="T146" i="26"/>
  <c r="S146" i="26"/>
  <c r="R146" i="26"/>
  <c r="K146" i="26"/>
  <c r="J146" i="26"/>
  <c r="I146" i="26"/>
  <c r="T145" i="26"/>
  <c r="S145" i="26"/>
  <c r="R145" i="26"/>
  <c r="K145" i="26"/>
  <c r="J145" i="26"/>
  <c r="I145" i="26"/>
  <c r="T144" i="26"/>
  <c r="S144" i="26"/>
  <c r="R144" i="26"/>
  <c r="K144" i="26"/>
  <c r="J144" i="26"/>
  <c r="I144" i="26"/>
  <c r="T143" i="26"/>
  <c r="S143" i="26"/>
  <c r="R143" i="26"/>
  <c r="K143" i="26"/>
  <c r="J143" i="26"/>
  <c r="I143" i="26"/>
  <c r="T142" i="26"/>
  <c r="S142" i="26"/>
  <c r="R142" i="26"/>
  <c r="K142" i="26"/>
  <c r="J142" i="26"/>
  <c r="I142" i="26"/>
  <c r="T141" i="26"/>
  <c r="S141" i="26"/>
  <c r="R141" i="26"/>
  <c r="K141" i="26"/>
  <c r="J141" i="26"/>
  <c r="I141" i="26"/>
  <c r="P140" i="26"/>
  <c r="O140" i="26"/>
  <c r="T139" i="26"/>
  <c r="S139" i="26"/>
  <c r="R139" i="26"/>
  <c r="K139" i="26"/>
  <c r="J139" i="26"/>
  <c r="I139" i="26"/>
  <c r="T138" i="26"/>
  <c r="S138" i="26"/>
  <c r="R138" i="26"/>
  <c r="K138" i="26"/>
  <c r="J138" i="26"/>
  <c r="I138" i="26"/>
  <c r="T137" i="26"/>
  <c r="S137" i="26"/>
  <c r="R137" i="26"/>
  <c r="K137" i="26"/>
  <c r="J137" i="26"/>
  <c r="I137" i="26"/>
  <c r="Q136" i="26"/>
  <c r="Q135" i="26" s="1"/>
  <c r="P136" i="26"/>
  <c r="O136" i="26"/>
  <c r="N136" i="26"/>
  <c r="N135" i="26" s="1"/>
  <c r="M136" i="26"/>
  <c r="M135" i="26" s="1"/>
  <c r="L136" i="26"/>
  <c r="L135" i="26" s="1"/>
  <c r="H136" i="26"/>
  <c r="H135" i="26" s="1"/>
  <c r="G136" i="26"/>
  <c r="G135" i="26" s="1"/>
  <c r="F136" i="26"/>
  <c r="F135" i="26" s="1"/>
  <c r="P135" i="26"/>
  <c r="O135" i="26"/>
  <c r="T131" i="26"/>
  <c r="S131" i="26"/>
  <c r="R131" i="26"/>
  <c r="K131" i="26"/>
  <c r="J131" i="26"/>
  <c r="I131" i="26"/>
  <c r="T130" i="26"/>
  <c r="S130" i="26"/>
  <c r="R130" i="26"/>
  <c r="K130" i="26"/>
  <c r="J130" i="26"/>
  <c r="I130" i="26"/>
  <c r="Q129" i="26"/>
  <c r="Q128" i="26" s="1"/>
  <c r="P129" i="26"/>
  <c r="P128" i="26" s="1"/>
  <c r="O129" i="26"/>
  <c r="O128" i="26" s="1"/>
  <c r="N129" i="26"/>
  <c r="M129" i="26"/>
  <c r="L129" i="26"/>
  <c r="L128" i="26" s="1"/>
  <c r="H129" i="26"/>
  <c r="H128" i="26" s="1"/>
  <c r="G129" i="26"/>
  <c r="G128" i="26" s="1"/>
  <c r="F129" i="26"/>
  <c r="F128" i="26" s="1"/>
  <c r="T127" i="26"/>
  <c r="S127" i="26"/>
  <c r="R127" i="26"/>
  <c r="T126" i="26"/>
  <c r="S126" i="26"/>
  <c r="R126" i="26"/>
  <c r="S125" i="26"/>
  <c r="R125" i="26"/>
  <c r="N125" i="26"/>
  <c r="J125" i="26"/>
  <c r="I125" i="26"/>
  <c r="H125" i="26"/>
  <c r="R124" i="26"/>
  <c r="M124" i="26"/>
  <c r="N124" i="26" s="1"/>
  <c r="I124" i="26"/>
  <c r="G124" i="26"/>
  <c r="H124" i="26" s="1"/>
  <c r="Q123" i="26"/>
  <c r="P123" i="26"/>
  <c r="O123" i="26"/>
  <c r="L123" i="26"/>
  <c r="F123" i="26"/>
  <c r="T122" i="26"/>
  <c r="T121" i="26" s="1"/>
  <c r="S122" i="26"/>
  <c r="S121" i="26" s="1"/>
  <c r="R122" i="26"/>
  <c r="R121" i="26" s="1"/>
  <c r="K122" i="26"/>
  <c r="J122" i="26"/>
  <c r="I122" i="26"/>
  <c r="Q121" i="26"/>
  <c r="P121" i="26"/>
  <c r="O121" i="26"/>
  <c r="N121" i="26"/>
  <c r="M121" i="26"/>
  <c r="L121" i="26"/>
  <c r="H121" i="26"/>
  <c r="G121" i="26"/>
  <c r="F121" i="26"/>
  <c r="T120" i="26"/>
  <c r="T119" i="26" s="1"/>
  <c r="S120" i="26"/>
  <c r="S119" i="26" s="1"/>
  <c r="R120" i="26"/>
  <c r="R119" i="26" s="1"/>
  <c r="K120" i="26"/>
  <c r="J120" i="26"/>
  <c r="I120" i="26"/>
  <c r="Q119" i="26"/>
  <c r="P119" i="26"/>
  <c r="O119" i="26"/>
  <c r="N119" i="26"/>
  <c r="M119" i="26"/>
  <c r="L119" i="26"/>
  <c r="H119" i="26"/>
  <c r="G119" i="26"/>
  <c r="F119" i="26"/>
  <c r="T118" i="26"/>
  <c r="T117" i="26" s="1"/>
  <c r="S118" i="26"/>
  <c r="S117" i="26" s="1"/>
  <c r="R118" i="26"/>
  <c r="K118" i="26"/>
  <c r="J118" i="26"/>
  <c r="I118" i="26"/>
  <c r="R117" i="26"/>
  <c r="Q117" i="26"/>
  <c r="P117" i="26"/>
  <c r="O117" i="26"/>
  <c r="N117" i="26"/>
  <c r="M117" i="26"/>
  <c r="L117" i="26"/>
  <c r="H117" i="26"/>
  <c r="G117" i="26"/>
  <c r="F117" i="26"/>
  <c r="L116" i="26"/>
  <c r="M116" i="26" s="1"/>
  <c r="S116" i="26" s="1"/>
  <c r="S115" i="26" s="1"/>
  <c r="F116" i="26"/>
  <c r="Q115" i="26"/>
  <c r="P115" i="26"/>
  <c r="O115" i="26"/>
  <c r="T114" i="26"/>
  <c r="T113" i="26" s="1"/>
  <c r="S114" i="26"/>
  <c r="S113" i="26" s="1"/>
  <c r="R114" i="26"/>
  <c r="R113" i="26" s="1"/>
  <c r="K114" i="26"/>
  <c r="J114" i="26"/>
  <c r="I114" i="26"/>
  <c r="Q113" i="26"/>
  <c r="P113" i="26"/>
  <c r="O113" i="26"/>
  <c r="N113" i="26"/>
  <c r="M113" i="26"/>
  <c r="L113" i="26"/>
  <c r="H113" i="26"/>
  <c r="G113" i="26"/>
  <c r="F113" i="26"/>
  <c r="T112" i="26"/>
  <c r="T111" i="26" s="1"/>
  <c r="S112" i="26"/>
  <c r="S111" i="26" s="1"/>
  <c r="R112" i="26"/>
  <c r="R111" i="26" s="1"/>
  <c r="K112" i="26"/>
  <c r="J112" i="26"/>
  <c r="I112" i="26"/>
  <c r="Q111" i="26"/>
  <c r="P111" i="26"/>
  <c r="O111" i="26"/>
  <c r="N111" i="26"/>
  <c r="K111" i="26" s="1"/>
  <c r="M111" i="26"/>
  <c r="L111" i="26"/>
  <c r="H111" i="26"/>
  <c r="G111" i="26"/>
  <c r="F111" i="26"/>
  <c r="N110" i="26"/>
  <c r="K110" i="26" s="1"/>
  <c r="M110" i="26"/>
  <c r="S110" i="26" s="1"/>
  <c r="S109" i="26" s="1"/>
  <c r="L110" i="26"/>
  <c r="R110" i="26" s="1"/>
  <c r="R109" i="26" s="1"/>
  <c r="H110" i="26"/>
  <c r="H109" i="26" s="1"/>
  <c r="G110" i="26"/>
  <c r="G109" i="26" s="1"/>
  <c r="F110" i="26"/>
  <c r="Q109" i="26"/>
  <c r="P109" i="26"/>
  <c r="O109" i="26"/>
  <c r="F109" i="26"/>
  <c r="N108" i="26"/>
  <c r="M108" i="26"/>
  <c r="S108" i="26" s="1"/>
  <c r="S107" i="26" s="1"/>
  <c r="L108" i="26"/>
  <c r="R108" i="26" s="1"/>
  <c r="R107" i="26" s="1"/>
  <c r="H108" i="26"/>
  <c r="H107" i="26" s="1"/>
  <c r="G108" i="26"/>
  <c r="G107" i="26" s="1"/>
  <c r="F108" i="26"/>
  <c r="F107" i="26" s="1"/>
  <c r="Q107" i="26"/>
  <c r="P107" i="26"/>
  <c r="O107" i="26"/>
  <c r="S104" i="26"/>
  <c r="S103" i="26" s="1"/>
  <c r="S102" i="26" s="1"/>
  <c r="R104" i="26"/>
  <c r="R103" i="26" s="1"/>
  <c r="R102" i="26" s="1"/>
  <c r="N104" i="26"/>
  <c r="T104" i="26" s="1"/>
  <c r="T103" i="26" s="1"/>
  <c r="T102" i="26" s="1"/>
  <c r="J104" i="26"/>
  <c r="I104" i="26"/>
  <c r="H104" i="26"/>
  <c r="Q103" i="26"/>
  <c r="Q102" i="26" s="1"/>
  <c r="P103" i="26"/>
  <c r="O103" i="26"/>
  <c r="O102" i="26" s="1"/>
  <c r="N103" i="26"/>
  <c r="N102" i="26" s="1"/>
  <c r="M103" i="26"/>
  <c r="M102" i="26" s="1"/>
  <c r="L103" i="26"/>
  <c r="L102" i="26" s="1"/>
  <c r="H103" i="26"/>
  <c r="H102" i="26" s="1"/>
  <c r="G103" i="26"/>
  <c r="G102" i="26" s="1"/>
  <c r="F103" i="26"/>
  <c r="P102" i="26"/>
  <c r="T101" i="26"/>
  <c r="S101" i="26"/>
  <c r="R101" i="26"/>
  <c r="K101" i="26"/>
  <c r="J101" i="26"/>
  <c r="I101" i="26"/>
  <c r="T100" i="26"/>
  <c r="S100" i="26"/>
  <c r="R100" i="26"/>
  <c r="K100" i="26"/>
  <c r="J100" i="26"/>
  <c r="I100" i="26"/>
  <c r="Q99" i="26"/>
  <c r="Q98" i="26" s="1"/>
  <c r="P99" i="26"/>
  <c r="P98" i="26" s="1"/>
  <c r="O99" i="26"/>
  <c r="O98" i="26" s="1"/>
  <c r="N99" i="26"/>
  <c r="N98" i="26" s="1"/>
  <c r="M99" i="26"/>
  <c r="L99" i="26"/>
  <c r="I99" i="26" s="1"/>
  <c r="H99" i="26"/>
  <c r="G99" i="26"/>
  <c r="G98" i="26" s="1"/>
  <c r="F99" i="26"/>
  <c r="F98" i="26" s="1"/>
  <c r="T97" i="26"/>
  <c r="T96" i="26" s="1"/>
  <c r="S97" i="26"/>
  <c r="S96" i="26" s="1"/>
  <c r="R97" i="26"/>
  <c r="R96" i="26" s="1"/>
  <c r="K97" i="26"/>
  <c r="J97" i="26"/>
  <c r="I97" i="26"/>
  <c r="Q96" i="26"/>
  <c r="P96" i="26"/>
  <c r="O96" i="26"/>
  <c r="N96" i="26"/>
  <c r="M96" i="26"/>
  <c r="L96" i="26"/>
  <c r="H96" i="26"/>
  <c r="G96" i="26"/>
  <c r="F96" i="26"/>
  <c r="T94" i="26"/>
  <c r="S94" i="26"/>
  <c r="R94" i="26"/>
  <c r="I94" i="26"/>
  <c r="I232" i="26" s="1"/>
  <c r="G94" i="26"/>
  <c r="G232" i="26" s="1"/>
  <c r="T93" i="26"/>
  <c r="S93" i="26"/>
  <c r="R93" i="26"/>
  <c r="K93" i="26"/>
  <c r="J93" i="26"/>
  <c r="I93" i="26"/>
  <c r="Q92" i="26"/>
  <c r="P92" i="26"/>
  <c r="P89" i="26" s="1"/>
  <c r="O92" i="26"/>
  <c r="N92" i="26"/>
  <c r="M92" i="26"/>
  <c r="L92" i="26"/>
  <c r="I92" i="26" s="1"/>
  <c r="F92" i="26"/>
  <c r="R91" i="26"/>
  <c r="R90" i="26" s="1"/>
  <c r="M91" i="26"/>
  <c r="S91" i="26" s="1"/>
  <c r="S90" i="26" s="1"/>
  <c r="I91" i="26"/>
  <c r="G91" i="26"/>
  <c r="G90" i="26" s="1"/>
  <c r="Q90" i="26"/>
  <c r="P90" i="26"/>
  <c r="O90" i="26"/>
  <c r="L90" i="26"/>
  <c r="F90" i="26"/>
  <c r="T88" i="26"/>
  <c r="S88" i="26"/>
  <c r="R88" i="26"/>
  <c r="K88" i="26"/>
  <c r="J88" i="26"/>
  <c r="I88" i="26"/>
  <c r="T87" i="26"/>
  <c r="S87" i="26"/>
  <c r="R87" i="26"/>
  <c r="K87" i="26"/>
  <c r="J87" i="26"/>
  <c r="I87" i="26"/>
  <c r="Q86" i="26"/>
  <c r="P86" i="26"/>
  <c r="P82" i="26" s="1"/>
  <c r="P81" i="26" s="1"/>
  <c r="O86" i="26"/>
  <c r="O82" i="26" s="1"/>
  <c r="O81" i="26" s="1"/>
  <c r="K86" i="26"/>
  <c r="J86" i="26"/>
  <c r="I86" i="26"/>
  <c r="T85" i="26"/>
  <c r="S85" i="26"/>
  <c r="R85" i="26"/>
  <c r="K85" i="26"/>
  <c r="J85" i="26"/>
  <c r="I85" i="26"/>
  <c r="T84" i="26"/>
  <c r="S84" i="26"/>
  <c r="R84" i="26"/>
  <c r="K84" i="26"/>
  <c r="J84" i="26"/>
  <c r="I84" i="26"/>
  <c r="T83" i="26"/>
  <c r="S83" i="26"/>
  <c r="R83" i="26"/>
  <c r="K83" i="26"/>
  <c r="J83" i="26"/>
  <c r="I83" i="26"/>
  <c r="Q82" i="26"/>
  <c r="Q81" i="26" s="1"/>
  <c r="N82" i="26"/>
  <c r="M82" i="26"/>
  <c r="M81" i="26" s="1"/>
  <c r="L82" i="26"/>
  <c r="L81" i="26" s="1"/>
  <c r="H82" i="26"/>
  <c r="H81" i="26" s="1"/>
  <c r="G82" i="26"/>
  <c r="F82" i="26"/>
  <c r="T80" i="26"/>
  <c r="S80" i="26"/>
  <c r="R80" i="26"/>
  <c r="K80" i="26"/>
  <c r="J80" i="26"/>
  <c r="I80" i="26"/>
  <c r="Q79" i="26"/>
  <c r="P79" i="26"/>
  <c r="O79" i="26"/>
  <c r="N79" i="26"/>
  <c r="M79" i="26"/>
  <c r="L79" i="26"/>
  <c r="H79" i="26"/>
  <c r="G79" i="26"/>
  <c r="F79" i="26"/>
  <c r="R78" i="26"/>
  <c r="M78" i="26"/>
  <c r="S78" i="26" s="1"/>
  <c r="I78" i="26"/>
  <c r="G78" i="26"/>
  <c r="H78" i="26" s="1"/>
  <c r="H77" i="26" s="1"/>
  <c r="H76" i="26" s="1"/>
  <c r="Q77" i="26"/>
  <c r="Q76" i="26" s="1"/>
  <c r="P77" i="26"/>
  <c r="P76" i="26" s="1"/>
  <c r="O77" i="26"/>
  <c r="O76" i="26" s="1"/>
  <c r="L77" i="26"/>
  <c r="F77" i="26"/>
  <c r="F76" i="26" s="1"/>
  <c r="R75" i="26"/>
  <c r="M75" i="26"/>
  <c r="S75" i="26" s="1"/>
  <c r="I75" i="26"/>
  <c r="G75" i="26"/>
  <c r="H75" i="26" s="1"/>
  <c r="H74" i="26" s="1"/>
  <c r="Q74" i="26"/>
  <c r="P74" i="26"/>
  <c r="O74" i="26"/>
  <c r="L74" i="26"/>
  <c r="G74" i="26"/>
  <c r="F74" i="26"/>
  <c r="T73" i="26"/>
  <c r="S73" i="26"/>
  <c r="R73" i="26"/>
  <c r="K73" i="26"/>
  <c r="J73" i="26"/>
  <c r="I73" i="26"/>
  <c r="Q72" i="26"/>
  <c r="P72" i="26"/>
  <c r="O72" i="26"/>
  <c r="N72" i="26"/>
  <c r="M72" i="26"/>
  <c r="L72" i="26"/>
  <c r="H72" i="26"/>
  <c r="K72" i="26" s="1"/>
  <c r="G72" i="26"/>
  <c r="F72" i="26"/>
  <c r="T71" i="26"/>
  <c r="S71" i="26"/>
  <c r="R71" i="26"/>
  <c r="K71" i="26"/>
  <c r="J71" i="26"/>
  <c r="I71" i="26"/>
  <c r="Q70" i="26"/>
  <c r="P70" i="26"/>
  <c r="O70" i="26"/>
  <c r="N70" i="26"/>
  <c r="M70" i="26"/>
  <c r="L70" i="26"/>
  <c r="H70" i="26"/>
  <c r="G70" i="26"/>
  <c r="F70" i="26"/>
  <c r="N69" i="26"/>
  <c r="M69" i="26"/>
  <c r="S69" i="26" s="1"/>
  <c r="L69" i="26"/>
  <c r="R69" i="26" s="1"/>
  <c r="Q68" i="26"/>
  <c r="P68" i="26"/>
  <c r="O68" i="26"/>
  <c r="H68" i="26"/>
  <c r="G68" i="26"/>
  <c r="F68" i="26"/>
  <c r="T66" i="26"/>
  <c r="S66" i="26"/>
  <c r="R66" i="26"/>
  <c r="K66" i="26"/>
  <c r="J66" i="26"/>
  <c r="I66" i="26"/>
  <c r="Q65" i="26"/>
  <c r="P65" i="26"/>
  <c r="O65" i="26"/>
  <c r="N65" i="26"/>
  <c r="M65" i="26"/>
  <c r="L65" i="26"/>
  <c r="H65" i="26"/>
  <c r="G65" i="26"/>
  <c r="F65" i="26"/>
  <c r="T62" i="26"/>
  <c r="T61" i="26" s="1"/>
  <c r="S62" i="26"/>
  <c r="S61" i="26" s="1"/>
  <c r="R62" i="26"/>
  <c r="R61" i="26" s="1"/>
  <c r="K62" i="26"/>
  <c r="J62" i="26"/>
  <c r="I62" i="26"/>
  <c r="Q61" i="26"/>
  <c r="Q54" i="26" s="1"/>
  <c r="P61" i="26"/>
  <c r="P54" i="26" s="1"/>
  <c r="O61" i="26"/>
  <c r="O54" i="26" s="1"/>
  <c r="N61" i="26"/>
  <c r="N54" i="26" s="1"/>
  <c r="M61" i="26"/>
  <c r="L61" i="26"/>
  <c r="I61" i="26"/>
  <c r="H61" i="26"/>
  <c r="H54" i="26" s="1"/>
  <c r="G61" i="26"/>
  <c r="G54" i="26" s="1"/>
  <c r="F61" i="26"/>
  <c r="T60" i="26"/>
  <c r="S60" i="26"/>
  <c r="R60" i="26"/>
  <c r="K60" i="26"/>
  <c r="J60" i="26"/>
  <c r="I60" i="26"/>
  <c r="T59" i="26"/>
  <c r="S59" i="26"/>
  <c r="R59" i="26"/>
  <c r="K59" i="26"/>
  <c r="J59" i="26"/>
  <c r="I59" i="26"/>
  <c r="T58" i="26"/>
  <c r="S58" i="26"/>
  <c r="L58" i="26"/>
  <c r="R58" i="26" s="1"/>
  <c r="K58" i="26"/>
  <c r="J58" i="26"/>
  <c r="F58" i="26"/>
  <c r="T57" i="26"/>
  <c r="S57" i="26"/>
  <c r="R57" i="26"/>
  <c r="K57" i="26"/>
  <c r="J57" i="26"/>
  <c r="I57" i="26"/>
  <c r="T56" i="26"/>
  <c r="S56" i="26"/>
  <c r="R56" i="26"/>
  <c r="K56" i="26"/>
  <c r="J56" i="26"/>
  <c r="I56" i="26"/>
  <c r="T55" i="26"/>
  <c r="S55" i="26"/>
  <c r="R55" i="26"/>
  <c r="K55" i="26"/>
  <c r="J55" i="26"/>
  <c r="I55" i="26"/>
  <c r="T53" i="26"/>
  <c r="S53" i="26"/>
  <c r="R53" i="26"/>
  <c r="K53" i="26"/>
  <c r="J53" i="26"/>
  <c r="I53" i="26"/>
  <c r="T52" i="26"/>
  <c r="T51" i="26" s="1"/>
  <c r="S52" i="26"/>
  <c r="S51" i="26" s="1"/>
  <c r="R52" i="26"/>
  <c r="R51" i="26" s="1"/>
  <c r="K52" i="26"/>
  <c r="J52" i="26"/>
  <c r="I52" i="26"/>
  <c r="Q51" i="26"/>
  <c r="P51" i="26"/>
  <c r="O51" i="26"/>
  <c r="N51" i="26"/>
  <c r="M51" i="26"/>
  <c r="L51" i="26"/>
  <c r="H51" i="26"/>
  <c r="G51" i="26"/>
  <c r="F51" i="26"/>
  <c r="P50" i="26"/>
  <c r="T49" i="26"/>
  <c r="T48" i="26" s="1"/>
  <c r="S49" i="26"/>
  <c r="S48" i="26" s="1"/>
  <c r="R49" i="26"/>
  <c r="R48" i="26" s="1"/>
  <c r="K49" i="26"/>
  <c r="J49" i="26"/>
  <c r="I49" i="26"/>
  <c r="Q48" i="26"/>
  <c r="P48" i="26"/>
  <c r="O48" i="26"/>
  <c r="N48" i="26"/>
  <c r="M48" i="26"/>
  <c r="L48" i="26"/>
  <c r="H48" i="26"/>
  <c r="G48" i="26"/>
  <c r="F48" i="26"/>
  <c r="T47" i="26"/>
  <c r="T46" i="26" s="1"/>
  <c r="S47" i="26"/>
  <c r="S46" i="26" s="1"/>
  <c r="R47" i="26"/>
  <c r="R46" i="26" s="1"/>
  <c r="K47" i="26"/>
  <c r="J47" i="26"/>
  <c r="I47" i="26"/>
  <c r="Q46" i="26"/>
  <c r="P46" i="26"/>
  <c r="O46" i="26"/>
  <c r="N46" i="26"/>
  <c r="M46" i="26"/>
  <c r="L46" i="26"/>
  <c r="H46" i="26"/>
  <c r="G46" i="26"/>
  <c r="F46" i="26"/>
  <c r="T44" i="26"/>
  <c r="S44" i="26"/>
  <c r="R44" i="26"/>
  <c r="K44" i="26"/>
  <c r="J44" i="26"/>
  <c r="I44" i="26"/>
  <c r="T43" i="26"/>
  <c r="S43" i="26"/>
  <c r="R43" i="26"/>
  <c r="K43" i="26"/>
  <c r="J43" i="26"/>
  <c r="I43" i="26"/>
  <c r="Q42" i="26"/>
  <c r="P42" i="26"/>
  <c r="O42" i="26"/>
  <c r="N42" i="26"/>
  <c r="M42" i="26"/>
  <c r="L42" i="26"/>
  <c r="H42" i="26"/>
  <c r="G42" i="26"/>
  <c r="F42" i="26"/>
  <c r="T41" i="26"/>
  <c r="T40" i="26" s="1"/>
  <c r="S41" i="26"/>
  <c r="S40" i="26" s="1"/>
  <c r="R41" i="26"/>
  <c r="R40" i="26" s="1"/>
  <c r="K41" i="26"/>
  <c r="J41" i="26"/>
  <c r="I41" i="26"/>
  <c r="Q40" i="26"/>
  <c r="P40" i="26"/>
  <c r="O40" i="26"/>
  <c r="N40" i="26"/>
  <c r="M40" i="26"/>
  <c r="L40" i="26"/>
  <c r="H40" i="26"/>
  <c r="G40" i="26"/>
  <c r="F40" i="26"/>
  <c r="T38" i="26"/>
  <c r="T37" i="26" s="1"/>
  <c r="S38" i="26"/>
  <c r="S37" i="26" s="1"/>
  <c r="R38" i="26"/>
  <c r="R37" i="26" s="1"/>
  <c r="K38" i="26"/>
  <c r="J38" i="26"/>
  <c r="I38" i="26"/>
  <c r="Q37" i="26"/>
  <c r="P37" i="26"/>
  <c r="O37" i="26"/>
  <c r="N37" i="26"/>
  <c r="M37" i="26"/>
  <c r="L37" i="26"/>
  <c r="H37" i="26"/>
  <c r="G37" i="26"/>
  <c r="F37" i="26"/>
  <c r="T36" i="26"/>
  <c r="S36" i="26"/>
  <c r="R36" i="26"/>
  <c r="K36" i="26"/>
  <c r="J36" i="26"/>
  <c r="I36" i="26"/>
  <c r="T35" i="26"/>
  <c r="S35" i="26"/>
  <c r="R35" i="26"/>
  <c r="K35" i="26"/>
  <c r="J35" i="26"/>
  <c r="I35" i="26"/>
  <c r="Q34" i="26"/>
  <c r="P34" i="26"/>
  <c r="O34" i="26"/>
  <c r="N34" i="26"/>
  <c r="M34" i="26"/>
  <c r="L34" i="26"/>
  <c r="H34" i="26"/>
  <c r="G34" i="26"/>
  <c r="F34" i="26"/>
  <c r="T33" i="26"/>
  <c r="S33" i="26"/>
  <c r="R33" i="26"/>
  <c r="K33" i="26"/>
  <c r="J33" i="26"/>
  <c r="I33" i="26"/>
  <c r="T32" i="26"/>
  <c r="S32" i="26"/>
  <c r="R32" i="26"/>
  <c r="K32" i="26"/>
  <c r="J32" i="26"/>
  <c r="I32" i="26"/>
  <c r="Q31" i="26"/>
  <c r="P31" i="26"/>
  <c r="O31" i="26"/>
  <c r="N31" i="26"/>
  <c r="M31" i="26"/>
  <c r="L31" i="26"/>
  <c r="H31" i="26"/>
  <c r="G31" i="26"/>
  <c r="F31" i="26"/>
  <c r="T30" i="26"/>
  <c r="S30" i="26"/>
  <c r="R30" i="26"/>
  <c r="K30" i="26"/>
  <c r="J30" i="26"/>
  <c r="I30" i="26"/>
  <c r="T29" i="26"/>
  <c r="S29" i="26"/>
  <c r="R29" i="26"/>
  <c r="K29" i="26"/>
  <c r="J29" i="26"/>
  <c r="I29" i="26"/>
  <c r="T28" i="26"/>
  <c r="S28" i="26"/>
  <c r="R28" i="26"/>
  <c r="K28" i="26"/>
  <c r="J28" i="26"/>
  <c r="I28" i="26"/>
  <c r="Q27" i="26"/>
  <c r="P27" i="26"/>
  <c r="O27" i="26"/>
  <c r="N27" i="26"/>
  <c r="M27" i="26"/>
  <c r="L27" i="26"/>
  <c r="H27" i="26"/>
  <c r="G27" i="26"/>
  <c r="F27" i="26"/>
  <c r="T25" i="26"/>
  <c r="T24" i="26" s="1"/>
  <c r="S25" i="26"/>
  <c r="S24" i="26" s="1"/>
  <c r="R25" i="26"/>
  <c r="R24" i="26" s="1"/>
  <c r="K25" i="26"/>
  <c r="J25" i="26"/>
  <c r="I25" i="26"/>
  <c r="Q24" i="26"/>
  <c r="P24" i="26"/>
  <c r="O24" i="26"/>
  <c r="N24" i="26"/>
  <c r="M24" i="26"/>
  <c r="L24" i="26"/>
  <c r="H24" i="26"/>
  <c r="G24" i="26"/>
  <c r="F24" i="26"/>
  <c r="T23" i="26"/>
  <c r="T22" i="26" s="1"/>
  <c r="S23" i="26"/>
  <c r="S22" i="26" s="1"/>
  <c r="R23" i="26"/>
  <c r="R22" i="26" s="1"/>
  <c r="K23" i="26"/>
  <c r="J23" i="26"/>
  <c r="I23" i="26"/>
  <c r="Q22" i="26"/>
  <c r="P22" i="26"/>
  <c r="O22" i="26"/>
  <c r="N22" i="26"/>
  <c r="M22" i="26"/>
  <c r="L22" i="26"/>
  <c r="H22" i="26"/>
  <c r="G22" i="26"/>
  <c r="F22" i="26"/>
  <c r="T21" i="26"/>
  <c r="T20" i="26" s="1"/>
  <c r="S21" i="26"/>
  <c r="S20" i="26" s="1"/>
  <c r="R21" i="26"/>
  <c r="R20" i="26" s="1"/>
  <c r="K21" i="26"/>
  <c r="J21" i="26"/>
  <c r="I21" i="26"/>
  <c r="Q20" i="26"/>
  <c r="P20" i="26"/>
  <c r="O20" i="26"/>
  <c r="N20" i="26"/>
  <c r="M20" i="26"/>
  <c r="L20" i="26"/>
  <c r="H20" i="26"/>
  <c r="G20" i="26"/>
  <c r="F20" i="26"/>
  <c r="T19" i="26"/>
  <c r="T18" i="26" s="1"/>
  <c r="S19" i="26"/>
  <c r="S18" i="26" s="1"/>
  <c r="R19" i="26"/>
  <c r="K19" i="26"/>
  <c r="J19" i="26"/>
  <c r="I19" i="26"/>
  <c r="R18" i="26"/>
  <c r="Q18" i="26"/>
  <c r="P18" i="26"/>
  <c r="O18" i="26"/>
  <c r="N18" i="26"/>
  <c r="M18" i="26"/>
  <c r="L18" i="26"/>
  <c r="H18" i="26"/>
  <c r="G18" i="26"/>
  <c r="F18" i="26"/>
  <c r="T15" i="26"/>
  <c r="S15" i="26"/>
  <c r="R15" i="26"/>
  <c r="K15" i="26"/>
  <c r="J15" i="26"/>
  <c r="I15" i="26"/>
  <c r="T14" i="26"/>
  <c r="S14" i="26"/>
  <c r="R14" i="26"/>
  <c r="K14" i="26"/>
  <c r="J14" i="26"/>
  <c r="I14" i="26"/>
  <c r="T13" i="26"/>
  <c r="S13" i="26"/>
  <c r="R13" i="26"/>
  <c r="K13" i="26"/>
  <c r="J13" i="26"/>
  <c r="I13" i="26"/>
  <c r="T12" i="26"/>
  <c r="S12" i="26"/>
  <c r="R12" i="26"/>
  <c r="K12" i="26"/>
  <c r="J12" i="26"/>
  <c r="T11" i="26"/>
  <c r="S11" i="26"/>
  <c r="R11" i="26"/>
  <c r="K11" i="26"/>
  <c r="J11" i="26"/>
  <c r="I11" i="26"/>
  <c r="Q10" i="26"/>
  <c r="P10" i="26"/>
  <c r="P8" i="26" s="1"/>
  <c r="O10" i="26"/>
  <c r="N10" i="26"/>
  <c r="N9" i="26" s="1"/>
  <c r="M10" i="26"/>
  <c r="L10" i="26"/>
  <c r="L9" i="26" s="1"/>
  <c r="H10" i="26"/>
  <c r="H9" i="26" s="1"/>
  <c r="G10" i="26"/>
  <c r="G8" i="26" s="1"/>
  <c r="F10" i="26"/>
  <c r="F9" i="26" s="1"/>
  <c r="T149" i="26" l="1"/>
  <c r="O45" i="26"/>
  <c r="I48" i="26"/>
  <c r="H50" i="26"/>
  <c r="J75" i="26"/>
  <c r="G77" i="26"/>
  <c r="G76" i="26" s="1"/>
  <c r="R140" i="26"/>
  <c r="J46" i="26"/>
  <c r="R92" i="26"/>
  <c r="R89" i="26" s="1"/>
  <c r="H8" i="26"/>
  <c r="L45" i="26"/>
  <c r="P45" i="26"/>
  <c r="P39" i="26" s="1"/>
  <c r="I51" i="26"/>
  <c r="R34" i="26"/>
  <c r="S42" i="26"/>
  <c r="G50" i="26"/>
  <c r="T86" i="26"/>
  <c r="T82" i="26" s="1"/>
  <c r="T136" i="26"/>
  <c r="T135" i="26" s="1"/>
  <c r="I18" i="26"/>
  <c r="J22" i="26"/>
  <c r="K48" i="26"/>
  <c r="K51" i="26"/>
  <c r="K82" i="26"/>
  <c r="K121" i="26"/>
  <c r="I129" i="26"/>
  <c r="R226" i="26"/>
  <c r="R225" i="26" s="1"/>
  <c r="R227" i="26"/>
  <c r="N78" i="26"/>
  <c r="T78" i="26" s="1"/>
  <c r="K223" i="26"/>
  <c r="G26" i="26"/>
  <c r="S27" i="26"/>
  <c r="O26" i="26"/>
  <c r="T31" i="26"/>
  <c r="R31" i="26"/>
  <c r="S34" i="26"/>
  <c r="S79" i="26"/>
  <c r="T110" i="26"/>
  <c r="T109" i="26" s="1"/>
  <c r="T219" i="26"/>
  <c r="R219" i="26"/>
  <c r="F8" i="26"/>
  <c r="J42" i="26"/>
  <c r="P9" i="26"/>
  <c r="I10" i="26"/>
  <c r="I244" i="26" s="1"/>
  <c r="S86" i="26"/>
  <c r="S82" i="26" s="1"/>
  <c r="L89" i="26"/>
  <c r="T92" i="26"/>
  <c r="T99" i="26"/>
  <c r="T98" i="26" s="1"/>
  <c r="T95" i="26" s="1"/>
  <c r="J102" i="26"/>
  <c r="J108" i="26"/>
  <c r="J113" i="26"/>
  <c r="R116" i="26"/>
  <c r="R115" i="26" s="1"/>
  <c r="R106" i="26" s="1"/>
  <c r="I119" i="26"/>
  <c r="R136" i="26"/>
  <c r="R135" i="26" s="1"/>
  <c r="J223" i="26"/>
  <c r="P106" i="26"/>
  <c r="P105" i="26" s="1"/>
  <c r="G95" i="26"/>
  <c r="G236" i="26" s="1"/>
  <c r="K99" i="26"/>
  <c r="O89" i="26"/>
  <c r="R81" i="26"/>
  <c r="Q67" i="26"/>
  <c r="Q64" i="26" s="1"/>
  <c r="J78" i="26"/>
  <c r="O50" i="26"/>
  <c r="H45" i="26"/>
  <c r="H39" i="26" s="1"/>
  <c r="F54" i="26"/>
  <c r="F50" i="26" s="1"/>
  <c r="G67" i="26"/>
  <c r="N75" i="26"/>
  <c r="T75" i="26" s="1"/>
  <c r="K42" i="26"/>
  <c r="G17" i="26"/>
  <c r="G16" i="26" s="1"/>
  <c r="G233" i="26" s="1"/>
  <c r="J20" i="26"/>
  <c r="I31" i="26"/>
  <c r="P17" i="26"/>
  <c r="P16" i="26" s="1"/>
  <c r="I22" i="26"/>
  <c r="J24" i="26"/>
  <c r="J27" i="26"/>
  <c r="J34" i="26"/>
  <c r="I37" i="26"/>
  <c r="J178" i="26"/>
  <c r="J158" i="26" s="1"/>
  <c r="G134" i="26"/>
  <c r="G133" i="26" s="1"/>
  <c r="J136" i="26"/>
  <c r="J135" i="26" s="1"/>
  <c r="G123" i="26"/>
  <c r="I20" i="26"/>
  <c r="G45" i="26"/>
  <c r="G39" i="26" s="1"/>
  <c r="H67" i="26"/>
  <c r="H64" i="26" s="1"/>
  <c r="Q45" i="26"/>
  <c r="Q39" i="26" s="1"/>
  <c r="S10" i="26"/>
  <c r="S9" i="26" s="1"/>
  <c r="I79" i="26"/>
  <c r="H91" i="26"/>
  <c r="H90" i="26" s="1"/>
  <c r="H234" i="26" s="1"/>
  <c r="N109" i="26"/>
  <c r="K109" i="26" s="1"/>
  <c r="Q106" i="26"/>
  <c r="Q105" i="26" s="1"/>
  <c r="J117" i="26"/>
  <c r="M123" i="26"/>
  <c r="J123" i="26" s="1"/>
  <c r="I226" i="26"/>
  <c r="I225" i="26" s="1"/>
  <c r="O67" i="26"/>
  <c r="O64" i="26" s="1"/>
  <c r="K18" i="26"/>
  <c r="K31" i="26"/>
  <c r="L68" i="26"/>
  <c r="R68" i="26" s="1"/>
  <c r="R72" i="26"/>
  <c r="M90" i="26"/>
  <c r="M89" i="26" s="1"/>
  <c r="K96" i="26"/>
  <c r="L225" i="26"/>
  <c r="L234" i="26" s="1"/>
  <c r="L235" i="26" s="1"/>
  <c r="S227" i="26"/>
  <c r="R27" i="26"/>
  <c r="T42" i="26"/>
  <c r="M45" i="26"/>
  <c r="O39" i="26"/>
  <c r="T45" i="26"/>
  <c r="R65" i="26"/>
  <c r="M68" i="26"/>
  <c r="S68" i="26" s="1"/>
  <c r="I69" i="26"/>
  <c r="R70" i="26"/>
  <c r="L17" i="26"/>
  <c r="L16" i="26" s="1"/>
  <c r="K22" i="26"/>
  <c r="F26" i="26"/>
  <c r="P26" i="26"/>
  <c r="J31" i="26"/>
  <c r="Q26" i="26"/>
  <c r="K37" i="26"/>
  <c r="I40" i="26"/>
  <c r="J69" i="26"/>
  <c r="I70" i="26"/>
  <c r="S70" i="26"/>
  <c r="J79" i="26"/>
  <c r="T79" i="26"/>
  <c r="I82" i="26"/>
  <c r="R86" i="26"/>
  <c r="R82" i="26" s="1"/>
  <c r="I90" i="26"/>
  <c r="G92" i="26"/>
  <c r="J92" i="26" s="1"/>
  <c r="S99" i="26"/>
  <c r="S98" i="26" s="1"/>
  <c r="S95" i="26" s="1"/>
  <c r="M107" i="26"/>
  <c r="J107" i="26" s="1"/>
  <c r="I110" i="26"/>
  <c r="I121" i="26"/>
  <c r="F134" i="26"/>
  <c r="F133" i="26" s="1"/>
  <c r="J149" i="26"/>
  <c r="J140" i="26" s="1"/>
  <c r="T140" i="26"/>
  <c r="J226" i="26"/>
  <c r="J225" i="26" s="1"/>
  <c r="N134" i="26"/>
  <c r="O95" i="26"/>
  <c r="R178" i="26"/>
  <c r="R158" i="26" s="1"/>
  <c r="I149" i="26"/>
  <c r="I140" i="26" s="1"/>
  <c r="S140" i="26"/>
  <c r="K149" i="26"/>
  <c r="K140" i="26" s="1"/>
  <c r="S178" i="26"/>
  <c r="S158" i="26" s="1"/>
  <c r="K178" i="26"/>
  <c r="K158" i="26" s="1"/>
  <c r="T34" i="26"/>
  <c r="R42" i="26"/>
  <c r="R54" i="26"/>
  <c r="R50" i="26" s="1"/>
  <c r="R123" i="26"/>
  <c r="T178" i="26"/>
  <c r="T158" i="26" s="1"/>
  <c r="O134" i="26"/>
  <c r="O133" i="26" s="1"/>
  <c r="I27" i="26"/>
  <c r="H134" i="26"/>
  <c r="H133" i="26" s="1"/>
  <c r="L8" i="26"/>
  <c r="K10" i="26"/>
  <c r="K9" i="26" s="1"/>
  <c r="R10" i="26"/>
  <c r="R244" i="26" s="1"/>
  <c r="O17" i="26"/>
  <c r="O16" i="26" s="1"/>
  <c r="M26" i="26"/>
  <c r="T27" i="26"/>
  <c r="I42" i="26"/>
  <c r="I58" i="26"/>
  <c r="K61" i="26"/>
  <c r="S65" i="26"/>
  <c r="T72" i="26"/>
  <c r="P67" i="26"/>
  <c r="P64" i="26" s="1"/>
  <c r="F81" i="26"/>
  <c r="I81" i="26" s="1"/>
  <c r="N81" i="26"/>
  <c r="T81" i="26" s="1"/>
  <c r="H94" i="26"/>
  <c r="H92" i="26" s="1"/>
  <c r="K92" i="26" s="1"/>
  <c r="K103" i="26"/>
  <c r="O106" i="26"/>
  <c r="O105" i="26" s="1"/>
  <c r="I111" i="26"/>
  <c r="K113" i="26"/>
  <c r="I123" i="26"/>
  <c r="J124" i="26"/>
  <c r="S124" i="26"/>
  <c r="S123" i="26" s="1"/>
  <c r="P134" i="26"/>
  <c r="P133" i="26" s="1"/>
  <c r="T227" i="26"/>
  <c r="H17" i="26"/>
  <c r="H16" i="26" s="1"/>
  <c r="H233" i="26" s="1"/>
  <c r="F17" i="26"/>
  <c r="F16" i="26" s="1"/>
  <c r="F233" i="26" s="1"/>
  <c r="S31" i="26"/>
  <c r="S54" i="26"/>
  <c r="S50" i="26" s="1"/>
  <c r="J70" i="26"/>
  <c r="S92" i="26"/>
  <c r="S89" i="26" s="1"/>
  <c r="L98" i="26"/>
  <c r="I98" i="26" s="1"/>
  <c r="R99" i="26"/>
  <c r="R98" i="26" s="1"/>
  <c r="R95" i="26" s="1"/>
  <c r="K117" i="26"/>
  <c r="L134" i="26"/>
  <c r="I136" i="26"/>
  <c r="I135" i="26" s="1"/>
  <c r="S136" i="26"/>
  <c r="S135" i="26" s="1"/>
  <c r="K136" i="26"/>
  <c r="K135" i="26" s="1"/>
  <c r="I178" i="26"/>
  <c r="I158" i="26" s="1"/>
  <c r="S219" i="26"/>
  <c r="N17" i="26"/>
  <c r="N16" i="26" s="1"/>
  <c r="K34" i="26"/>
  <c r="K119" i="26"/>
  <c r="N8" i="26"/>
  <c r="S17" i="26"/>
  <c r="S16" i="26" s="1"/>
  <c r="K20" i="26"/>
  <c r="I24" i="26"/>
  <c r="H26" i="26"/>
  <c r="K27" i="26"/>
  <c r="I34" i="26"/>
  <c r="J48" i="26"/>
  <c r="T10" i="26"/>
  <c r="T244" i="26" s="1"/>
  <c r="J18" i="26"/>
  <c r="Q17" i="26"/>
  <c r="Q16" i="26" s="1"/>
  <c r="R17" i="26"/>
  <c r="R16" i="26" s="1"/>
  <c r="T17" i="26"/>
  <c r="T16" i="26" s="1"/>
  <c r="J37" i="26"/>
  <c r="K40" i="26"/>
  <c r="S45" i="26"/>
  <c r="S39" i="26" s="1"/>
  <c r="L54" i="26"/>
  <c r="L50" i="26" s="1"/>
  <c r="J65" i="26"/>
  <c r="I72" i="26"/>
  <c r="G64" i="26"/>
  <c r="K79" i="26"/>
  <c r="R79" i="26"/>
  <c r="Q89" i="26"/>
  <c r="P95" i="26"/>
  <c r="J119" i="26"/>
  <c r="J121" i="26"/>
  <c r="T129" i="26"/>
  <c r="I223" i="26"/>
  <c r="G244" i="26"/>
  <c r="O244" i="26"/>
  <c r="T69" i="26"/>
  <c r="K69" i="26"/>
  <c r="N95" i="26"/>
  <c r="K102" i="26"/>
  <c r="I113" i="26"/>
  <c r="O8" i="26"/>
  <c r="G9" i="26"/>
  <c r="O9" i="26"/>
  <c r="H244" i="26"/>
  <c r="L244" i="26"/>
  <c r="P244" i="26"/>
  <c r="M17" i="26"/>
  <c r="K24" i="26"/>
  <c r="N26" i="26"/>
  <c r="J40" i="26"/>
  <c r="I46" i="26"/>
  <c r="F45" i="26"/>
  <c r="T65" i="26"/>
  <c r="K65" i="26"/>
  <c r="F67" i="26"/>
  <c r="F64" i="26" s="1"/>
  <c r="R74" i="26"/>
  <c r="I74" i="26"/>
  <c r="J99" i="26"/>
  <c r="M98" i="26"/>
  <c r="J98" i="26" s="1"/>
  <c r="J82" i="26"/>
  <c r="G81" i="26"/>
  <c r="J81" i="26" s="1"/>
  <c r="M244" i="26"/>
  <c r="J51" i="26"/>
  <c r="Q50" i="26"/>
  <c r="R77" i="26"/>
  <c r="I77" i="26"/>
  <c r="L76" i="26"/>
  <c r="I96" i="26"/>
  <c r="G116" i="26"/>
  <c r="F115" i="26"/>
  <c r="F106" i="26" s="1"/>
  <c r="F105" i="26" s="1"/>
  <c r="M54" i="26"/>
  <c r="J54" i="26" s="1"/>
  <c r="J61" i="26"/>
  <c r="T108" i="26"/>
  <c r="T107" i="26" s="1"/>
  <c r="N107" i="26"/>
  <c r="K108" i="26"/>
  <c r="Q244" i="26"/>
  <c r="M8" i="26"/>
  <c r="Q8" i="26"/>
  <c r="M9" i="26"/>
  <c r="Q9" i="26"/>
  <c r="F244" i="26"/>
  <c r="J10" i="26"/>
  <c r="N244" i="26"/>
  <c r="L26" i="26"/>
  <c r="L39" i="26"/>
  <c r="K46" i="26"/>
  <c r="N45" i="26"/>
  <c r="R45" i="26"/>
  <c r="N50" i="26"/>
  <c r="K50" i="26" s="1"/>
  <c r="K54" i="26"/>
  <c r="T54" i="26"/>
  <c r="T50" i="26" s="1"/>
  <c r="I65" i="26"/>
  <c r="N68" i="26"/>
  <c r="T70" i="26"/>
  <c r="K70" i="26"/>
  <c r="S72" i="26"/>
  <c r="J72" i="26"/>
  <c r="S81" i="26"/>
  <c r="I103" i="26"/>
  <c r="F102" i="26"/>
  <c r="M74" i="26"/>
  <c r="M77" i="26"/>
  <c r="K78" i="26"/>
  <c r="J90" i="26"/>
  <c r="G234" i="26"/>
  <c r="G235" i="26" s="1"/>
  <c r="J91" i="26"/>
  <c r="N91" i="26"/>
  <c r="J96" i="26"/>
  <c r="Q95" i="26"/>
  <c r="J110" i="26"/>
  <c r="I117" i="26"/>
  <c r="H123" i="26"/>
  <c r="T124" i="26"/>
  <c r="N123" i="26"/>
  <c r="K124" i="26"/>
  <c r="R128" i="26"/>
  <c r="I128" i="26"/>
  <c r="S129" i="26"/>
  <c r="J129" i="26"/>
  <c r="M128" i="26"/>
  <c r="N77" i="26"/>
  <c r="I108" i="26"/>
  <c r="S106" i="26"/>
  <c r="F234" i="26"/>
  <c r="F235" i="26" s="1"/>
  <c r="F89" i="26"/>
  <c r="I89" i="26" s="1"/>
  <c r="H98" i="26"/>
  <c r="J103" i="26"/>
  <c r="J111" i="26"/>
  <c r="M115" i="26"/>
  <c r="N116" i="26"/>
  <c r="T125" i="26"/>
  <c r="K125" i="26"/>
  <c r="Q134" i="26"/>
  <c r="Q133" i="26" s="1"/>
  <c r="K226" i="26"/>
  <c r="K225" i="26" s="1"/>
  <c r="N225" i="26"/>
  <c r="J94" i="26"/>
  <c r="J232" i="26" s="1"/>
  <c r="K104" i="26"/>
  <c r="L109" i="26"/>
  <c r="I109" i="26" s="1"/>
  <c r="N128" i="26"/>
  <c r="K129" i="26"/>
  <c r="M134" i="26"/>
  <c r="M133" i="26" s="1"/>
  <c r="L107" i="26"/>
  <c r="M109" i="26"/>
  <c r="L115" i="26"/>
  <c r="I116" i="26"/>
  <c r="R129" i="26"/>
  <c r="T226" i="26"/>
  <c r="T225" i="26" s="1"/>
  <c r="S226" i="26"/>
  <c r="S225" i="26" s="1"/>
  <c r="O230" i="25"/>
  <c r="I50" i="26" l="1"/>
  <c r="M234" i="26"/>
  <c r="M235" i="26" s="1"/>
  <c r="R26" i="26"/>
  <c r="I68" i="26"/>
  <c r="T39" i="26"/>
  <c r="J45" i="26"/>
  <c r="H232" i="26"/>
  <c r="H235" i="26" s="1"/>
  <c r="N74" i="26"/>
  <c r="N67" i="26" s="1"/>
  <c r="G89" i="26"/>
  <c r="J89" i="26" s="1"/>
  <c r="R9" i="26"/>
  <c r="S26" i="26"/>
  <c r="S6" i="26" s="1"/>
  <c r="J26" i="26"/>
  <c r="I234" i="26"/>
  <c r="I235" i="26" s="1"/>
  <c r="K94" i="26"/>
  <c r="K232" i="26" s="1"/>
  <c r="T26" i="26"/>
  <c r="I9" i="26"/>
  <c r="S244" i="26"/>
  <c r="M95" i="26"/>
  <c r="J95" i="26" s="1"/>
  <c r="J236" i="26" s="1"/>
  <c r="L95" i="26"/>
  <c r="K75" i="26"/>
  <c r="L67" i="26"/>
  <c r="R67" i="26" s="1"/>
  <c r="H241" i="26"/>
  <c r="P241" i="26"/>
  <c r="H6" i="26"/>
  <c r="P6" i="26"/>
  <c r="K17" i="26"/>
  <c r="T134" i="26"/>
  <c r="T133" i="26" s="1"/>
  <c r="O243" i="26"/>
  <c r="O63" i="26"/>
  <c r="Q242" i="26"/>
  <c r="K81" i="26"/>
  <c r="N133" i="26"/>
  <c r="J234" i="26"/>
  <c r="J235" i="26" s="1"/>
  <c r="I54" i="26"/>
  <c r="R39" i="26"/>
  <c r="I26" i="26"/>
  <c r="K26" i="26"/>
  <c r="T9" i="26"/>
  <c r="L133" i="26"/>
  <c r="R105" i="26"/>
  <c r="K123" i="26"/>
  <c r="O242" i="26"/>
  <c r="M39" i="26"/>
  <c r="J39" i="26" s="1"/>
  <c r="J68" i="26"/>
  <c r="H89" i="26"/>
  <c r="S241" i="26"/>
  <c r="K244" i="26"/>
  <c r="S134" i="26"/>
  <c r="S133" i="26" s="1"/>
  <c r="R134" i="26"/>
  <c r="R133" i="26" s="1"/>
  <c r="J134" i="26"/>
  <c r="J133" i="26" s="1"/>
  <c r="I134" i="26"/>
  <c r="I133" i="26" s="1"/>
  <c r="I115" i="26"/>
  <c r="K134" i="26"/>
  <c r="K133" i="26" s="1"/>
  <c r="I17" i="26"/>
  <c r="L106" i="26"/>
  <c r="I107" i="26"/>
  <c r="P242" i="26"/>
  <c r="P63" i="26"/>
  <c r="P132" i="26" s="1"/>
  <c r="J244" i="26"/>
  <c r="J9" i="26"/>
  <c r="Q243" i="26"/>
  <c r="L241" i="26"/>
  <c r="P243" i="26"/>
  <c r="N236" i="26"/>
  <c r="Q63" i="26"/>
  <c r="H95" i="26"/>
  <c r="K98" i="26"/>
  <c r="T123" i="26"/>
  <c r="K128" i="26"/>
  <c r="T128" i="26"/>
  <c r="S128" i="26"/>
  <c r="S105" i="26" s="1"/>
  <c r="J128" i="26"/>
  <c r="M236" i="26"/>
  <c r="S77" i="26"/>
  <c r="J77" i="26"/>
  <c r="M76" i="26"/>
  <c r="F95" i="26"/>
  <c r="F236" i="26" s="1"/>
  <c r="I102" i="26"/>
  <c r="T68" i="26"/>
  <c r="K68" i="26"/>
  <c r="K107" i="26"/>
  <c r="R76" i="26"/>
  <c r="I76" i="26"/>
  <c r="N233" i="26"/>
  <c r="K233" i="26" s="1"/>
  <c r="K16" i="26"/>
  <c r="K77" i="26"/>
  <c r="N76" i="26"/>
  <c r="T77" i="26"/>
  <c r="K45" i="26"/>
  <c r="N39" i="26"/>
  <c r="N6" i="26" s="1"/>
  <c r="H116" i="26"/>
  <c r="H115" i="26" s="1"/>
  <c r="H106" i="26" s="1"/>
  <c r="H105" i="26" s="1"/>
  <c r="G115" i="26"/>
  <c r="G106" i="26" s="1"/>
  <c r="G105" i="26" s="1"/>
  <c r="G63" i="26" s="1"/>
  <c r="J116" i="26"/>
  <c r="F39" i="26"/>
  <c r="I39" i="26" s="1"/>
  <c r="I45" i="26"/>
  <c r="J17" i="26"/>
  <c r="M16" i="26"/>
  <c r="O241" i="26"/>
  <c r="O6" i="26"/>
  <c r="M106" i="26"/>
  <c r="J109" i="26"/>
  <c r="T116" i="26"/>
  <c r="T115" i="26" s="1"/>
  <c r="T106" i="26" s="1"/>
  <c r="K116" i="26"/>
  <c r="N115" i="26"/>
  <c r="T91" i="26"/>
  <c r="T90" i="26" s="1"/>
  <c r="T89" i="26" s="1"/>
  <c r="K91" i="26"/>
  <c r="N90" i="26"/>
  <c r="S74" i="26"/>
  <c r="J74" i="26"/>
  <c r="M67" i="26"/>
  <c r="Q241" i="26"/>
  <c r="Q6" i="26"/>
  <c r="L236" i="26"/>
  <c r="M50" i="26"/>
  <c r="J50" i="26" s="1"/>
  <c r="L64" i="26"/>
  <c r="L233" i="26"/>
  <c r="I233" i="26" s="1"/>
  <c r="I16" i="26"/>
  <c r="L6" i="26"/>
  <c r="G241" i="26"/>
  <c r="G6" i="26"/>
  <c r="T146" i="25"/>
  <c r="S146" i="25"/>
  <c r="R146" i="25"/>
  <c r="R241" i="26" l="1"/>
  <c r="T74" i="26"/>
  <c r="K74" i="26"/>
  <c r="T6" i="26"/>
  <c r="K115" i="26"/>
  <c r="I67" i="26"/>
  <c r="O132" i="26"/>
  <c r="O230" i="26" s="1"/>
  <c r="I95" i="26"/>
  <c r="I236" i="26" s="1"/>
  <c r="F63" i="26"/>
  <c r="R6" i="26"/>
  <c r="T241" i="26"/>
  <c r="F242" i="26"/>
  <c r="T105" i="26"/>
  <c r="M241" i="26"/>
  <c r="G243" i="26"/>
  <c r="Q132" i="26"/>
  <c r="Q229" i="26" s="1"/>
  <c r="T76" i="26"/>
  <c r="K76" i="26"/>
  <c r="G242" i="26"/>
  <c r="J76" i="26"/>
  <c r="S76" i="26"/>
  <c r="H236" i="26"/>
  <c r="H63" i="26"/>
  <c r="H132" i="26" s="1"/>
  <c r="H243" i="26"/>
  <c r="H242" i="26"/>
  <c r="M6" i="26"/>
  <c r="R64" i="26"/>
  <c r="I64" i="26"/>
  <c r="I6" i="26"/>
  <c r="J115" i="26"/>
  <c r="G132" i="26"/>
  <c r="N234" i="26"/>
  <c r="N235" i="26" s="1"/>
  <c r="K90" i="26"/>
  <c r="K234" i="26" s="1"/>
  <c r="K235" i="26" s="1"/>
  <c r="N89" i="26"/>
  <c r="K89" i="26" s="1"/>
  <c r="F241" i="26"/>
  <c r="F6" i="26"/>
  <c r="F243" i="26"/>
  <c r="I241" i="26"/>
  <c r="K95" i="26"/>
  <c r="K236" i="26" s="1"/>
  <c r="P245" i="26"/>
  <c r="P230" i="26"/>
  <c r="P229" i="26"/>
  <c r="S67" i="26"/>
  <c r="J67" i="26"/>
  <c r="M64" i="26"/>
  <c r="J106" i="26"/>
  <c r="M105" i="26"/>
  <c r="J105" i="26" s="1"/>
  <c r="M233" i="26"/>
  <c r="J233" i="26" s="1"/>
  <c r="J16" i="26"/>
  <c r="K39" i="26"/>
  <c r="K6" i="26" s="1"/>
  <c r="N241" i="26"/>
  <c r="N106" i="26"/>
  <c r="T67" i="26"/>
  <c r="K67" i="26"/>
  <c r="N64" i="26"/>
  <c r="L105" i="26"/>
  <c r="I105" i="26" s="1"/>
  <c r="I106" i="26"/>
  <c r="P86" i="25"/>
  <c r="Q86" i="25"/>
  <c r="O86" i="25"/>
  <c r="O245" i="26" l="1"/>
  <c r="O229" i="26"/>
  <c r="F132" i="26"/>
  <c r="F237" i="26" s="1"/>
  <c r="Q245" i="26"/>
  <c r="Q248" i="26" s="1"/>
  <c r="M243" i="26"/>
  <c r="Q230" i="26"/>
  <c r="M242" i="26"/>
  <c r="S64" i="26"/>
  <c r="J64" i="26"/>
  <c r="J242" i="26" s="1"/>
  <c r="M63" i="26"/>
  <c r="M132" i="26" s="1"/>
  <c r="F229" i="26"/>
  <c r="F238" i="26" s="1"/>
  <c r="K241" i="26"/>
  <c r="L63" i="26"/>
  <c r="H245" i="26"/>
  <c r="H237" i="26"/>
  <c r="H230" i="26"/>
  <c r="H229" i="26"/>
  <c r="H238" i="26" s="1"/>
  <c r="K106" i="26"/>
  <c r="N105" i="26"/>
  <c r="K105" i="26" s="1"/>
  <c r="T64" i="26"/>
  <c r="K64" i="26"/>
  <c r="P248" i="26"/>
  <c r="P247" i="26"/>
  <c r="G237" i="26"/>
  <c r="G230" i="26"/>
  <c r="G229" i="26"/>
  <c r="G238" i="26" s="1"/>
  <c r="G245" i="26"/>
  <c r="O248" i="26"/>
  <c r="O247" i="26"/>
  <c r="R242" i="26"/>
  <c r="R243" i="26"/>
  <c r="J6" i="26"/>
  <c r="L242" i="26"/>
  <c r="J241" i="26"/>
  <c r="L243" i="26"/>
  <c r="I242" i="26"/>
  <c r="I243" i="26"/>
  <c r="O123" i="25"/>
  <c r="P123" i="25"/>
  <c r="Q123" i="25"/>
  <c r="L123" i="25"/>
  <c r="T127" i="25"/>
  <c r="S127" i="25"/>
  <c r="R127" i="25"/>
  <c r="T126" i="25"/>
  <c r="S126" i="25"/>
  <c r="R126" i="25"/>
  <c r="R125" i="25"/>
  <c r="Q247" i="26" l="1"/>
  <c r="F230" i="26"/>
  <c r="F245" i="26"/>
  <c r="F247" i="26" s="1"/>
  <c r="N63" i="26"/>
  <c r="N132" i="26" s="1"/>
  <c r="N243" i="26"/>
  <c r="N242" i="26"/>
  <c r="K243" i="26"/>
  <c r="J243" i="26"/>
  <c r="T242" i="26"/>
  <c r="T243" i="26"/>
  <c r="R63" i="26"/>
  <c r="R132" i="26" s="1"/>
  <c r="I63" i="26"/>
  <c r="I132" i="26" s="1"/>
  <c r="L132" i="26"/>
  <c r="S242" i="26"/>
  <c r="S243" i="26"/>
  <c r="M245" i="26"/>
  <c r="M229" i="26"/>
  <c r="M238" i="26" s="1"/>
  <c r="M237" i="26"/>
  <c r="M230" i="26"/>
  <c r="K63" i="26"/>
  <c r="K132" i="26" s="1"/>
  <c r="F248" i="26"/>
  <c r="S63" i="26"/>
  <c r="S132" i="26" s="1"/>
  <c r="J63" i="26"/>
  <c r="J132" i="26" s="1"/>
  <c r="G248" i="26"/>
  <c r="G247" i="26"/>
  <c r="K242" i="26"/>
  <c r="H248" i="26"/>
  <c r="H247" i="26"/>
  <c r="O10" i="25"/>
  <c r="O9" i="25" s="1"/>
  <c r="P10" i="25"/>
  <c r="P248" i="25" s="1"/>
  <c r="Q10" i="25"/>
  <c r="Q9" i="25" s="1"/>
  <c r="O18" i="25"/>
  <c r="P18" i="25"/>
  <c r="Q18" i="25"/>
  <c r="O20" i="25"/>
  <c r="P20" i="25"/>
  <c r="Q20" i="25"/>
  <c r="O22" i="25"/>
  <c r="P22" i="25"/>
  <c r="Q22" i="25"/>
  <c r="O24" i="25"/>
  <c r="P24" i="25"/>
  <c r="Q24" i="25"/>
  <c r="O27" i="25"/>
  <c r="P27" i="25"/>
  <c r="Q27" i="25"/>
  <c r="O31" i="25"/>
  <c r="P31" i="25"/>
  <c r="Q31" i="25"/>
  <c r="O34" i="25"/>
  <c r="P34" i="25"/>
  <c r="Q34" i="25"/>
  <c r="O37" i="25"/>
  <c r="P37" i="25"/>
  <c r="Q37" i="25"/>
  <c r="O40" i="25"/>
  <c r="P40" i="25"/>
  <c r="Q40" i="25"/>
  <c r="O42" i="25"/>
  <c r="P42" i="25"/>
  <c r="Q42" i="25"/>
  <c r="O46" i="25"/>
  <c r="P46" i="25"/>
  <c r="Q46" i="25"/>
  <c r="Q45" i="25" s="1"/>
  <c r="O48" i="25"/>
  <c r="P48" i="25"/>
  <c r="P45" i="25" s="1"/>
  <c r="Q48" i="25"/>
  <c r="O51" i="25"/>
  <c r="P51" i="25"/>
  <c r="Q51" i="25"/>
  <c r="Q50" i="25" s="1"/>
  <c r="O61" i="25"/>
  <c r="O54" i="25" s="1"/>
  <c r="O50" i="25" s="1"/>
  <c r="P61" i="25"/>
  <c r="P54" i="25" s="1"/>
  <c r="P50" i="25" s="1"/>
  <c r="Q61" i="25"/>
  <c r="Q54" i="25" s="1"/>
  <c r="O82" i="25"/>
  <c r="O81" i="25" s="1"/>
  <c r="P82" i="25"/>
  <c r="P81" i="25" s="1"/>
  <c r="Q82" i="25"/>
  <c r="O92" i="25"/>
  <c r="P92" i="25"/>
  <c r="P89" i="25" s="1"/>
  <c r="Q92" i="25"/>
  <c r="O90" i="25"/>
  <c r="P90" i="25"/>
  <c r="Q90" i="25"/>
  <c r="N119" i="25"/>
  <c r="P119" i="25"/>
  <c r="P135" i="25"/>
  <c r="O136" i="25"/>
  <c r="O135" i="25" s="1"/>
  <c r="P136" i="25"/>
  <c r="Q136" i="25"/>
  <c r="Q135" i="25" s="1"/>
  <c r="P140" i="25"/>
  <c r="O149" i="25"/>
  <c r="O140" i="25" s="1"/>
  <c r="P149" i="25"/>
  <c r="Q149" i="25"/>
  <c r="Q140" i="25" s="1"/>
  <c r="O161" i="25"/>
  <c r="Q161" i="25"/>
  <c r="O181" i="25"/>
  <c r="P181" i="25"/>
  <c r="P161" i="25" s="1"/>
  <c r="Q181" i="25"/>
  <c r="O223" i="25"/>
  <c r="P223" i="25"/>
  <c r="Q223" i="25"/>
  <c r="O227" i="25"/>
  <c r="P227" i="25"/>
  <c r="Q227" i="25"/>
  <c r="O229" i="25"/>
  <c r="P229" i="25"/>
  <c r="Q229" i="25"/>
  <c r="O248" i="25"/>
  <c r="T232" i="25"/>
  <c r="S232" i="25"/>
  <c r="R232" i="25"/>
  <c r="T228" i="25"/>
  <c r="T227" i="25" s="1"/>
  <c r="S228" i="25"/>
  <c r="S227" i="25" s="1"/>
  <c r="R228" i="25"/>
  <c r="R227" i="25" s="1"/>
  <c r="T226" i="25"/>
  <c r="S226" i="25"/>
  <c r="R226" i="25"/>
  <c r="T225" i="25"/>
  <c r="S225" i="25"/>
  <c r="R225" i="25"/>
  <c r="T224" i="25"/>
  <c r="S224" i="25"/>
  <c r="R224" i="25"/>
  <c r="T222" i="25"/>
  <c r="S222" i="25"/>
  <c r="R222" i="25"/>
  <c r="T221" i="25"/>
  <c r="S221" i="25"/>
  <c r="R221" i="25"/>
  <c r="T220" i="25"/>
  <c r="S220" i="25"/>
  <c r="R220" i="25"/>
  <c r="T219" i="25"/>
  <c r="S219" i="25"/>
  <c r="R219" i="25"/>
  <c r="T218" i="25"/>
  <c r="S218" i="25"/>
  <c r="R218" i="25"/>
  <c r="T217" i="25"/>
  <c r="S217" i="25"/>
  <c r="R217" i="25"/>
  <c r="T216" i="25"/>
  <c r="S216" i="25"/>
  <c r="R216" i="25"/>
  <c r="T215" i="25"/>
  <c r="S215" i="25"/>
  <c r="R215" i="25"/>
  <c r="T214" i="25"/>
  <c r="S214" i="25"/>
  <c r="R214" i="25"/>
  <c r="T213" i="25"/>
  <c r="S213" i="25"/>
  <c r="R213" i="25"/>
  <c r="T212" i="25"/>
  <c r="S212" i="25"/>
  <c r="R212" i="25"/>
  <c r="T211" i="25"/>
  <c r="S211" i="25"/>
  <c r="R211" i="25"/>
  <c r="T210" i="25"/>
  <c r="S210" i="25"/>
  <c r="R210" i="25"/>
  <c r="T209" i="25"/>
  <c r="S209" i="25"/>
  <c r="R209" i="25"/>
  <c r="T208" i="25"/>
  <c r="S208" i="25"/>
  <c r="R208" i="25"/>
  <c r="T207" i="25"/>
  <c r="S207" i="25"/>
  <c r="R207" i="25"/>
  <c r="T206" i="25"/>
  <c r="S206" i="25"/>
  <c r="R206" i="25"/>
  <c r="T205" i="25"/>
  <c r="S205" i="25"/>
  <c r="R205" i="25"/>
  <c r="T204" i="25"/>
  <c r="S204" i="25"/>
  <c r="R204" i="25"/>
  <c r="T203" i="25"/>
  <c r="S203" i="25"/>
  <c r="R203" i="25"/>
  <c r="T202" i="25"/>
  <c r="S202" i="25"/>
  <c r="R202" i="25"/>
  <c r="T201" i="25"/>
  <c r="S201" i="25"/>
  <c r="R201" i="25"/>
  <c r="T200" i="25"/>
  <c r="S200" i="25"/>
  <c r="R200" i="25"/>
  <c r="T199" i="25"/>
  <c r="S199" i="25"/>
  <c r="R199" i="25"/>
  <c r="T198" i="25"/>
  <c r="S198" i="25"/>
  <c r="R198" i="25"/>
  <c r="T197" i="25"/>
  <c r="S197" i="25"/>
  <c r="R197" i="25"/>
  <c r="T196" i="25"/>
  <c r="S196" i="25"/>
  <c r="R196" i="25"/>
  <c r="T195" i="25"/>
  <c r="S195" i="25"/>
  <c r="R195" i="25"/>
  <c r="T194" i="25"/>
  <c r="S194" i="25"/>
  <c r="R194" i="25"/>
  <c r="T193" i="25"/>
  <c r="S193" i="25"/>
  <c r="R193" i="25"/>
  <c r="T192" i="25"/>
  <c r="S192" i="25"/>
  <c r="R192" i="25"/>
  <c r="T191" i="25"/>
  <c r="S191" i="25"/>
  <c r="R191" i="25"/>
  <c r="T190" i="25"/>
  <c r="S190" i="25"/>
  <c r="R190" i="25"/>
  <c r="T189" i="25"/>
  <c r="S189" i="25"/>
  <c r="R189" i="25"/>
  <c r="T188" i="25"/>
  <c r="S188" i="25"/>
  <c r="R188" i="25"/>
  <c r="T187" i="25"/>
  <c r="S187" i="25"/>
  <c r="R187" i="25"/>
  <c r="T186" i="25"/>
  <c r="S186" i="25"/>
  <c r="R186" i="25"/>
  <c r="T185" i="25"/>
  <c r="S185" i="25"/>
  <c r="R185" i="25"/>
  <c r="T184" i="25"/>
  <c r="S184" i="25"/>
  <c r="R184" i="25"/>
  <c r="T183" i="25"/>
  <c r="S183" i="25"/>
  <c r="R183" i="25"/>
  <c r="T182" i="25"/>
  <c r="S182" i="25"/>
  <c r="R182" i="25"/>
  <c r="T180" i="25"/>
  <c r="S180" i="25"/>
  <c r="R180" i="25"/>
  <c r="T179" i="25"/>
  <c r="S179" i="25"/>
  <c r="R179" i="25"/>
  <c r="T178" i="25"/>
  <c r="S178" i="25"/>
  <c r="R178" i="25"/>
  <c r="T177" i="25"/>
  <c r="S177" i="25"/>
  <c r="R177" i="25"/>
  <c r="T176" i="25"/>
  <c r="S176" i="25"/>
  <c r="R176" i="25"/>
  <c r="T175" i="25"/>
  <c r="S175" i="25"/>
  <c r="R175" i="25"/>
  <c r="T174" i="25"/>
  <c r="S174" i="25"/>
  <c r="R174" i="25"/>
  <c r="T173" i="25"/>
  <c r="S173" i="25"/>
  <c r="R173" i="25"/>
  <c r="T172" i="25"/>
  <c r="S172" i="25"/>
  <c r="R172" i="25"/>
  <c r="T171" i="25"/>
  <c r="S171" i="25"/>
  <c r="R171" i="25"/>
  <c r="T170" i="25"/>
  <c r="S170" i="25"/>
  <c r="R170" i="25"/>
  <c r="T169" i="25"/>
  <c r="S169" i="25"/>
  <c r="R169" i="25"/>
  <c r="T168" i="25"/>
  <c r="S168" i="25"/>
  <c r="R168" i="25"/>
  <c r="T167" i="25"/>
  <c r="S167" i="25"/>
  <c r="R167" i="25"/>
  <c r="T166" i="25"/>
  <c r="S166" i="25"/>
  <c r="R166" i="25"/>
  <c r="T165" i="25"/>
  <c r="S165" i="25"/>
  <c r="R165" i="25"/>
  <c r="T164" i="25"/>
  <c r="S164" i="25"/>
  <c r="R164" i="25"/>
  <c r="T163" i="25"/>
  <c r="S163" i="25"/>
  <c r="R163" i="25"/>
  <c r="T162" i="25"/>
  <c r="S162" i="25"/>
  <c r="R162" i="25"/>
  <c r="T160" i="25"/>
  <c r="S160" i="25"/>
  <c r="R160" i="25"/>
  <c r="T159" i="25"/>
  <c r="S159" i="25"/>
  <c r="R159" i="25"/>
  <c r="T158" i="25"/>
  <c r="S158" i="25"/>
  <c r="R158" i="25"/>
  <c r="T157" i="25"/>
  <c r="S157" i="25"/>
  <c r="R157" i="25"/>
  <c r="T156" i="25"/>
  <c r="S156" i="25"/>
  <c r="R156" i="25"/>
  <c r="T155" i="25"/>
  <c r="S155" i="25"/>
  <c r="R155" i="25"/>
  <c r="T154" i="25"/>
  <c r="S154" i="25"/>
  <c r="R154" i="25"/>
  <c r="T153" i="25"/>
  <c r="S153" i="25"/>
  <c r="R153" i="25"/>
  <c r="T152" i="25"/>
  <c r="S152" i="25"/>
  <c r="R152" i="25"/>
  <c r="T151" i="25"/>
  <c r="S151" i="25"/>
  <c r="R151" i="25"/>
  <c r="T150" i="25"/>
  <c r="S150" i="25"/>
  <c r="R150" i="25"/>
  <c r="T148" i="25"/>
  <c r="S148" i="25"/>
  <c r="R148" i="25"/>
  <c r="T147" i="25"/>
  <c r="S147" i="25"/>
  <c r="R147" i="25"/>
  <c r="T145" i="25"/>
  <c r="S145" i="25"/>
  <c r="R145" i="25"/>
  <c r="T144" i="25"/>
  <c r="S144" i="25"/>
  <c r="R144" i="25"/>
  <c r="T143" i="25"/>
  <c r="S143" i="25"/>
  <c r="R143" i="25"/>
  <c r="T142" i="25"/>
  <c r="S142" i="25"/>
  <c r="R142" i="25"/>
  <c r="T141" i="25"/>
  <c r="S141" i="25"/>
  <c r="R141" i="25"/>
  <c r="T139" i="25"/>
  <c r="S139" i="25"/>
  <c r="R139" i="25"/>
  <c r="T138" i="25"/>
  <c r="S138" i="25"/>
  <c r="R138" i="25"/>
  <c r="T137" i="25"/>
  <c r="S137" i="25"/>
  <c r="R137" i="25"/>
  <c r="T131" i="25"/>
  <c r="S131" i="25"/>
  <c r="R131" i="25"/>
  <c r="T130" i="25"/>
  <c r="S130" i="25"/>
  <c r="R130" i="25"/>
  <c r="S125" i="25"/>
  <c r="R124" i="25"/>
  <c r="R123" i="25" s="1"/>
  <c r="T122" i="25"/>
  <c r="T121" i="25" s="1"/>
  <c r="S122" i="25"/>
  <c r="S121" i="25" s="1"/>
  <c r="R122" i="25"/>
  <c r="R121" i="25" s="1"/>
  <c r="T120" i="25"/>
  <c r="T119" i="25" s="1"/>
  <c r="S120" i="25"/>
  <c r="S119" i="25" s="1"/>
  <c r="R120" i="25"/>
  <c r="R119" i="25" s="1"/>
  <c r="T118" i="25"/>
  <c r="T117" i="25" s="1"/>
  <c r="S118" i="25"/>
  <c r="S117" i="25" s="1"/>
  <c r="R118" i="25"/>
  <c r="R117" i="25" s="1"/>
  <c r="T114" i="25"/>
  <c r="T113" i="25" s="1"/>
  <c r="S114" i="25"/>
  <c r="S113" i="25" s="1"/>
  <c r="R114" i="25"/>
  <c r="R113" i="25" s="1"/>
  <c r="T112" i="25"/>
  <c r="T111" i="25" s="1"/>
  <c r="S112" i="25"/>
  <c r="S111" i="25" s="1"/>
  <c r="R112" i="25"/>
  <c r="R111" i="25" s="1"/>
  <c r="S104" i="25"/>
  <c r="S103" i="25" s="1"/>
  <c r="S102" i="25" s="1"/>
  <c r="R104" i="25"/>
  <c r="R103" i="25" s="1"/>
  <c r="R102" i="25" s="1"/>
  <c r="T101" i="25"/>
  <c r="S101" i="25"/>
  <c r="R101" i="25"/>
  <c r="R99" i="25" s="1"/>
  <c r="R98" i="25" s="1"/>
  <c r="T100" i="25"/>
  <c r="T99" i="25" s="1"/>
  <c r="T98" i="25" s="1"/>
  <c r="S100" i="25"/>
  <c r="R100" i="25"/>
  <c r="T97" i="25"/>
  <c r="T96" i="25" s="1"/>
  <c r="S97" i="25"/>
  <c r="S96" i="25" s="1"/>
  <c r="R97" i="25"/>
  <c r="R96" i="25" s="1"/>
  <c r="T94" i="25"/>
  <c r="S94" i="25"/>
  <c r="R94" i="25"/>
  <c r="T93" i="25"/>
  <c r="S93" i="25"/>
  <c r="R93" i="25"/>
  <c r="R91" i="25"/>
  <c r="R90" i="25" s="1"/>
  <c r="T88" i="25"/>
  <c r="S88" i="25"/>
  <c r="R88" i="25"/>
  <c r="T87" i="25"/>
  <c r="T86" i="25" s="1"/>
  <c r="S87" i="25"/>
  <c r="R87" i="25"/>
  <c r="T85" i="25"/>
  <c r="S85" i="25"/>
  <c r="R85" i="25"/>
  <c r="T84" i="25"/>
  <c r="S84" i="25"/>
  <c r="R84" i="25"/>
  <c r="T83" i="25"/>
  <c r="S83" i="25"/>
  <c r="R83" i="25"/>
  <c r="T80" i="25"/>
  <c r="S80" i="25"/>
  <c r="R80" i="25"/>
  <c r="R78" i="25"/>
  <c r="R75" i="25"/>
  <c r="T73" i="25"/>
  <c r="S73" i="25"/>
  <c r="R73" i="25"/>
  <c r="T71" i="25"/>
  <c r="S71" i="25"/>
  <c r="R71" i="25"/>
  <c r="T66" i="25"/>
  <c r="S66" i="25"/>
  <c r="R66" i="25"/>
  <c r="T62" i="25"/>
  <c r="T61" i="25" s="1"/>
  <c r="S62" i="25"/>
  <c r="S61" i="25" s="1"/>
  <c r="R62" i="25"/>
  <c r="R61" i="25" s="1"/>
  <c r="T60" i="25"/>
  <c r="S60" i="25"/>
  <c r="R60" i="25"/>
  <c r="T59" i="25"/>
  <c r="S59" i="25"/>
  <c r="R59" i="25"/>
  <c r="T58" i="25"/>
  <c r="S58" i="25"/>
  <c r="T57" i="25"/>
  <c r="S57" i="25"/>
  <c r="R57" i="25"/>
  <c r="T56" i="25"/>
  <c r="S56" i="25"/>
  <c r="R56" i="25"/>
  <c r="T55" i="25"/>
  <c r="S55" i="25"/>
  <c r="R55" i="25"/>
  <c r="T53" i="25"/>
  <c r="S53" i="25"/>
  <c r="R53" i="25"/>
  <c r="T52" i="25"/>
  <c r="T51" i="25" s="1"/>
  <c r="S52" i="25"/>
  <c r="S51" i="25" s="1"/>
  <c r="R52" i="25"/>
  <c r="R51" i="25" s="1"/>
  <c r="T49" i="25"/>
  <c r="T48" i="25" s="1"/>
  <c r="S49" i="25"/>
  <c r="S48" i="25" s="1"/>
  <c r="R49" i="25"/>
  <c r="R48" i="25" s="1"/>
  <c r="T47" i="25"/>
  <c r="T46" i="25" s="1"/>
  <c r="S47" i="25"/>
  <c r="S46" i="25" s="1"/>
  <c r="R47" i="25"/>
  <c r="R46" i="25" s="1"/>
  <c r="T44" i="25"/>
  <c r="S44" i="25"/>
  <c r="R44" i="25"/>
  <c r="T43" i="25"/>
  <c r="S43" i="25"/>
  <c r="R43" i="25"/>
  <c r="T41" i="25"/>
  <c r="T40" i="25" s="1"/>
  <c r="S41" i="25"/>
  <c r="S40" i="25" s="1"/>
  <c r="R41" i="25"/>
  <c r="R40" i="25" s="1"/>
  <c r="T38" i="25"/>
  <c r="T37" i="25" s="1"/>
  <c r="S38" i="25"/>
  <c r="S37" i="25" s="1"/>
  <c r="R38" i="25"/>
  <c r="R37" i="25" s="1"/>
  <c r="T36" i="25"/>
  <c r="S36" i="25"/>
  <c r="R36" i="25"/>
  <c r="T35" i="25"/>
  <c r="S35" i="25"/>
  <c r="R35" i="25"/>
  <c r="T33" i="25"/>
  <c r="S33" i="25"/>
  <c r="R33" i="25"/>
  <c r="T32" i="25"/>
  <c r="S32" i="25"/>
  <c r="R32" i="25"/>
  <c r="T30" i="25"/>
  <c r="S30" i="25"/>
  <c r="R30" i="25"/>
  <c r="T29" i="25"/>
  <c r="S29" i="25"/>
  <c r="R29" i="25"/>
  <c r="T28" i="25"/>
  <c r="S28" i="25"/>
  <c r="R28" i="25"/>
  <c r="T25" i="25"/>
  <c r="T24" i="25" s="1"/>
  <c r="S25" i="25"/>
  <c r="S24" i="25" s="1"/>
  <c r="R25" i="25"/>
  <c r="R24" i="25" s="1"/>
  <c r="T23" i="25"/>
  <c r="T22" i="25" s="1"/>
  <c r="S23" i="25"/>
  <c r="S22" i="25" s="1"/>
  <c r="R23" i="25"/>
  <c r="R22" i="25" s="1"/>
  <c r="T21" i="25"/>
  <c r="T20" i="25" s="1"/>
  <c r="S21" i="25"/>
  <c r="S20" i="25" s="1"/>
  <c r="R21" i="25"/>
  <c r="R20" i="25" s="1"/>
  <c r="T19" i="25"/>
  <c r="T18" i="25" s="1"/>
  <c r="S19" i="25"/>
  <c r="S18" i="25" s="1"/>
  <c r="R19" i="25"/>
  <c r="R18" i="25" s="1"/>
  <c r="T15" i="25"/>
  <c r="S15" i="25"/>
  <c r="R15" i="25"/>
  <c r="T14" i="25"/>
  <c r="S14" i="25"/>
  <c r="R14" i="25"/>
  <c r="T13" i="25"/>
  <c r="S13" i="25"/>
  <c r="R13" i="25"/>
  <c r="T12" i="25"/>
  <c r="S12" i="25"/>
  <c r="R12" i="25"/>
  <c r="T11" i="25"/>
  <c r="S11" i="25"/>
  <c r="R11" i="25"/>
  <c r="Q231" i="25"/>
  <c r="P231" i="25"/>
  <c r="O231" i="25"/>
  <c r="Q129" i="25"/>
  <c r="Q128" i="25" s="1"/>
  <c r="P129" i="25"/>
  <c r="P128" i="25" s="1"/>
  <c r="O129" i="25"/>
  <c r="O128" i="25" s="1"/>
  <c r="Q121" i="25"/>
  <c r="P121" i="25"/>
  <c r="O121" i="25"/>
  <c r="Q119" i="25"/>
  <c r="O119" i="25"/>
  <c r="Q117" i="25"/>
  <c r="P117" i="25"/>
  <c r="O117" i="25"/>
  <c r="Q113" i="25"/>
  <c r="P113" i="25"/>
  <c r="O113" i="25"/>
  <c r="Q111" i="25"/>
  <c r="P111" i="25"/>
  <c r="O111" i="25"/>
  <c r="Q109" i="25"/>
  <c r="P109" i="25"/>
  <c r="O109" i="25"/>
  <c r="P107" i="25"/>
  <c r="Q107" i="25"/>
  <c r="O107" i="25"/>
  <c r="Q103" i="25"/>
  <c r="Q102" i="25" s="1"/>
  <c r="P103" i="25"/>
  <c r="P102" i="25" s="1"/>
  <c r="O103" i="25"/>
  <c r="O102" i="25" s="1"/>
  <c r="Q99" i="25"/>
  <c r="Q98" i="25" s="1"/>
  <c r="P99" i="25"/>
  <c r="P98" i="25" s="1"/>
  <c r="O99" i="25"/>
  <c r="O98" i="25" s="1"/>
  <c r="Q96" i="25"/>
  <c r="P96" i="25"/>
  <c r="O96" i="25"/>
  <c r="O89" i="25"/>
  <c r="Q81" i="25"/>
  <c r="Q79" i="25"/>
  <c r="P79" i="25"/>
  <c r="O79" i="25"/>
  <c r="P77" i="25"/>
  <c r="P76" i="25" s="1"/>
  <c r="O77" i="25"/>
  <c r="O76" i="25" s="1"/>
  <c r="Q74" i="25"/>
  <c r="O74" i="25"/>
  <c r="Q72" i="25"/>
  <c r="P72" i="25"/>
  <c r="O72" i="25"/>
  <c r="Q70" i="25"/>
  <c r="P70" i="25"/>
  <c r="O70" i="25"/>
  <c r="P68" i="25"/>
  <c r="O68" i="25"/>
  <c r="Q68" i="25"/>
  <c r="Q65" i="25"/>
  <c r="P65" i="25"/>
  <c r="O65" i="25"/>
  <c r="T63" i="26" l="1"/>
  <c r="T132" i="26" s="1"/>
  <c r="T229" i="26" s="1"/>
  <c r="J229" i="26"/>
  <c r="J238" i="26" s="1"/>
  <c r="J237" i="26"/>
  <c r="J230" i="26"/>
  <c r="J245" i="26"/>
  <c r="J248" i="26" s="1"/>
  <c r="R229" i="26"/>
  <c r="R230" i="26"/>
  <c r="R245" i="26"/>
  <c r="R248" i="26" s="1"/>
  <c r="R246" i="26" s="1"/>
  <c r="N229" i="26"/>
  <c r="N238" i="26" s="1"/>
  <c r="N237" i="26"/>
  <c r="N230" i="26"/>
  <c r="N245" i="26"/>
  <c r="S230" i="26"/>
  <c r="S229" i="26"/>
  <c r="S245" i="26"/>
  <c r="S248" i="26" s="1"/>
  <c r="T245" i="26"/>
  <c r="T248" i="26" s="1"/>
  <c r="T230" i="26"/>
  <c r="L245" i="26"/>
  <c r="L237" i="26"/>
  <c r="L230" i="26"/>
  <c r="L229" i="26"/>
  <c r="L238" i="26" s="1"/>
  <c r="K237" i="26"/>
  <c r="K230" i="26"/>
  <c r="K229" i="26"/>
  <c r="K238" i="26" s="1"/>
  <c r="K245" i="26"/>
  <c r="K248" i="26" s="1"/>
  <c r="M248" i="26"/>
  <c r="M247" i="26"/>
  <c r="I245" i="26"/>
  <c r="I248" i="26" s="1"/>
  <c r="I229" i="26"/>
  <c r="I238" i="26" s="1"/>
  <c r="I230" i="26"/>
  <c r="I237" i="26"/>
  <c r="S181" i="25"/>
  <c r="T223" i="25"/>
  <c r="P26" i="25"/>
  <c r="Q26" i="25"/>
  <c r="Q245" i="25" s="1"/>
  <c r="Q17" i="25"/>
  <c r="Q16" i="25" s="1"/>
  <c r="R92" i="25"/>
  <c r="R136" i="25"/>
  <c r="T31" i="25"/>
  <c r="R34" i="25"/>
  <c r="R86" i="25"/>
  <c r="R27" i="25"/>
  <c r="R26" i="25" s="1"/>
  <c r="S34" i="25"/>
  <c r="S42" i="25"/>
  <c r="T82" i="25"/>
  <c r="S86" i="25"/>
  <c r="T136" i="25"/>
  <c r="T135" i="25" s="1"/>
  <c r="Q248" i="25"/>
  <c r="O17" i="25"/>
  <c r="O16" i="25" s="1"/>
  <c r="O6" i="25" s="1"/>
  <c r="P17" i="25"/>
  <c r="P16" i="25" s="1"/>
  <c r="P6" i="25" s="1"/>
  <c r="O26" i="25"/>
  <c r="P9" i="25"/>
  <c r="S223" i="25"/>
  <c r="Q134" i="25"/>
  <c r="Q133" i="25" s="1"/>
  <c r="O134" i="25"/>
  <c r="O133" i="25" s="1"/>
  <c r="P134" i="25"/>
  <c r="P133" i="25" s="1"/>
  <c r="S99" i="25"/>
  <c r="S98" i="25" s="1"/>
  <c r="T92" i="25"/>
  <c r="S82" i="25"/>
  <c r="R45" i="25"/>
  <c r="Q39" i="25"/>
  <c r="P39" i="25"/>
  <c r="T45" i="25"/>
  <c r="O45" i="25"/>
  <c r="R42" i="25"/>
  <c r="O39" i="25"/>
  <c r="T42" i="25"/>
  <c r="R10" i="25"/>
  <c r="S27" i="25"/>
  <c r="R31" i="25"/>
  <c r="S31" i="25"/>
  <c r="T34" i="25"/>
  <c r="R135" i="25"/>
  <c r="S10" i="25"/>
  <c r="T27" i="25"/>
  <c r="S136" i="25"/>
  <c r="S135" i="25" s="1"/>
  <c r="R149" i="25"/>
  <c r="R140" i="25" s="1"/>
  <c r="T181" i="25"/>
  <c r="T161" i="25" s="1"/>
  <c r="T10" i="25"/>
  <c r="T248" i="25" s="1"/>
  <c r="R82" i="25"/>
  <c r="S149" i="25"/>
  <c r="S140" i="25" s="1"/>
  <c r="R223" i="25"/>
  <c r="R17" i="25"/>
  <c r="R16" i="25" s="1"/>
  <c r="R39" i="25"/>
  <c r="T149" i="25"/>
  <c r="T140" i="25" s="1"/>
  <c r="R181" i="25"/>
  <c r="R161" i="25" s="1"/>
  <c r="S17" i="25"/>
  <c r="S16" i="25" s="1"/>
  <c r="S248" i="25"/>
  <c r="S9" i="25"/>
  <c r="T17" i="25"/>
  <c r="T16" i="25" s="1"/>
  <c r="S45" i="25"/>
  <c r="S39" i="25" s="1"/>
  <c r="R248" i="25"/>
  <c r="R9" i="25"/>
  <c r="R95" i="25"/>
  <c r="S95" i="25"/>
  <c r="S161" i="25"/>
  <c r="S92" i="25"/>
  <c r="T54" i="25"/>
  <c r="T50" i="25" s="1"/>
  <c r="P8" i="25"/>
  <c r="P245" i="25"/>
  <c r="S54" i="25"/>
  <c r="S50" i="25" s="1"/>
  <c r="R89" i="25"/>
  <c r="O8" i="25"/>
  <c r="O95" i="25"/>
  <c r="P95" i="25"/>
  <c r="Q95" i="25"/>
  <c r="O67" i="25"/>
  <c r="O64" i="25" s="1"/>
  <c r="Q67" i="25"/>
  <c r="Q115" i="25"/>
  <c r="Q106" i="25" s="1"/>
  <c r="P115" i="25"/>
  <c r="P106" i="25" s="1"/>
  <c r="P105" i="25" s="1"/>
  <c r="Q77" i="25"/>
  <c r="Q76" i="25" s="1"/>
  <c r="Q8" i="25"/>
  <c r="P74" i="25"/>
  <c r="P67" i="25" s="1"/>
  <c r="P64" i="25" s="1"/>
  <c r="Q89" i="25"/>
  <c r="O115" i="25"/>
  <c r="O106" i="25" s="1"/>
  <c r="O105" i="25" s="1"/>
  <c r="L236" i="25"/>
  <c r="F236" i="25"/>
  <c r="K232" i="25"/>
  <c r="K231" i="25" s="1"/>
  <c r="J232" i="25"/>
  <c r="J231" i="25" s="1"/>
  <c r="I232" i="25"/>
  <c r="N231" i="25"/>
  <c r="T231" i="25" s="1"/>
  <c r="M231" i="25"/>
  <c r="S231" i="25" s="1"/>
  <c r="L231" i="25"/>
  <c r="R231" i="25" s="1"/>
  <c r="I231" i="25"/>
  <c r="H231" i="25"/>
  <c r="G231" i="25"/>
  <c r="F231" i="25"/>
  <c r="N230" i="25"/>
  <c r="M230" i="25"/>
  <c r="L230" i="25"/>
  <c r="F230" i="25"/>
  <c r="F229" i="25" s="1"/>
  <c r="H229" i="25"/>
  <c r="G229" i="25"/>
  <c r="K228" i="25"/>
  <c r="J228" i="25"/>
  <c r="I228" i="25"/>
  <c r="N227" i="25"/>
  <c r="M227" i="25"/>
  <c r="L227" i="25"/>
  <c r="H227" i="25"/>
  <c r="G227" i="25"/>
  <c r="F227" i="25"/>
  <c r="K226" i="25"/>
  <c r="J226" i="25"/>
  <c r="I226" i="25"/>
  <c r="K225" i="25"/>
  <c r="J225" i="25"/>
  <c r="I225" i="25"/>
  <c r="K224" i="25"/>
  <c r="J224" i="25"/>
  <c r="I224" i="25"/>
  <c r="N223" i="25"/>
  <c r="K223" i="25" s="1"/>
  <c r="M223" i="25"/>
  <c r="L223" i="25"/>
  <c r="I223" i="25" s="1"/>
  <c r="J223" i="25"/>
  <c r="K222" i="25"/>
  <c r="J222" i="25"/>
  <c r="I222" i="25"/>
  <c r="K221" i="25"/>
  <c r="J221" i="25"/>
  <c r="I221" i="25"/>
  <c r="K220" i="25"/>
  <c r="J220" i="25"/>
  <c r="I220" i="25"/>
  <c r="K219" i="25"/>
  <c r="J219" i="25"/>
  <c r="I219" i="25"/>
  <c r="K218" i="25"/>
  <c r="J218" i="25"/>
  <c r="I218" i="25"/>
  <c r="K217" i="25"/>
  <c r="J217" i="25"/>
  <c r="I217" i="25"/>
  <c r="K216" i="25"/>
  <c r="J216" i="25"/>
  <c r="I216" i="25"/>
  <c r="K215" i="25"/>
  <c r="J215" i="25"/>
  <c r="I215" i="25"/>
  <c r="K214" i="25"/>
  <c r="J214" i="25"/>
  <c r="I214" i="25"/>
  <c r="K213" i="25"/>
  <c r="J213" i="25"/>
  <c r="I213" i="25"/>
  <c r="K212" i="25"/>
  <c r="J212" i="25"/>
  <c r="I212" i="25"/>
  <c r="K211" i="25"/>
  <c r="J211" i="25"/>
  <c r="I211" i="25"/>
  <c r="K210" i="25"/>
  <c r="J210" i="25"/>
  <c r="I210" i="25"/>
  <c r="K209" i="25"/>
  <c r="J209" i="25"/>
  <c r="I209" i="25"/>
  <c r="K208" i="25"/>
  <c r="J208" i="25"/>
  <c r="I208" i="25"/>
  <c r="K207" i="25"/>
  <c r="J207" i="25"/>
  <c r="I207" i="25"/>
  <c r="K206" i="25"/>
  <c r="J206" i="25"/>
  <c r="I206" i="25"/>
  <c r="K205" i="25"/>
  <c r="J205" i="25"/>
  <c r="I205" i="25"/>
  <c r="K204" i="25"/>
  <c r="J204" i="25"/>
  <c r="I204" i="25"/>
  <c r="K203" i="25"/>
  <c r="J203" i="25"/>
  <c r="I203" i="25"/>
  <c r="K202" i="25"/>
  <c r="J202" i="25"/>
  <c r="I202" i="25"/>
  <c r="K201" i="25"/>
  <c r="J201" i="25"/>
  <c r="I201" i="25"/>
  <c r="K200" i="25"/>
  <c r="J200" i="25"/>
  <c r="I200" i="25"/>
  <c r="K199" i="25"/>
  <c r="J199" i="25"/>
  <c r="I199" i="25"/>
  <c r="K198" i="25"/>
  <c r="J198" i="25"/>
  <c r="I198" i="25"/>
  <c r="K197" i="25"/>
  <c r="J197" i="25"/>
  <c r="I197" i="25"/>
  <c r="K196" i="25"/>
  <c r="J196" i="25"/>
  <c r="I196" i="25"/>
  <c r="K195" i="25"/>
  <c r="J195" i="25"/>
  <c r="I195" i="25"/>
  <c r="K194" i="25"/>
  <c r="J194" i="25"/>
  <c r="I194" i="25"/>
  <c r="K193" i="25"/>
  <c r="J193" i="25"/>
  <c r="I193" i="25"/>
  <c r="K192" i="25"/>
  <c r="J192" i="25"/>
  <c r="I192" i="25"/>
  <c r="K191" i="25"/>
  <c r="J191" i="25"/>
  <c r="I191" i="25"/>
  <c r="K190" i="25"/>
  <c r="J190" i="25"/>
  <c r="I190" i="25"/>
  <c r="K189" i="25"/>
  <c r="J189" i="25"/>
  <c r="I189" i="25"/>
  <c r="K188" i="25"/>
  <c r="J188" i="25"/>
  <c r="I188" i="25"/>
  <c r="K187" i="25"/>
  <c r="J187" i="25"/>
  <c r="I187" i="25"/>
  <c r="K186" i="25"/>
  <c r="J186" i="25"/>
  <c r="I186" i="25"/>
  <c r="K185" i="25"/>
  <c r="J185" i="25"/>
  <c r="I185" i="25"/>
  <c r="K184" i="25"/>
  <c r="J184" i="25"/>
  <c r="I184" i="25"/>
  <c r="K183" i="25"/>
  <c r="J183" i="25"/>
  <c r="I183" i="25"/>
  <c r="K182" i="25"/>
  <c r="J182" i="25"/>
  <c r="I182" i="25"/>
  <c r="N181" i="25"/>
  <c r="N161" i="25" s="1"/>
  <c r="M181" i="25"/>
  <c r="M161" i="25" s="1"/>
  <c r="L181" i="25"/>
  <c r="L161" i="25" s="1"/>
  <c r="H181" i="25"/>
  <c r="H161" i="25" s="1"/>
  <c r="G181" i="25"/>
  <c r="G161" i="25" s="1"/>
  <c r="F181" i="25"/>
  <c r="F161" i="25" s="1"/>
  <c r="K180" i="25"/>
  <c r="J180" i="25"/>
  <c r="I180" i="25"/>
  <c r="K179" i="25"/>
  <c r="J179" i="25"/>
  <c r="I179" i="25"/>
  <c r="K178" i="25"/>
  <c r="J178" i="25"/>
  <c r="I178" i="25"/>
  <c r="K177" i="25"/>
  <c r="J177" i="25"/>
  <c r="I177" i="25"/>
  <c r="K176" i="25"/>
  <c r="J176" i="25"/>
  <c r="I176" i="25"/>
  <c r="K175" i="25"/>
  <c r="J175" i="25"/>
  <c r="I175" i="25"/>
  <c r="K174" i="25"/>
  <c r="J174" i="25"/>
  <c r="I174" i="25"/>
  <c r="K173" i="25"/>
  <c r="J173" i="25"/>
  <c r="I173" i="25"/>
  <c r="K172" i="25"/>
  <c r="J172" i="25"/>
  <c r="I172" i="25"/>
  <c r="K171" i="25"/>
  <c r="J171" i="25"/>
  <c r="I171" i="25"/>
  <c r="K170" i="25"/>
  <c r="J170" i="25"/>
  <c r="I170" i="25"/>
  <c r="K169" i="25"/>
  <c r="J169" i="25"/>
  <c r="I169" i="25"/>
  <c r="K168" i="25"/>
  <c r="J168" i="25"/>
  <c r="I168" i="25"/>
  <c r="K167" i="25"/>
  <c r="J167" i="25"/>
  <c r="I167" i="25"/>
  <c r="K166" i="25"/>
  <c r="J166" i="25"/>
  <c r="I166" i="25"/>
  <c r="K165" i="25"/>
  <c r="J165" i="25"/>
  <c r="I165" i="25"/>
  <c r="K164" i="25"/>
  <c r="J164" i="25"/>
  <c r="I164" i="25"/>
  <c r="K163" i="25"/>
  <c r="J163" i="25"/>
  <c r="I163" i="25"/>
  <c r="K162" i="25"/>
  <c r="J162" i="25"/>
  <c r="I162" i="25"/>
  <c r="K160" i="25"/>
  <c r="J160" i="25"/>
  <c r="I160" i="25"/>
  <c r="K159" i="25"/>
  <c r="J159" i="25"/>
  <c r="I159" i="25"/>
  <c r="K158" i="25"/>
  <c r="J158" i="25"/>
  <c r="I158" i="25"/>
  <c r="K157" i="25"/>
  <c r="J157" i="25"/>
  <c r="I157" i="25"/>
  <c r="K156" i="25"/>
  <c r="J156" i="25"/>
  <c r="I156" i="25"/>
  <c r="K155" i="25"/>
  <c r="J155" i="25"/>
  <c r="I155" i="25"/>
  <c r="K154" i="25"/>
  <c r="J154" i="25"/>
  <c r="I154" i="25"/>
  <c r="K153" i="25"/>
  <c r="J153" i="25"/>
  <c r="I153" i="25"/>
  <c r="K152" i="25"/>
  <c r="J152" i="25"/>
  <c r="I152" i="25"/>
  <c r="K151" i="25"/>
  <c r="J151" i="25"/>
  <c r="I151" i="25"/>
  <c r="K150" i="25"/>
  <c r="J150" i="25"/>
  <c r="I150" i="25"/>
  <c r="N149" i="25"/>
  <c r="N140" i="25" s="1"/>
  <c r="M149" i="25"/>
  <c r="M140" i="25" s="1"/>
  <c r="L149" i="25"/>
  <c r="L140" i="25" s="1"/>
  <c r="H149" i="25"/>
  <c r="H140" i="25" s="1"/>
  <c r="G149" i="25"/>
  <c r="G140" i="25" s="1"/>
  <c r="F149" i="25"/>
  <c r="F140" i="25" s="1"/>
  <c r="K148" i="25"/>
  <c r="J148" i="25"/>
  <c r="I148" i="25"/>
  <c r="K147" i="25"/>
  <c r="J147" i="25"/>
  <c r="I147" i="25"/>
  <c r="K146" i="25"/>
  <c r="J146" i="25"/>
  <c r="I146" i="25"/>
  <c r="K145" i="25"/>
  <c r="J145" i="25"/>
  <c r="I145" i="25"/>
  <c r="K144" i="25"/>
  <c r="J144" i="25"/>
  <c r="I144" i="25"/>
  <c r="K143" i="25"/>
  <c r="J143" i="25"/>
  <c r="I143" i="25"/>
  <c r="K142" i="25"/>
  <c r="J142" i="25"/>
  <c r="I142" i="25"/>
  <c r="K141" i="25"/>
  <c r="J141" i="25"/>
  <c r="I141" i="25"/>
  <c r="K139" i="25"/>
  <c r="J139" i="25"/>
  <c r="I139" i="25"/>
  <c r="K138" i="25"/>
  <c r="J138" i="25"/>
  <c r="I138" i="25"/>
  <c r="K137" i="25"/>
  <c r="J137" i="25"/>
  <c r="I137" i="25"/>
  <c r="N136" i="25"/>
  <c r="N135" i="25" s="1"/>
  <c r="M136" i="25"/>
  <c r="M135" i="25" s="1"/>
  <c r="L136" i="25"/>
  <c r="H136" i="25"/>
  <c r="H135" i="25" s="1"/>
  <c r="G136" i="25"/>
  <c r="G135" i="25" s="1"/>
  <c r="F136" i="25"/>
  <c r="F135" i="25" s="1"/>
  <c r="L135" i="25"/>
  <c r="K131" i="25"/>
  <c r="J131" i="25"/>
  <c r="I131" i="25"/>
  <c r="K130" i="25"/>
  <c r="J130" i="25"/>
  <c r="I130" i="25"/>
  <c r="N129" i="25"/>
  <c r="M129" i="25"/>
  <c r="S129" i="25" s="1"/>
  <c r="L129" i="25"/>
  <c r="L128" i="25" s="1"/>
  <c r="R128" i="25" s="1"/>
  <c r="H129" i="25"/>
  <c r="H128" i="25" s="1"/>
  <c r="G129" i="25"/>
  <c r="G128" i="25" s="1"/>
  <c r="F129" i="25"/>
  <c r="F128" i="25" s="1"/>
  <c r="N125" i="25"/>
  <c r="T125" i="25" s="1"/>
  <c r="J125" i="25"/>
  <c r="I125" i="25"/>
  <c r="H125" i="25"/>
  <c r="M124" i="25"/>
  <c r="I124" i="25"/>
  <c r="G124" i="25"/>
  <c r="H124" i="25" s="1"/>
  <c r="F123" i="25"/>
  <c r="I123" i="25" s="1"/>
  <c r="K122" i="25"/>
  <c r="J122" i="25"/>
  <c r="I122" i="25"/>
  <c r="N121" i="25"/>
  <c r="M121" i="25"/>
  <c r="L121" i="25"/>
  <c r="H121" i="25"/>
  <c r="G121" i="25"/>
  <c r="F121" i="25"/>
  <c r="K120" i="25"/>
  <c r="J120" i="25"/>
  <c r="I120" i="25"/>
  <c r="M119" i="25"/>
  <c r="L119" i="25"/>
  <c r="H119" i="25"/>
  <c r="G119" i="25"/>
  <c r="F119" i="25"/>
  <c r="K118" i="25"/>
  <c r="J118" i="25"/>
  <c r="I118" i="25"/>
  <c r="N117" i="25"/>
  <c r="M117" i="25"/>
  <c r="L117" i="25"/>
  <c r="H117" i="25"/>
  <c r="G117" i="25"/>
  <c r="F117" i="25"/>
  <c r="L116" i="25"/>
  <c r="F116" i="25"/>
  <c r="G116" i="25" s="1"/>
  <c r="K114" i="25"/>
  <c r="J114" i="25"/>
  <c r="I114" i="25"/>
  <c r="N113" i="25"/>
  <c r="M113" i="25"/>
  <c r="L113" i="25"/>
  <c r="H113" i="25"/>
  <c r="G113" i="25"/>
  <c r="F113" i="25"/>
  <c r="K112" i="25"/>
  <c r="J112" i="25"/>
  <c r="I112" i="25"/>
  <c r="N111" i="25"/>
  <c r="M111" i="25"/>
  <c r="J111" i="25" s="1"/>
  <c r="L111" i="25"/>
  <c r="H111" i="25"/>
  <c r="G111" i="25"/>
  <c r="F111" i="25"/>
  <c r="I111" i="25" s="1"/>
  <c r="N110" i="25"/>
  <c r="M110" i="25"/>
  <c r="L110" i="25"/>
  <c r="R110" i="25" s="1"/>
  <c r="R109" i="25" s="1"/>
  <c r="H110" i="25"/>
  <c r="H109" i="25" s="1"/>
  <c r="G110" i="25"/>
  <c r="F110" i="25"/>
  <c r="N108" i="25"/>
  <c r="M108" i="25"/>
  <c r="S108" i="25" s="1"/>
  <c r="S107" i="25" s="1"/>
  <c r="L108" i="25"/>
  <c r="H108" i="25"/>
  <c r="G108" i="25"/>
  <c r="G107" i="25" s="1"/>
  <c r="F108" i="25"/>
  <c r="F107" i="25" s="1"/>
  <c r="N104" i="25"/>
  <c r="T104" i="25" s="1"/>
  <c r="T103" i="25" s="1"/>
  <c r="T102" i="25" s="1"/>
  <c r="T95" i="25" s="1"/>
  <c r="J104" i="25"/>
  <c r="I104" i="25"/>
  <c r="H104" i="25"/>
  <c r="H103" i="25" s="1"/>
  <c r="H102" i="25" s="1"/>
  <c r="M103" i="25"/>
  <c r="M102" i="25" s="1"/>
  <c r="L103" i="25"/>
  <c r="L102" i="25" s="1"/>
  <c r="G103" i="25"/>
  <c r="G102" i="25" s="1"/>
  <c r="F103" i="25"/>
  <c r="K101" i="25"/>
  <c r="J101" i="25"/>
  <c r="I101" i="25"/>
  <c r="K100" i="25"/>
  <c r="J100" i="25"/>
  <c r="I100" i="25"/>
  <c r="N99" i="25"/>
  <c r="M99" i="25"/>
  <c r="M98" i="25" s="1"/>
  <c r="L99" i="25"/>
  <c r="L98" i="25" s="1"/>
  <c r="H99" i="25"/>
  <c r="H98" i="25" s="1"/>
  <c r="G99" i="25"/>
  <c r="G98" i="25" s="1"/>
  <c r="F99" i="25"/>
  <c r="K97" i="25"/>
  <c r="J97" i="25"/>
  <c r="I97" i="25"/>
  <c r="N96" i="25"/>
  <c r="M96" i="25"/>
  <c r="L96" i="25"/>
  <c r="H96" i="25"/>
  <c r="G96" i="25"/>
  <c r="F96" i="25"/>
  <c r="M92" i="25"/>
  <c r="I94" i="25"/>
  <c r="I236" i="25" s="1"/>
  <c r="G94" i="25"/>
  <c r="G236" i="25" s="1"/>
  <c r="K93" i="25"/>
  <c r="J93" i="25"/>
  <c r="I93" i="25"/>
  <c r="L92" i="25"/>
  <c r="F92" i="25"/>
  <c r="M91" i="25"/>
  <c r="S91" i="25" s="1"/>
  <c r="S90" i="25" s="1"/>
  <c r="I91" i="25"/>
  <c r="G91" i="25"/>
  <c r="H91" i="25" s="1"/>
  <c r="H90" i="25" s="1"/>
  <c r="L90" i="25"/>
  <c r="F90" i="25"/>
  <c r="K88" i="25"/>
  <c r="J88" i="25"/>
  <c r="I88" i="25"/>
  <c r="K87" i="25"/>
  <c r="J87" i="25"/>
  <c r="I87" i="25"/>
  <c r="K86" i="25"/>
  <c r="J86" i="25"/>
  <c r="I86" i="25"/>
  <c r="K85" i="25"/>
  <c r="J85" i="25"/>
  <c r="I85" i="25"/>
  <c r="K84" i="25"/>
  <c r="J84" i="25"/>
  <c r="I84" i="25"/>
  <c r="K83" i="25"/>
  <c r="J83" i="25"/>
  <c r="I83" i="25"/>
  <c r="N82" i="25"/>
  <c r="N81" i="25" s="1"/>
  <c r="T81" i="25" s="1"/>
  <c r="M82" i="25"/>
  <c r="M81" i="25" s="1"/>
  <c r="S81" i="25" s="1"/>
  <c r="L82" i="25"/>
  <c r="H82" i="25"/>
  <c r="H81" i="25" s="1"/>
  <c r="G82" i="25"/>
  <c r="F82" i="25"/>
  <c r="F81" i="25" s="1"/>
  <c r="L81" i="25"/>
  <c r="R81" i="25" s="1"/>
  <c r="K80" i="25"/>
  <c r="J80" i="25"/>
  <c r="I80" i="25"/>
  <c r="N79" i="25"/>
  <c r="T79" i="25" s="1"/>
  <c r="M79" i="25"/>
  <c r="S79" i="25" s="1"/>
  <c r="L79" i="25"/>
  <c r="R79" i="25" s="1"/>
  <c r="H79" i="25"/>
  <c r="G79" i="25"/>
  <c r="F79" i="25"/>
  <c r="M78" i="25"/>
  <c r="S78" i="25" s="1"/>
  <c r="I78" i="25"/>
  <c r="G78" i="25"/>
  <c r="H78" i="25" s="1"/>
  <c r="H77" i="25" s="1"/>
  <c r="H76" i="25" s="1"/>
  <c r="L77" i="25"/>
  <c r="F77" i="25"/>
  <c r="F76" i="25" s="1"/>
  <c r="M75" i="25"/>
  <c r="S75" i="25" s="1"/>
  <c r="I75" i="25"/>
  <c r="G75" i="25"/>
  <c r="H75" i="25" s="1"/>
  <c r="H74" i="25" s="1"/>
  <c r="L74" i="25"/>
  <c r="R74" i="25" s="1"/>
  <c r="F74" i="25"/>
  <c r="K73" i="25"/>
  <c r="J73" i="25"/>
  <c r="I73" i="25"/>
  <c r="N72" i="25"/>
  <c r="T72" i="25" s="1"/>
  <c r="M72" i="25"/>
  <c r="S72" i="25" s="1"/>
  <c r="L72" i="25"/>
  <c r="H72" i="25"/>
  <c r="G72" i="25"/>
  <c r="F72" i="25"/>
  <c r="K71" i="25"/>
  <c r="J71" i="25"/>
  <c r="I71" i="25"/>
  <c r="N70" i="25"/>
  <c r="T70" i="25" s="1"/>
  <c r="M70" i="25"/>
  <c r="S70" i="25" s="1"/>
  <c r="L70" i="25"/>
  <c r="R70" i="25" s="1"/>
  <c r="H70" i="25"/>
  <c r="G70" i="25"/>
  <c r="F70" i="25"/>
  <c r="N69" i="25"/>
  <c r="M69" i="25"/>
  <c r="L69" i="25"/>
  <c r="H68" i="25"/>
  <c r="G68" i="25"/>
  <c r="F68" i="25"/>
  <c r="K66" i="25"/>
  <c r="J66" i="25"/>
  <c r="I66" i="25"/>
  <c r="N65" i="25"/>
  <c r="T65" i="25" s="1"/>
  <c r="M65" i="25"/>
  <c r="S65" i="25" s="1"/>
  <c r="L65" i="25"/>
  <c r="R65" i="25" s="1"/>
  <c r="H65" i="25"/>
  <c r="G65" i="25"/>
  <c r="F65" i="25"/>
  <c r="K62" i="25"/>
  <c r="J62" i="25"/>
  <c r="I62" i="25"/>
  <c r="N61" i="25"/>
  <c r="N54" i="25" s="1"/>
  <c r="M61" i="25"/>
  <c r="L61" i="25"/>
  <c r="H61" i="25"/>
  <c r="H54" i="25" s="1"/>
  <c r="G61" i="25"/>
  <c r="F61" i="25"/>
  <c r="K60" i="25"/>
  <c r="J60" i="25"/>
  <c r="I60" i="25"/>
  <c r="K59" i="25"/>
  <c r="J59" i="25"/>
  <c r="I59" i="25"/>
  <c r="L58" i="25"/>
  <c r="R58" i="25" s="1"/>
  <c r="R54" i="25" s="1"/>
  <c r="R50" i="25" s="1"/>
  <c r="K58" i="25"/>
  <c r="J58" i="25"/>
  <c r="F58" i="25"/>
  <c r="K57" i="25"/>
  <c r="J57" i="25"/>
  <c r="I57" i="25"/>
  <c r="K56" i="25"/>
  <c r="J56" i="25"/>
  <c r="I56" i="25"/>
  <c r="K55" i="25"/>
  <c r="J55" i="25"/>
  <c r="I55" i="25"/>
  <c r="M54" i="25"/>
  <c r="G54" i="25"/>
  <c r="K53" i="25"/>
  <c r="J53" i="25"/>
  <c r="I53" i="25"/>
  <c r="K52" i="25"/>
  <c r="J52" i="25"/>
  <c r="I52" i="25"/>
  <c r="N51" i="25"/>
  <c r="M51" i="25"/>
  <c r="L51" i="25"/>
  <c r="H51" i="25"/>
  <c r="G51" i="25"/>
  <c r="F51" i="25"/>
  <c r="K49" i="25"/>
  <c r="J49" i="25"/>
  <c r="I49" i="25"/>
  <c r="N48" i="25"/>
  <c r="M48" i="25"/>
  <c r="L48" i="25"/>
  <c r="H48" i="25"/>
  <c r="G48" i="25"/>
  <c r="G45" i="25" s="1"/>
  <c r="F48" i="25"/>
  <c r="K47" i="25"/>
  <c r="J47" i="25"/>
  <c r="I47" i="25"/>
  <c r="N46" i="25"/>
  <c r="M46" i="25"/>
  <c r="L46" i="25"/>
  <c r="J46" i="25"/>
  <c r="H46" i="25"/>
  <c r="G46" i="25"/>
  <c r="F46" i="25"/>
  <c r="N45" i="25"/>
  <c r="K44" i="25"/>
  <c r="J44" i="25"/>
  <c r="I44" i="25"/>
  <c r="K43" i="25"/>
  <c r="J43" i="25"/>
  <c r="I43" i="25"/>
  <c r="N42" i="25"/>
  <c r="M42" i="25"/>
  <c r="J42" i="25" s="1"/>
  <c r="L42" i="25"/>
  <c r="H42" i="25"/>
  <c r="G42" i="25"/>
  <c r="F42" i="25"/>
  <c r="K41" i="25"/>
  <c r="J41" i="25"/>
  <c r="I41" i="25"/>
  <c r="N40" i="25"/>
  <c r="M40" i="25"/>
  <c r="L40" i="25"/>
  <c r="H40" i="25"/>
  <c r="G40" i="25"/>
  <c r="F40" i="25"/>
  <c r="K38" i="25"/>
  <c r="J38" i="25"/>
  <c r="I38" i="25"/>
  <c r="N37" i="25"/>
  <c r="M37" i="25"/>
  <c r="J37" i="25" s="1"/>
  <c r="L37" i="25"/>
  <c r="H37" i="25"/>
  <c r="G37" i="25"/>
  <c r="F37" i="25"/>
  <c r="K36" i="25"/>
  <c r="J36" i="25"/>
  <c r="I36" i="25"/>
  <c r="K35" i="25"/>
  <c r="J35" i="25"/>
  <c r="I35" i="25"/>
  <c r="N34" i="25"/>
  <c r="M34" i="25"/>
  <c r="J34" i="25" s="1"/>
  <c r="L34" i="25"/>
  <c r="H34" i="25"/>
  <c r="K34" i="25" s="1"/>
  <c r="G34" i="25"/>
  <c r="F34" i="25"/>
  <c r="K33" i="25"/>
  <c r="J33" i="25"/>
  <c r="I33" i="25"/>
  <c r="K32" i="25"/>
  <c r="J32" i="25"/>
  <c r="I32" i="25"/>
  <c r="N31" i="25"/>
  <c r="M31" i="25"/>
  <c r="L31" i="25"/>
  <c r="H31" i="25"/>
  <c r="G31" i="25"/>
  <c r="F31" i="25"/>
  <c r="K30" i="25"/>
  <c r="J30" i="25"/>
  <c r="I30" i="25"/>
  <c r="K29" i="25"/>
  <c r="J29" i="25"/>
  <c r="I29" i="25"/>
  <c r="K28" i="25"/>
  <c r="J28" i="25"/>
  <c r="I28" i="25"/>
  <c r="N27" i="25"/>
  <c r="M27" i="25"/>
  <c r="L27" i="25"/>
  <c r="H27" i="25"/>
  <c r="G27" i="25"/>
  <c r="G26" i="25" s="1"/>
  <c r="F27" i="25"/>
  <c r="K25" i="25"/>
  <c r="J25" i="25"/>
  <c r="I25" i="25"/>
  <c r="N24" i="25"/>
  <c r="M24" i="25"/>
  <c r="J24" i="25" s="1"/>
  <c r="L24" i="25"/>
  <c r="H24" i="25"/>
  <c r="G24" i="25"/>
  <c r="F24" i="25"/>
  <c r="K23" i="25"/>
  <c r="J23" i="25"/>
  <c r="I23" i="25"/>
  <c r="N22" i="25"/>
  <c r="M22" i="25"/>
  <c r="L22" i="25"/>
  <c r="L17" i="25" s="1"/>
  <c r="L16" i="25" s="1"/>
  <c r="H22" i="25"/>
  <c r="G22" i="25"/>
  <c r="F22" i="25"/>
  <c r="K21" i="25"/>
  <c r="J21" i="25"/>
  <c r="I21" i="25"/>
  <c r="N20" i="25"/>
  <c r="M20" i="25"/>
  <c r="L20" i="25"/>
  <c r="H20" i="25"/>
  <c r="G20" i="25"/>
  <c r="F20" i="25"/>
  <c r="K19" i="25"/>
  <c r="J19" i="25"/>
  <c r="I19" i="25"/>
  <c r="N18" i="25"/>
  <c r="M18" i="25"/>
  <c r="L18" i="25"/>
  <c r="H18" i="25"/>
  <c r="G18" i="25"/>
  <c r="F18" i="25"/>
  <c r="K15" i="25"/>
  <c r="J15" i="25"/>
  <c r="I15" i="25"/>
  <c r="K14" i="25"/>
  <c r="J14" i="25"/>
  <c r="I14" i="25"/>
  <c r="K13" i="25"/>
  <c r="J13" i="25"/>
  <c r="I13" i="25"/>
  <c r="K12" i="25"/>
  <c r="J12" i="25"/>
  <c r="K11" i="25"/>
  <c r="J11" i="25"/>
  <c r="I11" i="25"/>
  <c r="N10" i="25"/>
  <c r="N9" i="25" s="1"/>
  <c r="M10" i="25"/>
  <c r="M9" i="25" s="1"/>
  <c r="L10" i="25"/>
  <c r="L9" i="25" s="1"/>
  <c r="H10" i="25"/>
  <c r="H9" i="25" s="1"/>
  <c r="G10" i="25"/>
  <c r="G8" i="25" s="1"/>
  <c r="F10" i="25"/>
  <c r="F9" i="25" s="1"/>
  <c r="N248" i="26" l="1"/>
  <c r="N247" i="26"/>
  <c r="L248" i="26"/>
  <c r="L247" i="26"/>
  <c r="K227" i="25"/>
  <c r="N68" i="25"/>
  <c r="T68" i="25" s="1"/>
  <c r="T69" i="25"/>
  <c r="K230" i="25"/>
  <c r="K229" i="25" s="1"/>
  <c r="T230" i="25"/>
  <c r="T229" i="25" s="1"/>
  <c r="T39" i="25"/>
  <c r="L107" i="25"/>
  <c r="R108" i="25"/>
  <c r="R107" i="25" s="1"/>
  <c r="M109" i="25"/>
  <c r="S110" i="25"/>
  <c r="S109" i="25" s="1"/>
  <c r="Q64" i="25"/>
  <c r="T26" i="25"/>
  <c r="R129" i="25"/>
  <c r="L109" i="25"/>
  <c r="Q6" i="25"/>
  <c r="H8" i="25"/>
  <c r="J22" i="25"/>
  <c r="I24" i="25"/>
  <c r="I37" i="25"/>
  <c r="L68" i="25"/>
  <c r="R68" i="25" s="1"/>
  <c r="R69" i="25"/>
  <c r="J110" i="25"/>
  <c r="N109" i="25"/>
  <c r="T110" i="25"/>
  <c r="T109" i="25" s="1"/>
  <c r="J136" i="25"/>
  <c r="J135" i="25" s="1"/>
  <c r="L229" i="25"/>
  <c r="R230" i="25"/>
  <c r="R229" i="25" s="1"/>
  <c r="T9" i="25"/>
  <c r="H45" i="25"/>
  <c r="K45" i="25" s="1"/>
  <c r="F45" i="25"/>
  <c r="F54" i="25"/>
  <c r="M68" i="25"/>
  <c r="S68" i="25" s="1"/>
  <c r="S69" i="25"/>
  <c r="K70" i="25"/>
  <c r="I74" i="25"/>
  <c r="H95" i="25"/>
  <c r="H240" i="25" s="1"/>
  <c r="J102" i="25"/>
  <c r="N107" i="25"/>
  <c r="T108" i="25"/>
  <c r="T107" i="25" s="1"/>
  <c r="M116" i="25"/>
  <c r="S116" i="25" s="1"/>
  <c r="S115" i="25" s="1"/>
  <c r="S106" i="25" s="1"/>
  <c r="R116" i="25"/>
  <c r="R115" i="25" s="1"/>
  <c r="M229" i="25"/>
  <c r="S230" i="25"/>
  <c r="S229" i="25" s="1"/>
  <c r="T134" i="25"/>
  <c r="N128" i="25"/>
  <c r="T128" i="25" s="1"/>
  <c r="T129" i="25"/>
  <c r="N124" i="25"/>
  <c r="M123" i="25"/>
  <c r="S124" i="25"/>
  <c r="S123" i="25" s="1"/>
  <c r="P247" i="25"/>
  <c r="I107" i="25"/>
  <c r="J96" i="25"/>
  <c r="S89" i="25"/>
  <c r="K65" i="25"/>
  <c r="K72" i="25"/>
  <c r="I72" i="25"/>
  <c r="R72" i="25"/>
  <c r="L237" i="25"/>
  <c r="J18" i="25"/>
  <c r="S26" i="25"/>
  <c r="S6" i="25" s="1"/>
  <c r="I22" i="25"/>
  <c r="L26" i="25"/>
  <c r="R134" i="25"/>
  <c r="R133" i="25" s="1"/>
  <c r="T133" i="25"/>
  <c r="O247" i="25"/>
  <c r="K136" i="25"/>
  <c r="P246" i="25"/>
  <c r="S134" i="25"/>
  <c r="S133" i="25" s="1"/>
  <c r="F238" i="25"/>
  <c r="F239" i="25" s="1"/>
  <c r="O246" i="25"/>
  <c r="R6" i="25"/>
  <c r="I77" i="25"/>
  <c r="R77" i="25"/>
  <c r="T6" i="25"/>
  <c r="O245" i="25"/>
  <c r="I61" i="25"/>
  <c r="I18" i="25"/>
  <c r="M50" i="25"/>
  <c r="K96" i="25"/>
  <c r="L95" i="25"/>
  <c r="L240" i="25" s="1"/>
  <c r="K119" i="25"/>
  <c r="K51" i="25"/>
  <c r="K61" i="25"/>
  <c r="I69" i="25"/>
  <c r="G123" i="25"/>
  <c r="G134" i="25"/>
  <c r="G133" i="25" s="1"/>
  <c r="K181" i="25"/>
  <c r="K161" i="25" s="1"/>
  <c r="H17" i="25"/>
  <c r="H16" i="25" s="1"/>
  <c r="H237" i="25" s="1"/>
  <c r="K20" i="25"/>
  <c r="H26" i="25"/>
  <c r="J40" i="25"/>
  <c r="I51" i="25"/>
  <c r="F50" i="25"/>
  <c r="L89" i="25"/>
  <c r="K109" i="25"/>
  <c r="F115" i="25"/>
  <c r="I121" i="25"/>
  <c r="I128" i="25"/>
  <c r="H134" i="25"/>
  <c r="H133" i="25" s="1"/>
  <c r="I227" i="25"/>
  <c r="G39" i="25"/>
  <c r="G9" i="25"/>
  <c r="M17" i="25"/>
  <c r="M16" i="25" s="1"/>
  <c r="M237" i="25" s="1"/>
  <c r="I27" i="25"/>
  <c r="J27" i="25"/>
  <c r="J31" i="25"/>
  <c r="L54" i="25"/>
  <c r="L50" i="25" s="1"/>
  <c r="I70" i="25"/>
  <c r="I99" i="25"/>
  <c r="M95" i="25"/>
  <c r="J103" i="25"/>
  <c r="P63" i="25"/>
  <c r="N8" i="25"/>
  <c r="J54" i="25"/>
  <c r="J69" i="25"/>
  <c r="F67" i="25"/>
  <c r="F64" i="25" s="1"/>
  <c r="G74" i="25"/>
  <c r="G67" i="25" s="1"/>
  <c r="J75" i="25"/>
  <c r="G77" i="25"/>
  <c r="G76" i="25" s="1"/>
  <c r="J78" i="25"/>
  <c r="M134" i="25"/>
  <c r="M133" i="25" s="1"/>
  <c r="K135" i="25"/>
  <c r="I181" i="25"/>
  <c r="I161" i="25" s="1"/>
  <c r="F17" i="25"/>
  <c r="I17" i="25" s="1"/>
  <c r="G17" i="25"/>
  <c r="I20" i="25"/>
  <c r="J20" i="25"/>
  <c r="I34" i="25"/>
  <c r="N39" i="25"/>
  <c r="F39" i="25"/>
  <c r="I42" i="25"/>
  <c r="M45" i="25"/>
  <c r="J45" i="25" s="1"/>
  <c r="J61" i="25"/>
  <c r="I65" i="25"/>
  <c r="J82" i="25"/>
  <c r="I103" i="25"/>
  <c r="K104" i="25"/>
  <c r="I113" i="25"/>
  <c r="J113" i="25"/>
  <c r="I119" i="25"/>
  <c r="K121" i="25"/>
  <c r="N134" i="25"/>
  <c r="K149" i="25"/>
  <c r="K140" i="25" s="1"/>
  <c r="H238" i="25"/>
  <c r="J98" i="25"/>
  <c r="G95" i="25"/>
  <c r="G240" i="25" s="1"/>
  <c r="G16" i="25"/>
  <c r="G237" i="25" s="1"/>
  <c r="K24" i="25"/>
  <c r="F26" i="25"/>
  <c r="M26" i="25"/>
  <c r="J26" i="25" s="1"/>
  <c r="K27" i="25"/>
  <c r="K31" i="25"/>
  <c r="L45" i="25"/>
  <c r="I45" i="25" s="1"/>
  <c r="K48" i="25"/>
  <c r="K54" i="25"/>
  <c r="H67" i="25"/>
  <c r="J70" i="25"/>
  <c r="N75" i="25"/>
  <c r="L76" i="25"/>
  <c r="H64" i="25"/>
  <c r="K82" i="25"/>
  <c r="G90" i="25"/>
  <c r="G92" i="25"/>
  <c r="J92" i="25" s="1"/>
  <c r="H94" i="25"/>
  <c r="K99" i="25"/>
  <c r="K110" i="25"/>
  <c r="K113" i="25"/>
  <c r="J117" i="25"/>
  <c r="K125" i="25"/>
  <c r="L134" i="25"/>
  <c r="L133" i="25" s="1"/>
  <c r="J181" i="25"/>
  <c r="J161" i="25" s="1"/>
  <c r="I230" i="25"/>
  <c r="I229" i="25" s="1"/>
  <c r="K18" i="25"/>
  <c r="M74" i="25"/>
  <c r="J108" i="25"/>
  <c r="J149" i="25"/>
  <c r="J140" i="25" s="1"/>
  <c r="L8" i="25"/>
  <c r="N17" i="25"/>
  <c r="N16" i="25" s="1"/>
  <c r="N237" i="25" s="1"/>
  <c r="F8" i="25"/>
  <c r="M8" i="25"/>
  <c r="N26" i="25"/>
  <c r="I31" i="25"/>
  <c r="K37" i="25"/>
  <c r="K42" i="25"/>
  <c r="J48" i="25"/>
  <c r="H50" i="25"/>
  <c r="I58" i="25"/>
  <c r="J65" i="25"/>
  <c r="G81" i="25"/>
  <c r="J81" i="25" s="1"/>
  <c r="I82" i="25"/>
  <c r="N98" i="25"/>
  <c r="K98" i="25" s="1"/>
  <c r="J99" i="25"/>
  <c r="I108" i="25"/>
  <c r="K117" i="25"/>
  <c r="J119" i="25"/>
  <c r="J121" i="25"/>
  <c r="H123" i="25"/>
  <c r="I129" i="25"/>
  <c r="J129" i="25"/>
  <c r="F134" i="25"/>
  <c r="F133" i="25" s="1"/>
  <c r="I136" i="25"/>
  <c r="I135" i="25" s="1"/>
  <c r="J227" i="25"/>
  <c r="J230" i="25"/>
  <c r="J229" i="25" s="1"/>
  <c r="K40" i="25"/>
  <c r="I81" i="25"/>
  <c r="K22" i="25"/>
  <c r="K46" i="25"/>
  <c r="I48" i="25"/>
  <c r="G50" i="25"/>
  <c r="J51" i="25"/>
  <c r="J72" i="25"/>
  <c r="I79" i="25"/>
  <c r="K81" i="25"/>
  <c r="F89" i="25"/>
  <c r="I89" i="25" s="1"/>
  <c r="L238" i="25"/>
  <c r="L239" i="25" s="1"/>
  <c r="J91" i="25"/>
  <c r="I92" i="25"/>
  <c r="N103" i="25"/>
  <c r="K111" i="25"/>
  <c r="I117" i="25"/>
  <c r="K129" i="25"/>
  <c r="I149" i="25"/>
  <c r="I140" i="25" s="1"/>
  <c r="Q105" i="25"/>
  <c r="Q63" i="25" s="1"/>
  <c r="O63" i="25"/>
  <c r="K79" i="25"/>
  <c r="J79" i="25"/>
  <c r="H39" i="25"/>
  <c r="J68" i="25"/>
  <c r="M67" i="25"/>
  <c r="S67" i="25" s="1"/>
  <c r="K68" i="25"/>
  <c r="G248" i="25"/>
  <c r="K10" i="25"/>
  <c r="M236" i="25"/>
  <c r="F98" i="25"/>
  <c r="I98" i="25" s="1"/>
  <c r="G115" i="25"/>
  <c r="H116" i="25"/>
  <c r="H115" i="25" s="1"/>
  <c r="H248" i="25"/>
  <c r="L248" i="25"/>
  <c r="I40" i="25"/>
  <c r="I46" i="25"/>
  <c r="K69" i="25"/>
  <c r="N74" i="25"/>
  <c r="M77" i="25"/>
  <c r="S77" i="25" s="1"/>
  <c r="N78" i="25"/>
  <c r="T78" i="25" s="1"/>
  <c r="I96" i="25"/>
  <c r="M240" i="25"/>
  <c r="F102" i="25"/>
  <c r="I102" i="25" s="1"/>
  <c r="M107" i="25"/>
  <c r="K108" i="25"/>
  <c r="H107" i="25"/>
  <c r="K107" i="25" s="1"/>
  <c r="N116" i="25"/>
  <c r="T116" i="25" s="1"/>
  <c r="T115" i="25" s="1"/>
  <c r="T106" i="25" s="1"/>
  <c r="J116" i="25"/>
  <c r="M115" i="25"/>
  <c r="I10" i="25"/>
  <c r="M248" i="25"/>
  <c r="I90" i="25"/>
  <c r="M90" i="25"/>
  <c r="N91" i="25"/>
  <c r="T91" i="25" s="1"/>
  <c r="T90" i="25" s="1"/>
  <c r="T89" i="25" s="1"/>
  <c r="J94" i="25"/>
  <c r="J236" i="25" s="1"/>
  <c r="G109" i="25"/>
  <c r="K124" i="25"/>
  <c r="F248" i="25"/>
  <c r="J10" i="25"/>
  <c r="N248" i="25"/>
  <c r="I110" i="25"/>
  <c r="F109" i="25"/>
  <c r="L115" i="25"/>
  <c r="J124" i="25"/>
  <c r="M128" i="25"/>
  <c r="I116" i="25"/>
  <c r="N229" i="25"/>
  <c r="J237" i="25" l="1"/>
  <c r="R106" i="25"/>
  <c r="R105" i="25" s="1"/>
  <c r="I238" i="25"/>
  <c r="I239" i="25" s="1"/>
  <c r="J16" i="25"/>
  <c r="J50" i="25"/>
  <c r="L67" i="25"/>
  <c r="R67" i="25" s="1"/>
  <c r="J109" i="25"/>
  <c r="K26" i="25"/>
  <c r="K128" i="25"/>
  <c r="I68" i="25"/>
  <c r="J128" i="25"/>
  <c r="S128" i="25"/>
  <c r="S105" i="25" s="1"/>
  <c r="J123" i="25"/>
  <c r="N123" i="25"/>
  <c r="K123" i="25" s="1"/>
  <c r="T124" i="25"/>
  <c r="T123" i="25" s="1"/>
  <c r="T105" i="25" s="1"/>
  <c r="J115" i="25"/>
  <c r="K74" i="25"/>
  <c r="T74" i="25"/>
  <c r="K75" i="25"/>
  <c r="T75" i="25"/>
  <c r="J74" i="25"/>
  <c r="S74" i="25"/>
  <c r="I26" i="25"/>
  <c r="F16" i="25"/>
  <c r="Q247" i="25"/>
  <c r="Q246" i="25"/>
  <c r="I76" i="25"/>
  <c r="R76" i="25"/>
  <c r="I50" i="25"/>
  <c r="S245" i="25"/>
  <c r="Q132" i="25"/>
  <c r="O132" i="25"/>
  <c r="P132" i="25"/>
  <c r="F106" i="25"/>
  <c r="F105" i="25" s="1"/>
  <c r="M39" i="25"/>
  <c r="J39" i="25" s="1"/>
  <c r="I115" i="25"/>
  <c r="H6" i="25"/>
  <c r="F95" i="25"/>
  <c r="F240" i="25" s="1"/>
  <c r="K237" i="25"/>
  <c r="G64" i="25"/>
  <c r="J134" i="25"/>
  <c r="J133" i="25" s="1"/>
  <c r="F245" i="25"/>
  <c r="K17" i="25"/>
  <c r="L39" i="25"/>
  <c r="N133" i="25"/>
  <c r="K16" i="25"/>
  <c r="I54" i="25"/>
  <c r="K134" i="25"/>
  <c r="K133" i="25" s="1"/>
  <c r="J17" i="25"/>
  <c r="K103" i="25"/>
  <c r="N102" i="25"/>
  <c r="K102" i="25" s="1"/>
  <c r="G238" i="25"/>
  <c r="G239" i="25" s="1"/>
  <c r="G89" i="25"/>
  <c r="I67" i="25"/>
  <c r="L64" i="25"/>
  <c r="N50" i="25"/>
  <c r="G245" i="25"/>
  <c r="K39" i="25"/>
  <c r="G6" i="25"/>
  <c r="F247" i="25"/>
  <c r="J95" i="25"/>
  <c r="J240" i="25" s="1"/>
  <c r="H245" i="25"/>
  <c r="I134" i="25"/>
  <c r="I133" i="25" s="1"/>
  <c r="H236" i="25"/>
  <c r="H239" i="25" s="1"/>
  <c r="H92" i="25"/>
  <c r="H89" i="25" s="1"/>
  <c r="K78" i="25"/>
  <c r="N77" i="25"/>
  <c r="T77" i="25" s="1"/>
  <c r="F246" i="25"/>
  <c r="G106" i="25"/>
  <c r="G105" i="25" s="1"/>
  <c r="F6" i="25"/>
  <c r="N90" i="25"/>
  <c r="K91" i="25"/>
  <c r="I248" i="25"/>
  <c r="I9" i="25"/>
  <c r="N115" i="25"/>
  <c r="K116" i="25"/>
  <c r="M106" i="25"/>
  <c r="J107" i="25"/>
  <c r="J77" i="25"/>
  <c r="M76" i="25"/>
  <c r="L106" i="25"/>
  <c r="M238" i="25"/>
  <c r="M239" i="25" s="1"/>
  <c r="J90" i="25"/>
  <c r="J238" i="25" s="1"/>
  <c r="J239" i="25" s="1"/>
  <c r="M89" i="25"/>
  <c r="F237" i="25"/>
  <c r="I237" i="25" s="1"/>
  <c r="I16" i="25"/>
  <c r="I109" i="25"/>
  <c r="N236" i="25"/>
  <c r="K94" i="25"/>
  <c r="K236" i="25" s="1"/>
  <c r="N92" i="25"/>
  <c r="N67" i="25"/>
  <c r="T67" i="25" s="1"/>
  <c r="J67" i="25"/>
  <c r="J248" i="25"/>
  <c r="J9" i="25"/>
  <c r="H106" i="25"/>
  <c r="H105" i="25" s="1"/>
  <c r="I95" i="25"/>
  <c r="I240" i="25" s="1"/>
  <c r="K248" i="25"/>
  <c r="K9" i="25"/>
  <c r="M6" i="25" l="1"/>
  <c r="F63" i="25"/>
  <c r="M245" i="25"/>
  <c r="I64" i="25"/>
  <c r="R64" i="25"/>
  <c r="R246" i="25" s="1"/>
  <c r="J76" i="25"/>
  <c r="S76" i="25"/>
  <c r="R245" i="25"/>
  <c r="R247" i="25"/>
  <c r="K50" i="25"/>
  <c r="K245" i="25" s="1"/>
  <c r="O234" i="25"/>
  <c r="O249" i="25"/>
  <c r="O252" i="25" s="1"/>
  <c r="O233" i="25"/>
  <c r="P234" i="25"/>
  <c r="P249" i="25"/>
  <c r="P233" i="25"/>
  <c r="Q234" i="25"/>
  <c r="Q249" i="25"/>
  <c r="Q233" i="25"/>
  <c r="N95" i="25"/>
  <c r="N240" i="25" s="1"/>
  <c r="K92" i="25"/>
  <c r="L245" i="25"/>
  <c r="I39" i="25"/>
  <c r="I6" i="25" s="1"/>
  <c r="L6" i="25"/>
  <c r="N245" i="25"/>
  <c r="M64" i="25"/>
  <c r="S64" i="25" s="1"/>
  <c r="J89" i="25"/>
  <c r="N6" i="25"/>
  <c r="K6" i="25"/>
  <c r="I106" i="25"/>
  <c r="L105" i="25"/>
  <c r="G63" i="25"/>
  <c r="G132" i="25" s="1"/>
  <c r="G247" i="25"/>
  <c r="G246" i="25"/>
  <c r="J245" i="25"/>
  <c r="J6" i="25"/>
  <c r="K115" i="25"/>
  <c r="N106" i="25"/>
  <c r="H247" i="25"/>
  <c r="H246" i="25"/>
  <c r="H63" i="25"/>
  <c r="H132" i="25" s="1"/>
  <c r="K67" i="25"/>
  <c r="N238" i="25"/>
  <c r="N239" i="25" s="1"/>
  <c r="N89" i="25"/>
  <c r="K89" i="25" s="1"/>
  <c r="K90" i="25"/>
  <c r="K238" i="25" s="1"/>
  <c r="K239" i="25" s="1"/>
  <c r="F132" i="25"/>
  <c r="K77" i="25"/>
  <c r="N76" i="25"/>
  <c r="M105" i="25"/>
  <c r="J105" i="25" s="1"/>
  <c r="J106" i="25"/>
  <c r="K95" i="25" l="1"/>
  <c r="K240" i="25" s="1"/>
  <c r="J64" i="25"/>
  <c r="I245" i="25"/>
  <c r="K76" i="25"/>
  <c r="T76" i="25"/>
  <c r="S246" i="25"/>
  <c r="S247" i="25"/>
  <c r="T245" i="25"/>
  <c r="Q252" i="25"/>
  <c r="Q251" i="25"/>
  <c r="P251" i="25"/>
  <c r="P252" i="25"/>
  <c r="O251" i="25"/>
  <c r="M247" i="25"/>
  <c r="N64" i="25"/>
  <c r="T64" i="25" s="1"/>
  <c r="T246" i="25" s="1"/>
  <c r="N105" i="25"/>
  <c r="K105" i="25" s="1"/>
  <c r="K106" i="25"/>
  <c r="J246" i="25"/>
  <c r="J247" i="25"/>
  <c r="G241" i="25"/>
  <c r="G249" i="25"/>
  <c r="G234" i="25"/>
  <c r="G233" i="25"/>
  <c r="G242" i="25" s="1"/>
  <c r="F233" i="25"/>
  <c r="F242" i="25" s="1"/>
  <c r="F241" i="25"/>
  <c r="F249" i="25"/>
  <c r="F234" i="25"/>
  <c r="H249" i="25"/>
  <c r="H234" i="25"/>
  <c r="H233" i="25"/>
  <c r="H242" i="25" s="1"/>
  <c r="H241" i="25"/>
  <c r="M63" i="25"/>
  <c r="S63" i="25" s="1"/>
  <c r="S132" i="25" s="1"/>
  <c r="M246" i="25"/>
  <c r="I105" i="25"/>
  <c r="L63" i="25"/>
  <c r="R63" i="25" s="1"/>
  <c r="R132" i="25" s="1"/>
  <c r="R249" i="25" s="1"/>
  <c r="L247" i="25"/>
  <c r="L246" i="25"/>
  <c r="R233" i="25" l="1"/>
  <c r="R252" i="25"/>
  <c r="R250" i="25" s="1"/>
  <c r="R234" i="25"/>
  <c r="T247" i="25"/>
  <c r="S234" i="25"/>
  <c r="S249" i="25"/>
  <c r="S233" i="25"/>
  <c r="I63" i="25"/>
  <c r="I132" i="25" s="1"/>
  <c r="L132" i="25"/>
  <c r="L234" i="25" s="1"/>
  <c r="G251" i="25"/>
  <c r="G252" i="25"/>
  <c r="I247" i="25"/>
  <c r="I246" i="25"/>
  <c r="F252" i="25"/>
  <c r="F251" i="25"/>
  <c r="N246" i="25"/>
  <c r="N63" i="25"/>
  <c r="T63" i="25" s="1"/>
  <c r="T132" i="25" s="1"/>
  <c r="K64" i="25"/>
  <c r="N247" i="25"/>
  <c r="J63" i="25"/>
  <c r="J132" i="25" s="1"/>
  <c r="M132" i="25"/>
  <c r="H251" i="25"/>
  <c r="H252" i="25"/>
  <c r="S252" i="25" l="1"/>
  <c r="T233" i="25"/>
  <c r="T234" i="25"/>
  <c r="T249" i="25"/>
  <c r="K246" i="25"/>
  <c r="K247" i="25"/>
  <c r="M249" i="25"/>
  <c r="M234" i="25"/>
  <c r="M233" i="25"/>
  <c r="M242" i="25" s="1"/>
  <c r="M241" i="25"/>
  <c r="K63" i="25"/>
  <c r="K132" i="25" s="1"/>
  <c r="N132" i="25"/>
  <c r="N234" i="25" s="1"/>
  <c r="L249" i="25"/>
  <c r="L251" i="25" s="1"/>
  <c r="L233" i="25"/>
  <c r="L242" i="25" s="1"/>
  <c r="L241" i="25"/>
  <c r="J233" i="25"/>
  <c r="J242" i="25" s="1"/>
  <c r="J241" i="25"/>
  <c r="J249" i="25"/>
  <c r="J252" i="25" s="1"/>
  <c r="J234" i="25"/>
  <c r="I249" i="25"/>
  <c r="I252" i="25" s="1"/>
  <c r="I234" i="25"/>
  <c r="I233" i="25"/>
  <c r="I242" i="25" s="1"/>
  <c r="I241" i="25"/>
  <c r="T252" i="25" l="1"/>
  <c r="N233" i="25"/>
  <c r="N242" i="25" s="1"/>
  <c r="N241" i="25"/>
  <c r="N249" i="25"/>
  <c r="N251" i="25" s="1"/>
  <c r="K241" i="25"/>
  <c r="K249" i="25"/>
  <c r="K252" i="25" s="1"/>
  <c r="K234" i="25"/>
  <c r="K233" i="25"/>
  <c r="K242" i="25" s="1"/>
  <c r="M252" i="25"/>
  <c r="M251" i="25"/>
  <c r="L252" i="25"/>
  <c r="N252" i="25" l="1"/>
</calcChain>
</file>

<file path=xl/sharedStrings.xml><?xml version="1.0" encoding="utf-8"?>
<sst xmlns="http://schemas.openxmlformats.org/spreadsheetml/2006/main" count="1001" uniqueCount="481">
  <si>
    <t xml:space="preserve">Код 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</si>
  <si>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</si>
  <si>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</si>
  <si>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</si>
  <si>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</si>
  <si>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</si>
  <si>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</si>
  <si>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</si>
  <si>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</si>
  <si>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</si>
  <si>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</si>
  <si>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</si>
  <si>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</si>
  <si>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</si>
  <si>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</si>
  <si>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</si>
  <si>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</si>
  <si>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</si>
  <si>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</si>
  <si>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</si>
  <si>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</si>
  <si>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</si>
  <si>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</si>
  <si>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</si>
  <si>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</si>
  <si>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</si>
  <si>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</si>
  <si>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</si>
  <si>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</si>
  <si>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</si>
  <si>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</si>
  <si>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</si>
  <si>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</si>
  <si>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</si>
  <si>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</si>
  <si>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</si>
  <si>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 xml:space="preserve"> 1 08 07010 01 0000 110</t>
  </si>
  <si>
    <t xml:space="preserve"> 1 08 07020 01 0000 110</t>
  </si>
  <si>
    <t xml:space="preserve"> 1 08 07100 01 0000 110</t>
  </si>
  <si>
    <t xml:space="preserve"> 1 08 07140 01 0000 110</t>
  </si>
  <si>
    <t xml:space="preserve"> 1 08 07141 01 0000 110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</si>
  <si>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</si>
  <si>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</si>
  <si>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</si>
  <si>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</si>
  <si>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</si>
  <si>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</si>
  <si>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</si>
  <si>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</si>
  <si>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</si>
  <si>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</si>
  <si>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</si>
  <si>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</si>
  <si>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</si>
  <si>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</si>
  <si>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</si>
  <si>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</si>
  <si>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</si>
  <si>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</si>
  <si>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</si>
  <si>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</si>
  <si>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</si>
  <si>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</si>
  <si>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</si>
  <si>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</si>
  <si>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</si>
  <si>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</si>
  <si>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</si>
  <si>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</si>
  <si>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</si>
  <si>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</si>
  <si>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</si>
  <si>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</si>
  <si>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</si>
  <si>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</si>
  <si>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</si>
  <si>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</si>
  <si>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</si>
  <si>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</si>
  <si>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</si>
  <si>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</si>
  <si>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</si>
  <si>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</si>
  <si>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</si>
  <si>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</si>
  <si>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>0390002013</t>
  </si>
  <si>
    <t xml:space="preserve"> 0390002108</t>
  </si>
  <si>
    <t>0390002089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</si>
  <si>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</si>
  <si>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</si>
  <si>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</si>
  <si>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</si>
  <si>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</si>
  <si>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</si>
  <si>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</si>
  <si>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</si>
  <si>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</si>
  <si>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0390002054</t>
  </si>
  <si>
    <t>0390002055</t>
  </si>
  <si>
    <t>0390002056</t>
  </si>
  <si>
    <t>0390002060</t>
  </si>
  <si>
    <t>0390002061</t>
  </si>
  <si>
    <t>0390002062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</si>
  <si>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</si>
  <si>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</si>
  <si>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</si>
  <si>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</si>
  <si>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</si>
  <si>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</si>
  <si>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</si>
  <si>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</si>
  <si>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</si>
  <si>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</si>
  <si>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</si>
  <si>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0390002127</t>
  </si>
  <si>
    <t>0390002059</t>
  </si>
  <si>
    <t>0390002063</t>
  </si>
  <si>
    <t>0390002074</t>
  </si>
  <si>
    <t>0390002083</t>
  </si>
  <si>
    <t>0390002084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</si>
  <si>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</si>
  <si>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</si>
  <si>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</si>
  <si>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</si>
  <si>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</si>
  <si>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</si>
  <si>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</si>
  <si>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</si>
  <si>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</si>
  <si>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</si>
  <si>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</si>
  <si>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</si>
  <si>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</si>
  <si>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</si>
  <si>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</si>
  <si>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</si>
  <si>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</si>
  <si>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</si>
  <si>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</si>
  <si>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</si>
  <si>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</si>
  <si>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</si>
  <si>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</si>
  <si>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</si>
  <si>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</si>
  <si>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</si>
  <si>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</si>
  <si>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</si>
  <si>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</si>
  <si>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</si>
  <si>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</si>
  <si>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</si>
  <si>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</si>
  <si>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</si>
  <si>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</si>
  <si>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выдачу и обмен паспорта гражданина Российской Федерации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</si>
  <si>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</si>
  <si>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</si>
  <si>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</si>
  <si>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</si>
  <si>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</si>
  <si>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</si>
  <si>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</si>
  <si>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</si>
  <si>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</si>
  <si>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</si>
  <si>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</si>
  <si>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</si>
  <si>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</si>
  <si>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</si>
  <si>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</si>
  <si>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</si>
  <si>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</si>
  <si>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</si>
  <si>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</si>
  <si>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</si>
  <si>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</si>
  <si>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</si>
  <si>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</si>
  <si>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</si>
  <si>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</si>
  <si>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</si>
  <si>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</si>
  <si>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</si>
  <si>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</si>
  <si>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</si>
  <si>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</si>
  <si>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</si>
  <si>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</si>
  <si>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</si>
  <si>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</si>
  <si>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</si>
  <si>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</si>
  <si>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</si>
  <si>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</si>
  <si>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</si>
  <si>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</si>
  <si>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</si>
  <si>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</si>
  <si>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</si>
  <si>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</si>
  <si>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Реализация мероприятий  государственной программы  РФ " Доступная среда" на 2011-2020 годы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</si>
  <si>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</si>
  <si>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</si>
  <si>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</si>
  <si>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</si>
  <si>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</si>
  <si>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</si>
  <si>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</si>
  <si>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</si>
  <si>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</si>
  <si>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</si>
  <si>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</si>
  <si>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</si>
  <si>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ежемесячная денежная выплата отдельным категориям семей в случае рождения третьего ребенка или последующих детей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</si>
  <si>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</si>
  <si>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городских округов на оплату жилищно-коммунальных услуг отдельным категориям граждан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</si>
  <si>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</si>
  <si>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</si>
  <si>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</si>
  <si>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</si>
  <si>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</si>
  <si>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</si>
  <si>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</si>
  <si>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субвенции на организацию и осуществление деятельности по опеке и попечительству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</si>
  <si>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</si>
  <si>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</si>
  <si>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</si>
  <si>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субвенции бюджетам городских округов на выплату ежемесячного пособия на ребенка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</si>
  <si>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</si>
  <si>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</si>
  <si>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социальную поддержку граждан достигших возраста 70 лет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</si>
  <si>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</si>
  <si>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 субвенция на денежные выплаты отдельным категориям граждан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</si>
  <si>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</si>
  <si>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</si>
  <si>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</si>
  <si>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</si>
  <si>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</si>
  <si>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</si>
  <si>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</si>
  <si>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</si>
  <si>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</si>
  <si>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</si>
  <si>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</si>
  <si>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</si>
  <si>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</si>
  <si>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</si>
  <si>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субвенция на меры социальной поддержки отдельной категории приемных родителей</t>
  </si>
  <si>
    <t xml:space="preserve">субвенция на дополнительные меры социальной поддержки семей, имеющих детей </t>
  </si>
  <si>
    <t>субвенция на ежемесячную денежную выплату отдельным категориям семей в случае рождения третьего ребенка или последующих детей до достижения ребенком трех лет</t>
  </si>
  <si>
    <t xml:space="preserve">  субвенция на предоставление бесплатного проезда на всех видах городского пассажирского транспорта детям работников, погибших(умерших) в результате несчастных случаев на производстве на угледобывающих и горнорудных предприятиях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</si>
  <si>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</si>
  <si>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</si>
  <si>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</si>
  <si>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</si>
  <si>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</si>
  <si>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</si>
  <si>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</si>
  <si>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</si>
  <si>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</si>
  <si>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</si>
  <si>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</si>
  <si>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</si>
  <si>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</si>
  <si>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</si>
  <si>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</si>
  <si>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</si>
  <si>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</si>
  <si>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</si>
  <si>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</si>
  <si>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</si>
  <si>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</si>
  <si>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</si>
  <si>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</si>
  <si>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</si>
  <si>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</si>
  <si>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0390002095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</si>
  <si>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</si>
  <si>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</si>
  <si>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</si>
  <si>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</si>
  <si>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</si>
  <si>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</si>
  <si>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 xml:space="preserve"> 0390002167</t>
  </si>
  <si>
    <t>0390002001</t>
  </si>
  <si>
    <t>1 14 02042 04 0000 410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</si>
  <si>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</si>
  <si>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0390002027</t>
  </si>
  <si>
    <t>Доходы от оказания платных услуг (работ) и компенсации затрат
 государства</t>
  </si>
  <si>
    <t>Наименование групп, подгрупп, статей, подстатей, элементов, 
видов (подвидов), кодов  классификации доходов</t>
  </si>
  <si>
    <t>Налоговые доходы</t>
  </si>
  <si>
    <t>доп.норматив.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</si>
  <si>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</si>
  <si>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 xml:space="preserve"> 1 01 02050 01 0000 110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</si>
  <si>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</si>
  <si>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</si>
  <si>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</si>
  <si>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</si>
  <si>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</si>
  <si>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</si>
  <si>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</si>
  <si>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</si>
  <si>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</si>
  <si>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</si>
  <si>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</si>
  <si>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</si>
  <si>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</si>
  <si>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</si>
  <si>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</si>
  <si>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</si>
  <si>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средствами</t>
  </si>
  <si>
    <t>Неналоговые доходы</t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</si>
  <si>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</si>
  <si>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</si>
  <si>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</si>
  <si>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</si>
  <si>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</si>
  <si>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</si>
  <si>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911, 919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</si>
  <si>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</si>
  <si>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</si>
  <si>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Итого   налоговые неналоговые.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</si>
  <si>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</si>
  <si>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</si>
  <si>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</si>
  <si>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</si>
  <si>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</si>
  <si>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</si>
  <si>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</si>
  <si>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</si>
  <si>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</si>
  <si>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</si>
  <si>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2 02 25081 04 0000 150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</si>
  <si>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</si>
  <si>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2 02 29999 04 0000 150</t>
  </si>
  <si>
    <t>0390002164</t>
  </si>
  <si>
    <t>развитие физической культуры и спорта</t>
  </si>
  <si>
    <t>0390002180</t>
  </si>
  <si>
    <t>реализация проектов инициативного бюджетирования "Твой Кузбасс -твоя инициатива"</t>
  </si>
  <si>
    <t xml:space="preserve"> 0390002188</t>
  </si>
  <si>
    <t>этнокультурное развитие наций и народностей кемеровской области</t>
  </si>
  <si>
    <t>2 02 30000 00 0000 150</t>
  </si>
  <si>
    <t>2 02 30013 04 0000 150</t>
  </si>
  <si>
    <t>2 02 30022 04 0000 150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</si>
  <si>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</si>
  <si>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</si>
  <si>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</si>
  <si>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</si>
  <si>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2 02 35084 04 0000 150</t>
  </si>
  <si>
    <t>2 02 35120 04 0000 150</t>
  </si>
  <si>
    <t>2 02 35134 04 0000 150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</si>
  <si>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</si>
  <si>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2 02 35135 04 0000 150</t>
  </si>
  <si>
    <t>2 02 35137 04 0000 150</t>
  </si>
  <si>
    <t>2 02 35176 04 0000 150</t>
  </si>
  <si>
    <t>2 02 35220 04 0000 150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</si>
  <si>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</si>
  <si>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2 02 35250 04 0000 150</t>
  </si>
  <si>
    <t>2 02 35260 04 0000 150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</si>
  <si>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</si>
  <si>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</si>
  <si>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</si>
  <si>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</si>
  <si>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</si>
  <si>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</si>
  <si>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</si>
  <si>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</si>
  <si>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</si>
  <si>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0390002058</t>
  </si>
  <si>
    <t xml:space="preserve">  субвенция на назначение и выплату пенсий Кемеровской области (меры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</si>
  <si>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Содержание и обустройство сибиреязвенных захоронений и скотомогильников (биометрических ям)</t>
  </si>
  <si>
    <t>2 02 40000 00 0000 150</t>
  </si>
  <si>
    <t>2 02 45156 04 0000 150</t>
  </si>
  <si>
    <t>2 02 452294 04 0000 150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</si>
  <si>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
</t>
  </si>
  <si>
    <t>2 02 45453 04 0000 150</t>
  </si>
  <si>
    <t xml:space="preserve"> Межбюджетные трансферты, передаваемые бюджетам городских округов на создание виртуальных концертных залов</t>
  </si>
  <si>
    <t>Безвозмездные поступления от негосударственных организаций в бюджеты городских  округов</t>
  </si>
  <si>
    <t>2 07 00000 00 0000 150</t>
  </si>
  <si>
    <t>2 07 04000 04 0000 150</t>
  </si>
  <si>
    <t xml:space="preserve">в том числе собственная база </t>
  </si>
  <si>
    <t>% дефицита в решение</t>
  </si>
  <si>
    <t>тыс.руб. дефицит в решении</t>
  </si>
  <si>
    <t>доп%15+15%=30%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</si>
  <si>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</si>
  <si>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налоговые неналоговые+ дотация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</si>
  <si>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</si>
  <si>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r>
      <t xml:space="preserve">платные( 1 1301000)+ прочие безв </t>
    </r>
    <r>
      <rPr>
        <sz val="14"/>
        <rFont val="Arial"/>
        <family val="2"/>
        <charset val="204"/>
      </rPr>
      <t>(2 07 04000)</t>
    </r>
  </si>
  <si>
    <r>
      <t>реализ. Имущества</t>
    </r>
    <r>
      <rPr>
        <sz val="14"/>
        <rFont val="Arial"/>
        <family val="2"/>
        <charset val="204"/>
      </rPr>
      <t>(1 14 00000</t>
    </r>
    <r>
      <rPr>
        <b/>
        <sz val="14"/>
        <rFont val="Arial"/>
        <family val="2"/>
        <charset val="204"/>
      </rPr>
      <t>)</t>
    </r>
  </si>
  <si>
    <r>
      <rPr>
        <sz val="14"/>
        <rFont val="Arial"/>
        <family val="2"/>
        <charset val="204"/>
      </rPr>
      <t>(1 13 02994)</t>
    </r>
    <r>
      <rPr>
        <b/>
        <sz val="14"/>
        <rFont val="Arial"/>
        <family val="2"/>
        <charset val="204"/>
      </rPr>
      <t xml:space="preserve">  вт.ч. родительская плата</t>
    </r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</si>
  <si>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</si>
  <si>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</si>
  <si>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</si>
  <si>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</si>
  <si>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выплаты единовременного пособия гражданам усыновившим детей-сирот и детей оставшихся без попечения родителей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</si>
  <si>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</si>
  <si>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</si>
  <si>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</si>
  <si>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</si>
  <si>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</si>
  <si>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</si>
  <si>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</si>
  <si>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</si>
  <si>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</si>
  <si>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</si>
  <si>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</si>
  <si>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</si>
  <si>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</si>
  <si>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1 16 02020 02 0000 140</t>
  </si>
  <si>
    <t>900
188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</si>
  <si>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</si>
  <si>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141
900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</si>
  <si>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</si>
  <si>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</si>
  <si>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900=15,0
141=1376,0</t>
  </si>
  <si>
    <t>188=255,0
900=2,0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</si>
  <si>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</si>
  <si>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</si>
  <si>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</si>
  <si>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</si>
  <si>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прилож№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</si>
  <si>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</si>
  <si>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</si>
  <si>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</si>
  <si>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</si>
  <si>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</si>
  <si>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</si>
  <si>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</si>
  <si>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</si>
  <si>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</si>
  <si>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</si>
  <si>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</si>
  <si>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</si>
  <si>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</si>
  <si>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</si>
  <si>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</si>
  <si>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</si>
  <si>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</si>
  <si>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</si>
  <si>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</si>
  <si>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1 16 10000 00 0000 140</t>
  </si>
  <si>
    <t>Платежи в целях возмещения причиненного ущерба (убытков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</si>
  <si>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</si>
  <si>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</si>
  <si>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</si>
  <si>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</si>
  <si>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2020г</t>
  </si>
  <si>
    <t>2021г</t>
  </si>
  <si>
    <t>2022г</t>
  </si>
  <si>
    <t>Е.Н.Зачиняева</t>
  </si>
  <si>
    <t>1 16 01143 01 0000 140</t>
  </si>
  <si>
    <t xml:space="preserve"> 1 16 11064 01 0000 140</t>
  </si>
  <si>
    <t>Организация мероприятий при осуществлении деятельности по обращению с животными без владельцев</t>
  </si>
  <si>
    <t xml:space="preserve"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
</t>
  </si>
  <si>
    <t>2 02 35462 04 0000 150</t>
  </si>
  <si>
    <t>2 02 25163 04 0000 150</t>
  </si>
  <si>
    <t>2 02 25027 04 0000 150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</si>
  <si>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</si>
  <si>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</si>
  <si>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>(акцизы, транспортный налог, субсидия 20220041,
формир.совр.гор.средысубсидии на кап.ремонт дворовых тер-й)</t>
    </r>
  </si>
  <si>
    <t>(тыс. руб.</t>
  </si>
  <si>
    <t>Начальник финансового управления города Анжеро-Судженска -</t>
  </si>
  <si>
    <t>Субсидии бюджетам субъектов РФ и муниципальных образований 
(межбюджетные субсидии)</t>
  </si>
  <si>
    <t xml:space="preserve">
Невыясненные поступления зачисляемые в бюджеты городских округов
</t>
  </si>
  <si>
    <t>Строительство, реконструкция и капитальный ремонт образовательных организаций</t>
  </si>
  <si>
    <t>Капитальный ремонт объектов систем водоснабжения и водоотведения (по ул. Ленина)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</si>
  <si>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</si>
  <si>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</si>
  <si>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</si>
  <si>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</si>
  <si>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было</t>
  </si>
  <si>
    <t>измения</t>
  </si>
  <si>
    <t>стало</t>
  </si>
  <si>
    <t xml:space="preserve">Приложение </t>
  </si>
  <si>
    <t>к пояснительной записке</t>
  </si>
  <si>
    <r>
  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 </t>
    </r>
    <r>
      <rPr>
        <sz val="14"/>
        <rFont val="Times"/>
        <family val="1"/>
      </rPr>
      <t>в т.ч.</t>
    </r>
  </si>
  <si>
    <t>0390002208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</si>
  <si>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</si>
  <si>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0390002210</t>
  </si>
  <si>
    <r>
  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 </t>
    </r>
    <r>
      <rPr>
        <sz val="14"/>
        <color rgb="FFFF6699"/>
        <rFont val="Times"/>
        <family val="1"/>
      </rPr>
      <t>в т.ч.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</si>
</sst>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0.000"/>
  </numFmts>
  <fonts count="75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"/>
      <family val="1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Times"/>
      <charset val="204"/>
    </font>
    <font>
      <i/>
      <sz val="14"/>
      <name val="Times"/>
      <charset val="204"/>
    </font>
    <font>
      <sz val="14"/>
      <name val="Times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theme="8" tint="-0.249977111117893"/>
      <name val="Times"/>
      <family val="1"/>
    </font>
    <font>
      <b/>
      <sz val="14"/>
      <color rgb="FFFF0000"/>
      <name val="Arial"/>
      <family val="2"/>
      <charset val="204"/>
    </font>
    <font>
      <b/>
      <i/>
      <sz val="14"/>
      <color rgb="FFFF0000"/>
      <name val="Times"/>
      <charset val="204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Times"/>
      <family val="1"/>
    </font>
    <font>
      <sz val="14"/>
      <name val="Arial Cyr"/>
      <family val="2"/>
      <charset val="204"/>
    </font>
    <font>
      <b/>
      <sz val="14"/>
      <color theme="1"/>
      <name val="Times"/>
      <charset val="204"/>
    </font>
    <font>
      <sz val="14"/>
      <name val="Times New Roman"/>
      <family val="1"/>
      <charset val="204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sz val="16"/>
      <name val="Times"/>
      <charset val="204"/>
    </font>
    <font>
      <b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rgb="FFFF0000"/>
      <name val="Times"/>
      <charset val="204"/>
    </font>
    <font>
      <sz val="14"/>
      <color rgb="FFFF0000"/>
      <name val="Times"/>
      <charset val="204"/>
    </font>
    <font>
      <i/>
      <sz val="14"/>
      <color theme="4" tint="-0.249977111117893"/>
      <name val="Times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Times New Roman"/>
      <family val="1"/>
      <charset val="204"/>
    </font>
    <font>
      <sz val="9"/>
      <name val="Times"/>
      <family val="1"/>
    </font>
    <font>
      <sz val="12"/>
      <color theme="1"/>
      <name val="Times"/>
      <charset val="204"/>
    </font>
    <font>
      <sz val="12"/>
      <name val="Times"/>
      <charset val="204"/>
    </font>
    <font>
      <sz val="12"/>
      <color rgb="FFFF0000"/>
      <name val="Times"/>
      <charset val="204"/>
    </font>
    <font>
      <sz val="12"/>
      <color theme="8" tint="-0.249977111117893"/>
      <name val="Times"/>
      <charset val="204"/>
    </font>
    <font>
      <sz val="12"/>
      <color theme="0"/>
      <name val="Times"/>
      <charset val="204"/>
    </font>
    <font>
      <i/>
      <sz val="12"/>
      <color theme="9" tint="-0.499984740745262"/>
      <name val="Times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"/>
      <charset val="204"/>
    </font>
    <font>
      <sz val="14"/>
      <color theme="1"/>
      <name val="Times New Roman"/>
      <family val="1"/>
      <charset val="204"/>
    </font>
    <font>
      <sz val="12"/>
      <color theme="3" tint="0.39997558519241921"/>
      <name val="Times"/>
      <charset val="204"/>
    </font>
    <font>
      <sz val="12"/>
      <color rgb="FFFF6699"/>
      <name val="Times"/>
      <charset val="204"/>
    </font>
    <font>
      <b/>
      <sz val="14"/>
      <color rgb="FFFF6699"/>
      <name val="Times"/>
      <family val="1"/>
    </font>
    <font>
      <sz val="14"/>
      <color rgb="FFFF6699"/>
      <name val="Times"/>
      <family val="1"/>
    </font>
    <font>
      <b/>
      <sz val="14"/>
      <color rgb="FFFF6699"/>
      <name val="Calibri"/>
      <family val="2"/>
      <scheme val="minor"/>
    </font>
    <font>
      <sz val="14"/>
      <color rgb="FFFF6699"/>
      <name val="Times New Roman"/>
      <family val="1"/>
      <charset val="204"/>
    </font>
    <font>
      <b/>
      <sz val="14"/>
      <color rgb="FFFF0000"/>
      <name val="Times"/>
      <charset val="204"/>
    </font>
    <font>
      <sz val="12"/>
      <color theme="4" tint="-0.249977111117893"/>
      <name val="Times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11">
    <xf numFmtId="0" fontId="0" fillId="0" borderId="0" xfId="0"/>
    <xf numFmtId="0" fontId="7" fillId="0" borderId="0" xfId="0" applyFont="1"/>
    <xf numFmtId="0" fontId="0" fillId="0" borderId="0" xfId="0" applyFill="1"/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18" fillId="0" borderId="0" xfId="0" applyFont="1"/>
    <xf numFmtId="0" fontId="5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center" vertical="center" wrapText="1"/>
    </xf>
    <xf numFmtId="0" fontId="24" fillId="0" borderId="0" xfId="0" applyFont="1"/>
    <xf numFmtId="165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 applyAlignment="1">
      <alignment horizontal="right"/>
    </xf>
    <xf numFmtId="0" fontId="29" fillId="3" borderId="1" xfId="0" applyFont="1" applyFill="1" applyBorder="1" applyAlignment="1">
      <alignment horizontal="right" vertical="distributed"/>
    </xf>
    <xf numFmtId="0" fontId="17" fillId="3" borderId="1" xfId="0" applyFont="1" applyFill="1" applyBorder="1" applyAlignment="1">
      <alignment horizontal="right" vertical="center"/>
    </xf>
    <xf numFmtId="43" fontId="4" fillId="3" borderId="5" xfId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right"/>
    </xf>
    <xf numFmtId="43" fontId="17" fillId="3" borderId="5" xfId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/>
    <xf numFmtId="0" fontId="27" fillId="0" borderId="1" xfId="0" applyFont="1" applyFill="1" applyBorder="1" applyAlignment="1">
      <alignment horizontal="justify" vertical="center" wrapText="1"/>
    </xf>
    <xf numFmtId="0" fontId="28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/>
    </xf>
    <xf numFmtId="164" fontId="27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34" fillId="0" borderId="1" xfId="1" applyNumberFormat="1" applyFont="1" applyFill="1" applyBorder="1" applyAlignment="1">
      <alignment horizontal="right" vertical="center"/>
    </xf>
    <xf numFmtId="164" fontId="35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28" fillId="0" borderId="1" xfId="1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justify" vertical="center" wrapText="1"/>
    </xf>
    <xf numFmtId="0" fontId="34" fillId="0" borderId="0" xfId="0" applyFont="1" applyFill="1" applyAlignment="1"/>
    <xf numFmtId="164" fontId="40" fillId="0" borderId="0" xfId="0" applyNumberFormat="1" applyFont="1" applyFill="1" applyAlignment="1">
      <alignment horizontal="right" vertical="center"/>
    </xf>
    <xf numFmtId="164" fontId="40" fillId="0" borderId="0" xfId="0" applyNumberFormat="1" applyFont="1" applyFill="1" applyAlignment="1">
      <alignment horizontal="right"/>
    </xf>
    <xf numFmtId="0" fontId="36" fillId="0" borderId="1" xfId="0" applyFont="1" applyFill="1" applyBorder="1" applyAlignment="1">
      <alignment horizontal="center" vertical="center"/>
    </xf>
    <xf numFmtId="164" fontId="44" fillId="0" borderId="1" xfId="0" applyNumberFormat="1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/>
    </xf>
    <xf numFmtId="43" fontId="17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 vertical="distributed"/>
    </xf>
    <xf numFmtId="0" fontId="4" fillId="0" borderId="5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/>
    <xf numFmtId="43" fontId="14" fillId="0" borderId="0" xfId="1" applyFont="1" applyFill="1"/>
    <xf numFmtId="0" fontId="14" fillId="0" borderId="0" xfId="0" applyFont="1" applyFill="1"/>
    <xf numFmtId="165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64" fontId="48" fillId="0" borderId="1" xfId="1" applyNumberFormat="1" applyFont="1" applyFill="1" applyBorder="1" applyAlignment="1">
      <alignment horizontal="center" vertical="center" wrapText="1"/>
    </xf>
    <xf numFmtId="164" fontId="50" fillId="0" borderId="1" xfId="1" applyNumberFormat="1" applyFont="1" applyFill="1" applyBorder="1" applyAlignment="1">
      <alignment horizontal="right" vertical="center"/>
    </xf>
    <xf numFmtId="164" fontId="49" fillId="0" borderId="1" xfId="0" applyNumberFormat="1" applyFont="1" applyFill="1" applyBorder="1" applyAlignment="1">
      <alignment horizontal="right" vertical="center"/>
    </xf>
    <xf numFmtId="164" fontId="51" fillId="0" borderId="1" xfId="1" applyNumberFormat="1" applyFont="1" applyFill="1" applyBorder="1" applyAlignment="1">
      <alignment horizontal="right" vertical="center"/>
    </xf>
    <xf numFmtId="164" fontId="34" fillId="0" borderId="1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0" fillId="0" borderId="0" xfId="0" applyFill="1" applyAlignment="1">
      <alignment horizontal="center" vertical="center"/>
    </xf>
    <xf numFmtId="0" fontId="13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5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5" fontId="1" fillId="2" borderId="5" xfId="1" applyNumberFormat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2" fontId="1" fillId="2" borderId="5" xfId="1" applyNumberFormat="1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right" vertical="center"/>
    </xf>
    <xf numFmtId="164" fontId="40" fillId="2" borderId="0" xfId="0" applyNumberFormat="1" applyFont="1" applyFill="1" applyAlignment="1">
      <alignment horizontal="right"/>
    </xf>
    <xf numFmtId="165" fontId="11" fillId="2" borderId="5" xfId="1" applyNumberFormat="1" applyFont="1" applyFill="1" applyBorder="1" applyAlignment="1">
      <alignment horizontal="center" vertical="center"/>
    </xf>
    <xf numFmtId="43" fontId="11" fillId="2" borderId="5" xfId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/>
    </xf>
    <xf numFmtId="43" fontId="11" fillId="2" borderId="5" xfId="1" applyFont="1" applyFill="1" applyBorder="1" applyAlignment="1">
      <alignment horizontal="right"/>
    </xf>
    <xf numFmtId="165" fontId="8" fillId="2" borderId="5" xfId="1" applyNumberFormat="1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26" fillId="2" borderId="1" xfId="1" applyFont="1" applyFill="1" applyBorder="1" applyAlignment="1">
      <alignment horizontal="center" vertical="center"/>
    </xf>
    <xf numFmtId="43" fontId="26" fillId="2" borderId="5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43" fontId="4" fillId="2" borderId="9" xfId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43" fontId="33" fillId="2" borderId="5" xfId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/>
    </xf>
    <xf numFmtId="0" fontId="29" fillId="3" borderId="4" xfId="0" applyFont="1" applyFill="1" applyBorder="1" applyAlignment="1">
      <alignment horizontal="right" wrapText="1"/>
    </xf>
    <xf numFmtId="0" fontId="32" fillId="0" borderId="12" xfId="0" applyFont="1" applyFill="1" applyBorder="1" applyAlignment="1">
      <alignment horizontal="right" wrapText="1"/>
    </xf>
    <xf numFmtId="43" fontId="4" fillId="0" borderId="12" xfId="1" applyFont="1" applyFill="1" applyBorder="1" applyAlignment="1">
      <alignment horizontal="center" vertical="center"/>
    </xf>
    <xf numFmtId="43" fontId="4" fillId="3" borderId="1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/>
    </xf>
    <xf numFmtId="0" fontId="36" fillId="0" borderId="13" xfId="0" applyFont="1" applyFill="1" applyBorder="1" applyAlignment="1">
      <alignment horizontal="center" vertical="center"/>
    </xf>
    <xf numFmtId="165" fontId="1" fillId="0" borderId="13" xfId="1" applyNumberFormat="1" applyFont="1" applyFill="1" applyBorder="1" applyAlignment="1">
      <alignment horizontal="center" vertical="center"/>
    </xf>
    <xf numFmtId="43" fontId="1" fillId="0" borderId="13" xfId="1" applyFont="1" applyFill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/>
    </xf>
    <xf numFmtId="164" fontId="40" fillId="0" borderId="13" xfId="0" applyNumberFormat="1" applyFont="1" applyFill="1" applyBorder="1" applyAlignment="1">
      <alignment horizontal="right" vertical="center"/>
    </xf>
    <xf numFmtId="164" fontId="40" fillId="0" borderId="13" xfId="0" applyNumberFormat="1" applyFont="1" applyFill="1" applyBorder="1" applyAlignment="1">
      <alignment horizontal="right"/>
    </xf>
    <xf numFmtId="0" fontId="0" fillId="0" borderId="13" xfId="0" applyBorder="1"/>
    <xf numFmtId="166" fontId="4" fillId="2" borderId="4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/>
    <xf numFmtId="165" fontId="25" fillId="0" borderId="1" xfId="1" applyNumberFormat="1" applyFont="1" applyFill="1" applyBorder="1"/>
    <xf numFmtId="43" fontId="25" fillId="0" borderId="1" xfId="1" applyFont="1" applyFill="1" applyBorder="1"/>
    <xf numFmtId="0" fontId="18" fillId="0" borderId="1" xfId="0" applyFont="1" applyFill="1" applyBorder="1"/>
    <xf numFmtId="164" fontId="40" fillId="0" borderId="1" xfId="0" applyNumberFormat="1" applyFont="1" applyFill="1" applyBorder="1" applyAlignment="1">
      <alignment horizontal="right" vertical="center"/>
    </xf>
    <xf numFmtId="164" fontId="40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vertical="center"/>
    </xf>
    <xf numFmtId="164" fontId="44" fillId="4" borderId="1" xfId="0" applyNumberFormat="1" applyFont="1" applyFill="1" applyBorder="1" applyAlignment="1">
      <alignment horizontal="right" vertical="center"/>
    </xf>
    <xf numFmtId="164" fontId="49" fillId="4" borderId="1" xfId="1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37" fillId="4" borderId="1" xfId="0" applyFont="1" applyFill="1" applyBorder="1" applyAlignment="1">
      <alignment horizontal="right" wrapText="1"/>
    </xf>
    <xf numFmtId="0" fontId="36" fillId="4" borderId="1" xfId="0" applyFont="1" applyFill="1" applyBorder="1" applyAlignment="1">
      <alignment horizontal="center" vertical="center"/>
    </xf>
    <xf numFmtId="164" fontId="37" fillId="4" borderId="1" xfId="1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right" vertical="center"/>
    </xf>
    <xf numFmtId="164" fontId="1" fillId="4" borderId="1" xfId="1" applyNumberFormat="1" applyFont="1" applyFill="1" applyBorder="1" applyAlignment="1">
      <alignment horizontal="right" vertic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164" fontId="34" fillId="4" borderId="1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164" fontId="44" fillId="4" borderId="1" xfId="0" applyNumberFormat="1" applyFont="1" applyFill="1" applyBorder="1" applyAlignment="1">
      <alignment horizontal="right"/>
    </xf>
    <xf numFmtId="0" fontId="7" fillId="4" borderId="0" xfId="0" applyFont="1" applyFill="1"/>
    <xf numFmtId="0" fontId="3" fillId="4" borderId="1" xfId="0" applyFont="1" applyFill="1" applyBorder="1" applyAlignment="1">
      <alignment vertical="center" wrapText="1"/>
    </xf>
    <xf numFmtId="164" fontId="34" fillId="4" borderId="1" xfId="1" applyNumberFormat="1" applyFont="1" applyFill="1" applyBorder="1" applyAlignment="1">
      <alignment horizontal="right" vertical="center" wrapText="1"/>
    </xf>
    <xf numFmtId="164" fontId="3" fillId="4" borderId="1" xfId="1" applyNumberFormat="1" applyFont="1" applyFill="1" applyBorder="1" applyAlignment="1">
      <alignment horizontal="right" vertical="center" wrapText="1"/>
    </xf>
    <xf numFmtId="0" fontId="28" fillId="4" borderId="1" xfId="0" applyFont="1" applyFill="1" applyBorder="1" applyAlignment="1">
      <alignment vertical="center" wrapText="1"/>
    </xf>
    <xf numFmtId="164" fontId="50" fillId="4" borderId="1" xfId="1" applyNumberFormat="1" applyFont="1" applyFill="1" applyBorder="1" applyAlignment="1">
      <alignment horizontal="right" vertical="center"/>
    </xf>
    <xf numFmtId="164" fontId="27" fillId="4" borderId="1" xfId="1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34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justify" vertical="center" wrapText="1"/>
    </xf>
    <xf numFmtId="164" fontId="35" fillId="4" borderId="1" xfId="1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54" fillId="4" borderId="1" xfId="0" applyFont="1" applyFill="1" applyBorder="1" applyAlignment="1">
      <alignment horizontal="center" vertical="center"/>
    </xf>
    <xf numFmtId="164" fontId="40" fillId="4" borderId="1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55" fillId="4" borderId="1" xfId="0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right" vertical="center"/>
    </xf>
    <xf numFmtId="164" fontId="56" fillId="4" borderId="1" xfId="0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27" fillId="4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justify" vertical="center" wrapText="1"/>
    </xf>
    <xf numFmtId="49" fontId="5" fillId="4" borderId="1" xfId="0" applyNumberFormat="1" applyFont="1" applyFill="1" applyBorder="1" applyAlignment="1">
      <alignment horizontal="right" vertical="center"/>
    </xf>
    <xf numFmtId="0" fontId="31" fillId="4" borderId="1" xfId="0" applyFont="1" applyFill="1" applyBorder="1" applyAlignment="1">
      <alignment vertical="center" wrapText="1"/>
    </xf>
    <xf numFmtId="164" fontId="31" fillId="4" borderId="1" xfId="1" applyNumberFormat="1" applyFont="1" applyFill="1" applyBorder="1" applyAlignment="1">
      <alignment horizontal="right" vertical="center"/>
    </xf>
    <xf numFmtId="0" fontId="9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2" fontId="36" fillId="4" borderId="1" xfId="0" applyNumberFormat="1" applyFont="1" applyFill="1" applyBorder="1" applyAlignment="1">
      <alignment horizontal="center" vertical="center"/>
    </xf>
    <xf numFmtId="2" fontId="0" fillId="4" borderId="0" xfId="0" applyNumberFormat="1" applyFill="1" applyAlignment="1">
      <alignment horizontal="right" vertical="center"/>
    </xf>
    <xf numFmtId="0" fontId="3" fillId="4" borderId="1" xfId="0" applyNumberFormat="1" applyFont="1" applyFill="1" applyBorder="1" applyAlignment="1">
      <alignment horizontal="left" vertical="center" wrapText="1"/>
    </xf>
    <xf numFmtId="164" fontId="51" fillId="4" borderId="1" xfId="1" applyNumberFormat="1" applyFont="1" applyFill="1" applyBorder="1" applyAlignment="1">
      <alignment horizontal="right" vertical="center"/>
    </xf>
    <xf numFmtId="164" fontId="28" fillId="4" borderId="1" xfId="1" applyNumberFormat="1" applyFont="1" applyFill="1" applyBorder="1" applyAlignment="1">
      <alignment horizontal="right" vertical="center"/>
    </xf>
    <xf numFmtId="0" fontId="27" fillId="4" borderId="1" xfId="0" applyNumberFormat="1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164" fontId="50" fillId="4" borderId="1" xfId="0" applyNumberFormat="1" applyFont="1" applyFill="1" applyBorder="1" applyAlignment="1">
      <alignment horizontal="right" vertical="center"/>
    </xf>
    <xf numFmtId="164" fontId="27" fillId="4" borderId="1" xfId="0" applyNumberFormat="1" applyFont="1" applyFill="1" applyBorder="1" applyAlignment="1">
      <alignment horizontal="right" vertical="center"/>
    </xf>
    <xf numFmtId="0" fontId="42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justify" vertical="center" wrapText="1"/>
    </xf>
    <xf numFmtId="164" fontId="52" fillId="4" borderId="1" xfId="1" applyNumberFormat="1" applyFont="1" applyFill="1" applyBorder="1" applyAlignment="1">
      <alignment horizontal="right" vertical="center"/>
    </xf>
    <xf numFmtId="0" fontId="13" fillId="4" borderId="0" xfId="0" applyFont="1" applyFill="1"/>
    <xf numFmtId="0" fontId="10" fillId="4" borderId="0" xfId="0" applyFont="1" applyFill="1"/>
    <xf numFmtId="0" fontId="21" fillId="4" borderId="1" xfId="0" applyFont="1" applyFill="1" applyBorder="1" applyAlignment="1">
      <alignment horizontal="right" vertical="center" wrapText="1"/>
    </xf>
    <xf numFmtId="0" fontId="22" fillId="4" borderId="0" xfId="0" applyFont="1" applyFill="1"/>
    <xf numFmtId="0" fontId="43" fillId="4" borderId="0" xfId="0" applyFont="1" applyFill="1"/>
    <xf numFmtId="0" fontId="58" fillId="0" borderId="0" xfId="0" applyFont="1" applyAlignment="1">
      <alignment horizontal="right" vertical="center"/>
    </xf>
    <xf numFmtId="0" fontId="59" fillId="5" borderId="1" xfId="0" applyFont="1" applyFill="1" applyBorder="1" applyAlignment="1">
      <alignment horizontal="right" vertical="center" wrapText="1"/>
    </xf>
    <xf numFmtId="0" fontId="60" fillId="4" borderId="1" xfId="0" applyFont="1" applyFill="1" applyBorder="1" applyAlignment="1">
      <alignment horizontal="right" wrapText="1"/>
    </xf>
    <xf numFmtId="0" fontId="59" fillId="4" borderId="1" xfId="0" applyFont="1" applyFill="1" applyBorder="1" applyAlignment="1">
      <alignment horizontal="right" vertical="center"/>
    </xf>
    <xf numFmtId="0" fontId="59" fillId="4" borderId="1" xfId="0" applyFont="1" applyFill="1" applyBorder="1" applyAlignment="1">
      <alignment horizontal="right" vertical="center" wrapText="1"/>
    </xf>
    <xf numFmtId="0" fontId="60" fillId="4" borderId="1" xfId="0" applyFont="1" applyFill="1" applyBorder="1" applyAlignment="1">
      <alignment horizontal="right" vertical="center" wrapText="1"/>
    </xf>
    <xf numFmtId="0" fontId="59" fillId="0" borderId="1" xfId="0" applyFont="1" applyFill="1" applyBorder="1" applyAlignment="1">
      <alignment horizontal="right" vertical="center" wrapText="1"/>
    </xf>
    <xf numFmtId="0" fontId="59" fillId="0" borderId="1" xfId="0" applyFont="1" applyFill="1" applyBorder="1" applyAlignment="1">
      <alignment horizontal="right" vertical="center"/>
    </xf>
    <xf numFmtId="0" fontId="61" fillId="4" borderId="1" xfId="0" applyFont="1" applyFill="1" applyBorder="1" applyAlignment="1">
      <alignment horizontal="right" vertical="center" wrapText="1"/>
    </xf>
    <xf numFmtId="49" fontId="59" fillId="4" borderId="1" xfId="0" applyNumberFormat="1" applyFont="1" applyFill="1" applyBorder="1" applyAlignment="1">
      <alignment horizontal="right" vertical="center"/>
    </xf>
    <xf numFmtId="0" fontId="60" fillId="4" borderId="1" xfId="0" applyFont="1" applyFill="1" applyBorder="1" applyAlignment="1">
      <alignment horizontal="right" vertical="center"/>
    </xf>
    <xf numFmtId="0" fontId="60" fillId="0" borderId="1" xfId="0" applyFont="1" applyFill="1" applyBorder="1" applyAlignment="1">
      <alignment horizontal="right" vertical="center" wrapText="1"/>
    </xf>
    <xf numFmtId="0" fontId="47" fillId="0" borderId="1" xfId="0" applyFont="1" applyFill="1" applyBorder="1" applyAlignment="1">
      <alignment horizontal="right" vertical="center"/>
    </xf>
    <xf numFmtId="0" fontId="60" fillId="0" borderId="1" xfId="0" applyFont="1" applyFill="1" applyBorder="1" applyAlignment="1">
      <alignment horizontal="right" vertical="center"/>
    </xf>
    <xf numFmtId="49" fontId="59" fillId="4" borderId="1" xfId="0" applyNumberFormat="1" applyFont="1" applyFill="1" applyBorder="1" applyAlignment="1">
      <alignment horizontal="right" vertical="center" wrapText="1"/>
    </xf>
    <xf numFmtId="49" fontId="62" fillId="4" borderId="1" xfId="0" applyNumberFormat="1" applyFont="1" applyFill="1" applyBorder="1" applyAlignment="1">
      <alignment horizontal="right" vertical="center" wrapText="1"/>
    </xf>
    <xf numFmtId="49" fontId="62" fillId="0" borderId="1" xfId="0" applyNumberFormat="1" applyFont="1" applyFill="1" applyBorder="1" applyAlignment="1">
      <alignment horizontal="right" vertical="center" wrapText="1"/>
    </xf>
    <xf numFmtId="49" fontId="60" fillId="0" borderId="1" xfId="0" applyNumberFormat="1" applyFont="1" applyFill="1" applyBorder="1" applyAlignment="1">
      <alignment horizontal="right" vertical="center" wrapText="1"/>
    </xf>
    <xf numFmtId="0" fontId="47" fillId="0" borderId="1" xfId="0" applyFont="1" applyFill="1" applyBorder="1" applyAlignment="1">
      <alignment horizontal="right" vertical="center" wrapText="1"/>
    </xf>
    <xf numFmtId="0" fontId="59" fillId="0" borderId="13" xfId="0" applyFont="1" applyFill="1" applyBorder="1" applyAlignment="1">
      <alignment horizontal="right" vertical="center" wrapText="1"/>
    </xf>
    <xf numFmtId="0" fontId="59" fillId="3" borderId="4" xfId="0" applyFont="1" applyFill="1" applyBorder="1" applyAlignment="1">
      <alignment horizontal="right" vertical="center"/>
    </xf>
    <xf numFmtId="0" fontId="59" fillId="3" borderId="1" xfId="0" applyFont="1" applyFill="1" applyBorder="1" applyAlignment="1">
      <alignment horizontal="right" vertical="center"/>
    </xf>
    <xf numFmtId="0" fontId="59" fillId="2" borderId="4" xfId="0" applyFont="1" applyFill="1" applyBorder="1" applyAlignment="1">
      <alignment horizontal="right" vertical="center" wrapText="1"/>
    </xf>
    <xf numFmtId="0" fontId="63" fillId="2" borderId="4" xfId="0" applyFont="1" applyFill="1" applyBorder="1" applyAlignment="1">
      <alignment horizontal="right" vertical="center"/>
    </xf>
    <xf numFmtId="0" fontId="63" fillId="2" borderId="1" xfId="0" applyFont="1" applyFill="1" applyBorder="1" applyAlignment="1">
      <alignment horizontal="right" vertical="center"/>
    </xf>
    <xf numFmtId="0" fontId="63" fillId="2" borderId="1" xfId="0" applyFont="1" applyFill="1" applyBorder="1" applyAlignment="1">
      <alignment horizontal="right" vertical="center" wrapText="1"/>
    </xf>
    <xf numFmtId="43" fontId="59" fillId="2" borderId="1" xfId="1" applyFont="1" applyFill="1" applyBorder="1" applyAlignment="1">
      <alignment horizontal="right" vertical="center"/>
    </xf>
    <xf numFmtId="0" fontId="59" fillId="2" borderId="3" xfId="0" applyFont="1" applyFill="1" applyBorder="1" applyAlignment="1">
      <alignment horizontal="right" vertical="center"/>
    </xf>
    <xf numFmtId="0" fontId="59" fillId="2" borderId="7" xfId="0" applyFont="1" applyFill="1" applyBorder="1" applyAlignment="1">
      <alignment horizontal="right" vertical="center"/>
    </xf>
    <xf numFmtId="0" fontId="59" fillId="2" borderId="8" xfId="0" applyFont="1" applyFill="1" applyBorder="1" applyAlignment="1">
      <alignment horizontal="right" vertical="center"/>
    </xf>
    <xf numFmtId="0" fontId="59" fillId="2" borderId="6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right"/>
    </xf>
    <xf numFmtId="0" fontId="1" fillId="5" borderId="1" xfId="0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horizontal="right" vertical="center"/>
    </xf>
    <xf numFmtId="164" fontId="34" fillId="4" borderId="1" xfId="0" applyNumberFormat="1" applyFont="1" applyFill="1" applyBorder="1" applyAlignment="1">
      <alignment horizontal="right" vertical="center"/>
    </xf>
    <xf numFmtId="0" fontId="64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64" fontId="65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vertical="center" wrapText="1"/>
    </xf>
    <xf numFmtId="164" fontId="4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right" vertical="center" wrapText="1"/>
    </xf>
    <xf numFmtId="164" fontId="1" fillId="0" borderId="1" xfId="1" applyNumberFormat="1" applyFont="1" applyFill="1" applyBorder="1" applyAlignment="1">
      <alignment horizontal="right" vertical="center" wrapText="1"/>
    </xf>
    <xf numFmtId="0" fontId="35" fillId="0" borderId="1" xfId="0" applyFont="1" applyFill="1" applyBorder="1" applyAlignment="1">
      <alignment vertical="center" wrapText="1"/>
    </xf>
    <xf numFmtId="0" fontId="34" fillId="4" borderId="1" xfId="0" applyFont="1" applyFill="1" applyBorder="1" applyAlignment="1">
      <alignment wrapText="1"/>
    </xf>
    <xf numFmtId="0" fontId="34" fillId="4" borderId="1" xfId="0" applyNumberFormat="1" applyFont="1" applyFill="1" applyBorder="1" applyAlignment="1">
      <alignment wrapText="1"/>
    </xf>
    <xf numFmtId="0" fontId="34" fillId="4" borderId="1" xfId="0" applyNumberFormat="1" applyFont="1" applyFill="1" applyBorder="1" applyAlignment="1">
      <alignment vertical="center" wrapText="1"/>
    </xf>
    <xf numFmtId="164" fontId="44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wrapText="1"/>
    </xf>
    <xf numFmtId="0" fontId="3" fillId="4" borderId="1" xfId="0" quotePrefix="1" applyFont="1" applyFill="1" applyBorder="1" applyAlignment="1">
      <alignment vertical="center" wrapText="1"/>
    </xf>
    <xf numFmtId="0" fontId="3" fillId="4" borderId="1" xfId="0" quotePrefix="1" applyFont="1" applyFill="1" applyBorder="1" applyAlignment="1">
      <alignment wrapText="1"/>
    </xf>
    <xf numFmtId="0" fontId="34" fillId="4" borderId="1" xfId="0" applyFont="1" applyFill="1" applyBorder="1" applyAlignment="1">
      <alignment horizontal="left" vertical="center" wrapText="1"/>
    </xf>
    <xf numFmtId="164" fontId="48" fillId="4" borderId="1" xfId="0" applyNumberFormat="1" applyFont="1" applyFill="1" applyBorder="1" applyAlignment="1">
      <alignment horizontal="right" vertical="center"/>
    </xf>
    <xf numFmtId="44" fontId="34" fillId="4" borderId="1" xfId="2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justify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vertical="center"/>
    </xf>
    <xf numFmtId="0" fontId="34" fillId="0" borderId="0" xfId="0" applyFont="1" applyFill="1" applyAlignment="1">
      <alignment horizontal="left"/>
    </xf>
    <xf numFmtId="165" fontId="3" fillId="0" borderId="0" xfId="1" applyNumberFormat="1" applyFont="1" applyFill="1" applyAlignment="1"/>
    <xf numFmtId="43" fontId="3" fillId="0" borderId="0" xfId="1" applyFont="1" applyFill="1" applyAlignment="1"/>
    <xf numFmtId="0" fontId="3" fillId="0" borderId="0" xfId="0" applyFont="1" applyFill="1" applyAlignment="1"/>
    <xf numFmtId="0" fontId="64" fillId="0" borderId="0" xfId="0" applyFont="1" applyAlignment="1"/>
    <xf numFmtId="0" fontId="64" fillId="0" borderId="0" xfId="0" applyFont="1"/>
    <xf numFmtId="0" fontId="66" fillId="0" borderId="0" xfId="0" applyFont="1" applyAlignment="1"/>
    <xf numFmtId="0" fontId="5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49" fontId="59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top" wrapText="1"/>
    </xf>
    <xf numFmtId="49" fontId="67" fillId="4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68" fillId="0" borderId="1" xfId="0" applyFont="1" applyFill="1" applyBorder="1" applyAlignment="1">
      <alignment horizontal="right" vertical="center" wrapText="1"/>
    </xf>
    <xf numFmtId="0" fontId="69" fillId="0" borderId="1" xfId="0" applyFont="1" applyFill="1" applyBorder="1" applyAlignment="1">
      <alignment horizontal="left" wrapText="1"/>
    </xf>
    <xf numFmtId="0" fontId="71" fillId="0" borderId="1" xfId="0" applyFont="1" applyFill="1" applyBorder="1" applyAlignment="1">
      <alignment horizontal="center" vertical="center"/>
    </xf>
    <xf numFmtId="164" fontId="69" fillId="0" borderId="1" xfId="1" applyNumberFormat="1" applyFont="1" applyFill="1" applyBorder="1" applyAlignment="1">
      <alignment horizontal="right" vertical="center"/>
    </xf>
    <xf numFmtId="164" fontId="70" fillId="0" borderId="1" xfId="0" applyNumberFormat="1" applyFont="1" applyFill="1" applyBorder="1" applyAlignment="1">
      <alignment vertical="center"/>
    </xf>
    <xf numFmtId="0" fontId="68" fillId="0" borderId="1" xfId="0" applyFont="1" applyFill="1" applyBorder="1" applyAlignment="1">
      <alignment horizontal="right" vertical="center"/>
    </xf>
    <xf numFmtId="0" fontId="70" fillId="0" borderId="1" xfId="0" applyFont="1" applyFill="1" applyBorder="1" applyAlignment="1">
      <alignment wrapText="1"/>
    </xf>
    <xf numFmtId="164" fontId="70" fillId="0" borderId="1" xfId="1" applyNumberFormat="1" applyFont="1" applyFill="1" applyBorder="1" applyAlignment="1">
      <alignment horizontal="right" vertical="center"/>
    </xf>
    <xf numFmtId="164" fontId="72" fillId="0" borderId="1" xfId="0" applyNumberFormat="1" applyFont="1" applyFill="1" applyBorder="1" applyAlignment="1">
      <alignment horizontal="right"/>
    </xf>
    <xf numFmtId="164" fontId="72" fillId="0" borderId="1" xfId="0" applyNumberFormat="1" applyFont="1" applyFill="1" applyBorder="1" applyAlignment="1">
      <alignment horizontal="right" vertical="center"/>
    </xf>
    <xf numFmtId="0" fontId="73" fillId="0" borderId="1" xfId="0" applyFont="1" applyFill="1" applyBorder="1" applyAlignment="1">
      <alignment horizontal="right" vertical="center"/>
    </xf>
    <xf numFmtId="49" fontId="74" fillId="4" borderId="1" xfId="0" applyNumberFormat="1" applyFont="1" applyFill="1" applyBorder="1" applyAlignment="1">
      <alignment horizontal="right" vertical="center" wrapText="1"/>
    </xf>
    <xf numFmtId="49" fontId="74" fillId="0" borderId="1" xfId="0" applyNumberFormat="1" applyFont="1" applyFill="1" applyBorder="1" applyAlignment="1">
      <alignment horizontal="right" vertical="center" wrapText="1"/>
    </xf>
    <xf numFmtId="0" fontId="56" fillId="4" borderId="1" xfId="0" applyFont="1" applyFill="1" applyBorder="1" applyAlignment="1">
      <alignment vertical="center" wrapText="1"/>
    </xf>
    <xf numFmtId="164" fontId="66" fillId="4" borderId="1" xfId="0" applyNumberFormat="1" applyFont="1" applyFill="1" applyBorder="1" applyAlignment="1">
      <alignment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9" fillId="0" borderId="0" xfId="0" applyFont="1" applyAlignment="1">
      <alignment horizontal="center" vertical="top" wrapText="1"/>
    </xf>
    <xf numFmtId="164" fontId="11" fillId="4" borderId="1" xfId="1" applyNumberFormat="1" applyFont="1" applyFill="1" applyBorder="1" applyAlignment="1">
      <alignment horizontal="right" vertical="center"/>
    </xf>
    <xf numFmtId="0" fontId="53" fillId="0" borderId="5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2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6699"/>
      <color rgb="FFFF93B7"/>
      <color rgb="FFBBD46A"/>
      <color rgb="FFD4CAE0"/>
      <color rgb="FFD8CFE3"/>
      <color rgb="FF69FFFF"/>
      <color rgb="FF0FB158"/>
      <color rgb="FFB6B1F9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253"/>
  <sheetViews>
    <sheetView view="pageBreakPreview" topLeftCell="A126" zoomScale="68" zoomScaleNormal="75" zoomScaleSheetLayoutView="68" workbookViewId="0">
      <selection activeCell="O134" sqref="O134"/>
    </sheetView>
  </sheetViews>
  <sheetFormatPr defaultRowHeight="18.75" x14ac:dyDescent="0.3"/>
  <cols>
    <col min="1" max="1" width="0.140625" style="5" customWidth="1"/>
    <col min="2" max="2" width="26.7109375" style="200" customWidth="1"/>
    <col min="3" max="3" width="111.140625" style="6" customWidth="1"/>
    <col min="4" max="5" width="7.7109375" style="44" hidden="1" customWidth="1"/>
    <col min="6" max="6" width="7.7109375" style="57" hidden="1" customWidth="1"/>
    <col min="7" max="7" width="8" style="58" hidden="1" customWidth="1"/>
    <col min="8" max="8" width="6.28515625" style="59" hidden="1" customWidth="1"/>
    <col min="9" max="9" width="9" style="45" hidden="1" customWidth="1"/>
    <col min="10" max="10" width="13.28515625" style="46" hidden="1" customWidth="1"/>
    <col min="11" max="11" width="6.5703125" style="46" hidden="1" customWidth="1"/>
    <col min="12" max="12" width="16.85546875" customWidth="1"/>
    <col min="13" max="13" width="16.5703125" customWidth="1"/>
    <col min="14" max="14" width="16.42578125" customWidth="1"/>
    <col min="15" max="15" width="14.140625" customWidth="1"/>
    <col min="16" max="16" width="12.28515625" customWidth="1"/>
    <col min="17" max="17" width="10.7109375" customWidth="1"/>
    <col min="18" max="18" width="16.28515625" customWidth="1"/>
    <col min="19" max="19" width="17.28515625" customWidth="1"/>
    <col min="20" max="20" width="18" customWidth="1"/>
  </cols>
  <sheetData>
    <row r="1" spans="1:20" ht="18.75" customHeight="1" x14ac:dyDescent="0.25">
      <c r="C1" s="310" t="s">
        <v>474</v>
      </c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</row>
    <row r="2" spans="1:20" ht="18.75" customHeight="1" x14ac:dyDescent="0.25">
      <c r="C2" s="310" t="s">
        <v>475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</row>
    <row r="3" spans="1:20" ht="22.5" customHeight="1" x14ac:dyDescent="0.25"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T3" s="232" t="s">
        <v>461</v>
      </c>
    </row>
    <row r="4" spans="1:20" s="7" customFormat="1" ht="16.5" customHeight="1" x14ac:dyDescent="0.3">
      <c r="A4" s="5"/>
      <c r="B4" s="309" t="s">
        <v>0</v>
      </c>
      <c r="C4" s="307" t="s">
        <v>290</v>
      </c>
      <c r="D4" s="120"/>
      <c r="E4" s="120"/>
      <c r="F4" s="121"/>
      <c r="G4" s="122"/>
      <c r="H4" s="123"/>
      <c r="I4" s="124"/>
      <c r="J4" s="125"/>
      <c r="K4" s="125"/>
      <c r="L4" s="304" t="s">
        <v>471</v>
      </c>
      <c r="M4" s="305"/>
      <c r="N4" s="306"/>
      <c r="O4" s="304" t="s">
        <v>472</v>
      </c>
      <c r="P4" s="305"/>
      <c r="Q4" s="306"/>
      <c r="R4" s="304" t="s">
        <v>473</v>
      </c>
      <c r="S4" s="305"/>
      <c r="T4" s="306"/>
    </row>
    <row r="5" spans="1:20" s="2" customFormat="1" ht="25.5" customHeight="1" x14ac:dyDescent="0.25">
      <c r="A5" s="231"/>
      <c r="B5" s="309"/>
      <c r="C5" s="308"/>
      <c r="D5" s="47"/>
      <c r="E5" s="47"/>
      <c r="F5" s="60" t="s">
        <v>447</v>
      </c>
      <c r="G5" s="61" t="s">
        <v>448</v>
      </c>
      <c r="H5" s="61" t="s">
        <v>449</v>
      </c>
      <c r="I5" s="62" t="s">
        <v>447</v>
      </c>
      <c r="J5" s="62" t="s">
        <v>448</v>
      </c>
      <c r="K5" s="62" t="s">
        <v>449</v>
      </c>
      <c r="L5" s="17" t="s">
        <v>447</v>
      </c>
      <c r="M5" s="15" t="s">
        <v>448</v>
      </c>
      <c r="N5" s="15" t="s">
        <v>449</v>
      </c>
      <c r="O5" s="17" t="s">
        <v>447</v>
      </c>
      <c r="P5" s="15" t="s">
        <v>448</v>
      </c>
      <c r="Q5" s="15" t="s">
        <v>449</v>
      </c>
      <c r="R5" s="17" t="s">
        <v>447</v>
      </c>
      <c r="S5" s="15" t="s">
        <v>448</v>
      </c>
      <c r="T5" s="15" t="s">
        <v>449</v>
      </c>
    </row>
    <row r="6" spans="1:20" s="162" customFormat="1" ht="21.75" customHeight="1" x14ac:dyDescent="0.25">
      <c r="A6" s="160"/>
      <c r="B6" s="201"/>
      <c r="C6" s="233" t="s">
        <v>291</v>
      </c>
      <c r="D6" s="161"/>
      <c r="E6" s="161"/>
      <c r="F6" s="234">
        <f>F9+F16+F26+F39+F50</f>
        <v>548454</v>
      </c>
      <c r="G6" s="234">
        <f t="shared" ref="G6:K6" si="0">G9+G16+G26+G39+G50</f>
        <v>545270</v>
      </c>
      <c r="H6" s="234">
        <f t="shared" si="0"/>
        <v>559687</v>
      </c>
      <c r="I6" s="234">
        <f t="shared" si="0"/>
        <v>0</v>
      </c>
      <c r="J6" s="234">
        <f t="shared" si="0"/>
        <v>0</v>
      </c>
      <c r="K6" s="234">
        <f t="shared" si="0"/>
        <v>0</v>
      </c>
      <c r="L6" s="235">
        <f>L9+L16+L26+L39+L50</f>
        <v>548454</v>
      </c>
      <c r="M6" s="235">
        <f t="shared" ref="M6:T6" si="1">M9+M16+M26+M39+M50</f>
        <v>545270</v>
      </c>
      <c r="N6" s="235">
        <f t="shared" si="1"/>
        <v>559687</v>
      </c>
      <c r="O6" s="235">
        <f t="shared" si="1"/>
        <v>-5648</v>
      </c>
      <c r="P6" s="235">
        <f t="shared" si="1"/>
        <v>0</v>
      </c>
      <c r="Q6" s="235">
        <f t="shared" si="1"/>
        <v>0</v>
      </c>
      <c r="R6" s="235">
        <f t="shared" si="1"/>
        <v>542806</v>
      </c>
      <c r="S6" s="235">
        <f t="shared" si="1"/>
        <v>545270</v>
      </c>
      <c r="T6" s="235">
        <f t="shared" si="1"/>
        <v>559687</v>
      </c>
    </row>
    <row r="7" spans="1:20" s="131" customFormat="1" ht="30" hidden="1" customHeight="1" x14ac:dyDescent="0.3">
      <c r="A7" s="126"/>
      <c r="B7" s="202"/>
      <c r="C7" s="127"/>
      <c r="D7" s="128"/>
      <c r="E7" s="128"/>
      <c r="F7" s="303" t="s">
        <v>384</v>
      </c>
      <c r="G7" s="303"/>
      <c r="H7" s="236"/>
      <c r="I7" s="129"/>
      <c r="J7" s="130"/>
      <c r="K7" s="130"/>
      <c r="L7" s="303" t="s">
        <v>384</v>
      </c>
      <c r="M7" s="303"/>
      <c r="N7" s="236"/>
      <c r="O7" s="303" t="s">
        <v>384</v>
      </c>
      <c r="P7" s="303"/>
      <c r="Q7" s="236"/>
      <c r="R7" s="237"/>
      <c r="S7" s="237"/>
      <c r="T7" s="237"/>
    </row>
    <row r="8" spans="1:20" s="131" customFormat="1" ht="24" hidden="1" customHeight="1" x14ac:dyDescent="0.35">
      <c r="A8" s="126"/>
      <c r="B8" s="202"/>
      <c r="C8" s="132" t="s">
        <v>292</v>
      </c>
      <c r="D8" s="133"/>
      <c r="E8" s="133"/>
      <c r="F8" s="134">
        <f>(F10-F14)/43.08*28.08+F14</f>
        <v>262733.64066852361</v>
      </c>
      <c r="G8" s="134">
        <f>(G10-G14)/43.07*28.07+G14</f>
        <v>275450.64128163451</v>
      </c>
      <c r="H8" s="134">
        <f>(H10-H14)/42.72*27.72+H14</f>
        <v>287725.63764044945</v>
      </c>
      <c r="I8" s="129"/>
      <c r="J8" s="129"/>
      <c r="K8" s="129"/>
      <c r="L8" s="134">
        <f>(L10-L14)/43.08*28.08+L14</f>
        <v>262733.64066852361</v>
      </c>
      <c r="M8" s="134">
        <f>(M10-M14)/43.07*28.07+M14</f>
        <v>275450.64128163451</v>
      </c>
      <c r="N8" s="134">
        <f>(N10-N14)/42.72*27.72+N14</f>
        <v>287725.63764044945</v>
      </c>
      <c r="O8" s="134">
        <f>(O10-O14)/43.08*28.08+O14</f>
        <v>0</v>
      </c>
      <c r="P8" s="134">
        <f>(P10-P14)/43.07*28.07+P14</f>
        <v>0</v>
      </c>
      <c r="Q8" s="134">
        <f>(Q10-Q14)/42.72*27.72+Q14</f>
        <v>0</v>
      </c>
      <c r="R8" s="237"/>
      <c r="S8" s="237"/>
      <c r="T8" s="237"/>
    </row>
    <row r="9" spans="1:20" s="138" customFormat="1" hidden="1" x14ac:dyDescent="0.3">
      <c r="A9" s="126"/>
      <c r="B9" s="203" t="s">
        <v>1</v>
      </c>
      <c r="C9" s="135" t="s">
        <v>125</v>
      </c>
      <c r="D9" s="133"/>
      <c r="E9" s="133"/>
      <c r="F9" s="136">
        <f t="shared" ref="F9:T9" si="2">F10</f>
        <v>402453</v>
      </c>
      <c r="G9" s="136">
        <f t="shared" si="2"/>
        <v>422016</v>
      </c>
      <c r="H9" s="136">
        <f t="shared" si="2"/>
        <v>442792</v>
      </c>
      <c r="I9" s="136">
        <f t="shared" si="2"/>
        <v>0</v>
      </c>
      <c r="J9" s="136">
        <f t="shared" si="2"/>
        <v>0</v>
      </c>
      <c r="K9" s="136">
        <f t="shared" si="2"/>
        <v>0</v>
      </c>
      <c r="L9" s="137">
        <f t="shared" si="2"/>
        <v>402453</v>
      </c>
      <c r="M9" s="137">
        <f t="shared" si="2"/>
        <v>422016</v>
      </c>
      <c r="N9" s="137">
        <f t="shared" si="2"/>
        <v>442792</v>
      </c>
      <c r="O9" s="137">
        <f t="shared" si="2"/>
        <v>0</v>
      </c>
      <c r="P9" s="137">
        <f t="shared" si="2"/>
        <v>0</v>
      </c>
      <c r="Q9" s="137">
        <f t="shared" si="2"/>
        <v>0</v>
      </c>
      <c r="R9" s="137">
        <f t="shared" si="2"/>
        <v>402453</v>
      </c>
      <c r="S9" s="137">
        <f t="shared" si="2"/>
        <v>422016</v>
      </c>
      <c r="T9" s="137">
        <f t="shared" si="2"/>
        <v>442792</v>
      </c>
    </row>
    <row r="10" spans="1:20" s="138" customFormat="1" ht="23.25" hidden="1" customHeight="1" x14ac:dyDescent="0.3">
      <c r="A10" s="126">
        <v>182</v>
      </c>
      <c r="B10" s="203" t="s">
        <v>2</v>
      </c>
      <c r="C10" s="139" t="s">
        <v>126</v>
      </c>
      <c r="D10" s="133"/>
      <c r="E10" s="133"/>
      <c r="F10" s="140">
        <f>SUM(F11:F15)</f>
        <v>402453</v>
      </c>
      <c r="G10" s="140">
        <f>SUM(G11:G15)</f>
        <v>422016</v>
      </c>
      <c r="H10" s="140">
        <f>SUM(H11:H15)</f>
        <v>442792</v>
      </c>
      <c r="I10" s="129">
        <f>L10-F10</f>
        <v>0</v>
      </c>
      <c r="J10" s="129">
        <f t="shared" ref="J10:K72" si="3">M10-G10</f>
        <v>0</v>
      </c>
      <c r="K10" s="129">
        <f t="shared" si="3"/>
        <v>0</v>
      </c>
      <c r="L10" s="141">
        <f>SUM(L11:L15)</f>
        <v>402453</v>
      </c>
      <c r="M10" s="141">
        <f>SUM(M11:M15)</f>
        <v>422016</v>
      </c>
      <c r="N10" s="141">
        <f>SUM(N11:N15)</f>
        <v>442792</v>
      </c>
      <c r="O10" s="141">
        <f t="shared" ref="O10:T10" si="4">SUM(O11:O15)</f>
        <v>0</v>
      </c>
      <c r="P10" s="141">
        <f t="shared" si="4"/>
        <v>0</v>
      </c>
      <c r="Q10" s="141">
        <f t="shared" si="4"/>
        <v>0</v>
      </c>
      <c r="R10" s="141">
        <f t="shared" si="4"/>
        <v>402453</v>
      </c>
      <c r="S10" s="141">
        <f t="shared" si="4"/>
        <v>422016</v>
      </c>
      <c r="T10" s="141">
        <f t="shared" si="4"/>
        <v>442792</v>
      </c>
    </row>
    <row r="11" spans="1:20" s="138" customFormat="1" ht="78.75" hidden="1" x14ac:dyDescent="0.25">
      <c r="A11" s="126">
        <v>182</v>
      </c>
      <c r="B11" s="204" t="s">
        <v>3</v>
      </c>
      <c r="C11" s="142" t="s">
        <v>293</v>
      </c>
      <c r="D11" s="133"/>
      <c r="E11" s="133"/>
      <c r="F11" s="140">
        <v>396918</v>
      </c>
      <c r="G11" s="140">
        <v>416270</v>
      </c>
      <c r="H11" s="140">
        <v>436835</v>
      </c>
      <c r="I11" s="129">
        <f>L11-F11</f>
        <v>0</v>
      </c>
      <c r="J11" s="129">
        <f t="shared" si="3"/>
        <v>0</v>
      </c>
      <c r="K11" s="129">
        <f t="shared" si="3"/>
        <v>0</v>
      </c>
      <c r="L11" s="141">
        <v>396918</v>
      </c>
      <c r="M11" s="141">
        <v>416270</v>
      </c>
      <c r="N11" s="141">
        <v>436835</v>
      </c>
      <c r="O11" s="141"/>
      <c r="P11" s="141"/>
      <c r="Q11" s="141"/>
      <c r="R11" s="238">
        <f t="shared" ref="R11:R72" si="5">L11+O11</f>
        <v>396918</v>
      </c>
      <c r="S11" s="238">
        <f t="shared" ref="S11:S72" si="6">M11+P11</f>
        <v>416270</v>
      </c>
      <c r="T11" s="238">
        <f t="shared" ref="T11:T72" si="7">N11+Q11</f>
        <v>436835</v>
      </c>
    </row>
    <row r="12" spans="1:20" s="138" customFormat="1" ht="93.75" hidden="1" x14ac:dyDescent="0.25">
      <c r="A12" s="126">
        <v>182</v>
      </c>
      <c r="B12" s="204" t="s">
        <v>4</v>
      </c>
      <c r="C12" s="143" t="s">
        <v>127</v>
      </c>
      <c r="D12" s="133"/>
      <c r="E12" s="133"/>
      <c r="F12" s="140">
        <v>1658</v>
      </c>
      <c r="G12" s="140">
        <v>1739</v>
      </c>
      <c r="H12" s="140">
        <v>1825</v>
      </c>
      <c r="I12" s="129"/>
      <c r="J12" s="129">
        <f t="shared" si="3"/>
        <v>0</v>
      </c>
      <c r="K12" s="129">
        <f t="shared" si="3"/>
        <v>0</v>
      </c>
      <c r="L12" s="141">
        <v>1658</v>
      </c>
      <c r="M12" s="141">
        <v>1739</v>
      </c>
      <c r="N12" s="141">
        <v>1825</v>
      </c>
      <c r="O12" s="141"/>
      <c r="P12" s="141"/>
      <c r="Q12" s="141"/>
      <c r="R12" s="238">
        <f t="shared" si="5"/>
        <v>1658</v>
      </c>
      <c r="S12" s="238">
        <f t="shared" si="6"/>
        <v>1739</v>
      </c>
      <c r="T12" s="238">
        <f t="shared" si="7"/>
        <v>1825</v>
      </c>
    </row>
    <row r="13" spans="1:20" s="131" customFormat="1" ht="37.5" hidden="1" x14ac:dyDescent="0.25">
      <c r="A13" s="126">
        <v>182</v>
      </c>
      <c r="B13" s="204" t="s">
        <v>5</v>
      </c>
      <c r="C13" s="143" t="s">
        <v>128</v>
      </c>
      <c r="D13" s="133"/>
      <c r="E13" s="133"/>
      <c r="F13" s="140">
        <v>2698</v>
      </c>
      <c r="G13" s="140">
        <v>2829</v>
      </c>
      <c r="H13" s="140">
        <v>2969</v>
      </c>
      <c r="I13" s="129">
        <f t="shared" ref="I13:K73" si="8">L13-F13</f>
        <v>0</v>
      </c>
      <c r="J13" s="129">
        <f t="shared" si="3"/>
        <v>0</v>
      </c>
      <c r="K13" s="129">
        <f t="shared" si="3"/>
        <v>0</v>
      </c>
      <c r="L13" s="141">
        <v>2698</v>
      </c>
      <c r="M13" s="141">
        <v>2829</v>
      </c>
      <c r="N13" s="141">
        <v>2969</v>
      </c>
      <c r="O13" s="141"/>
      <c r="P13" s="141"/>
      <c r="Q13" s="141"/>
      <c r="R13" s="238">
        <f t="shared" si="5"/>
        <v>2698</v>
      </c>
      <c r="S13" s="238">
        <f t="shared" si="6"/>
        <v>2829</v>
      </c>
      <c r="T13" s="238">
        <f t="shared" si="7"/>
        <v>2969</v>
      </c>
    </row>
    <row r="14" spans="1:20" s="131" customFormat="1" ht="75" hidden="1" x14ac:dyDescent="0.25">
      <c r="A14" s="126">
        <v>182</v>
      </c>
      <c r="B14" s="204" t="s">
        <v>6</v>
      </c>
      <c r="C14" s="143" t="s">
        <v>129</v>
      </c>
      <c r="D14" s="133"/>
      <c r="E14" s="133"/>
      <c r="F14" s="140">
        <v>1179</v>
      </c>
      <c r="G14" s="140">
        <v>1178</v>
      </c>
      <c r="H14" s="140">
        <v>1163</v>
      </c>
      <c r="I14" s="129">
        <f t="shared" si="8"/>
        <v>0</v>
      </c>
      <c r="J14" s="129">
        <f t="shared" si="3"/>
        <v>0</v>
      </c>
      <c r="K14" s="129">
        <f t="shared" si="3"/>
        <v>0</v>
      </c>
      <c r="L14" s="141">
        <v>1179</v>
      </c>
      <c r="M14" s="141">
        <v>1178</v>
      </c>
      <c r="N14" s="141">
        <v>1163</v>
      </c>
      <c r="O14" s="141"/>
      <c r="P14" s="141"/>
      <c r="Q14" s="141"/>
      <c r="R14" s="238">
        <f t="shared" si="5"/>
        <v>1179</v>
      </c>
      <c r="S14" s="238">
        <f t="shared" si="6"/>
        <v>1178</v>
      </c>
      <c r="T14" s="238">
        <f t="shared" si="7"/>
        <v>1163</v>
      </c>
    </row>
    <row r="15" spans="1:20" s="145" customFormat="1" ht="56.25" hidden="1" customHeight="1" x14ac:dyDescent="0.25">
      <c r="A15" s="126">
        <v>182</v>
      </c>
      <c r="B15" s="205" t="s">
        <v>294</v>
      </c>
      <c r="C15" s="144" t="s">
        <v>385</v>
      </c>
      <c r="D15" s="133"/>
      <c r="E15" s="133"/>
      <c r="F15" s="140">
        <v>0</v>
      </c>
      <c r="G15" s="140">
        <v>0</v>
      </c>
      <c r="H15" s="140">
        <v>0</v>
      </c>
      <c r="I15" s="129">
        <f t="shared" si="8"/>
        <v>0</v>
      </c>
      <c r="J15" s="129">
        <f t="shared" si="3"/>
        <v>0</v>
      </c>
      <c r="K15" s="129">
        <f t="shared" si="3"/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238">
        <f t="shared" si="5"/>
        <v>0</v>
      </c>
      <c r="S15" s="238">
        <f t="shared" si="6"/>
        <v>0</v>
      </c>
      <c r="T15" s="238">
        <f t="shared" si="7"/>
        <v>0</v>
      </c>
    </row>
    <row r="16" spans="1:20" s="148" customFormat="1" ht="37.5" hidden="1" x14ac:dyDescent="0.35">
      <c r="A16" s="126">
        <v>100</v>
      </c>
      <c r="B16" s="204" t="s">
        <v>7</v>
      </c>
      <c r="C16" s="146" t="s">
        <v>295</v>
      </c>
      <c r="D16" s="133"/>
      <c r="E16" s="133"/>
      <c r="F16" s="136">
        <f>F17</f>
        <v>18525</v>
      </c>
      <c r="G16" s="136">
        <f>G17</f>
        <v>20698</v>
      </c>
      <c r="H16" s="136">
        <f>H17</f>
        <v>20850</v>
      </c>
      <c r="I16" s="147">
        <f t="shared" si="8"/>
        <v>0</v>
      </c>
      <c r="J16" s="129">
        <f t="shared" si="3"/>
        <v>0</v>
      </c>
      <c r="K16" s="129">
        <f t="shared" si="3"/>
        <v>0</v>
      </c>
      <c r="L16" s="137">
        <f>L17</f>
        <v>18525</v>
      </c>
      <c r="M16" s="137">
        <f>M17</f>
        <v>20698</v>
      </c>
      <c r="N16" s="137">
        <f>N17</f>
        <v>20850</v>
      </c>
      <c r="O16" s="137">
        <f t="shared" ref="O16:T16" si="9">O17</f>
        <v>0</v>
      </c>
      <c r="P16" s="137">
        <f t="shared" si="9"/>
        <v>0</v>
      </c>
      <c r="Q16" s="137">
        <f t="shared" si="9"/>
        <v>0</v>
      </c>
      <c r="R16" s="137">
        <f t="shared" si="9"/>
        <v>18525</v>
      </c>
      <c r="S16" s="137">
        <f t="shared" si="9"/>
        <v>20698</v>
      </c>
      <c r="T16" s="137">
        <f t="shared" si="9"/>
        <v>20850</v>
      </c>
    </row>
    <row r="17" spans="1:20" s="131" customFormat="1" ht="37.5" hidden="1" x14ac:dyDescent="0.25">
      <c r="A17" s="126">
        <v>100</v>
      </c>
      <c r="B17" s="204" t="s">
        <v>8</v>
      </c>
      <c r="C17" s="149" t="s">
        <v>296</v>
      </c>
      <c r="D17" s="133"/>
      <c r="E17" s="133"/>
      <c r="F17" s="150">
        <f>F18+F20+F22+F24</f>
        <v>18525</v>
      </c>
      <c r="G17" s="150">
        <f>G18+G20+G22+G24</f>
        <v>20698</v>
      </c>
      <c r="H17" s="150">
        <f>H18+H20+H22+H24</f>
        <v>20850</v>
      </c>
      <c r="I17" s="129">
        <f t="shared" si="8"/>
        <v>0</v>
      </c>
      <c r="J17" s="129">
        <f t="shared" si="3"/>
        <v>0</v>
      </c>
      <c r="K17" s="129">
        <f t="shared" si="3"/>
        <v>0</v>
      </c>
      <c r="L17" s="151">
        <f>L18+L20+L22+L24</f>
        <v>18525</v>
      </c>
      <c r="M17" s="151">
        <f>M18+M20+M22+M24</f>
        <v>20698</v>
      </c>
      <c r="N17" s="151">
        <f>N18+N20+N22+N24</f>
        <v>20850</v>
      </c>
      <c r="O17" s="151">
        <f t="shared" ref="O17:T17" si="10">O18+O20+O22+O24</f>
        <v>0</v>
      </c>
      <c r="P17" s="151">
        <f t="shared" si="10"/>
        <v>0</v>
      </c>
      <c r="Q17" s="151">
        <f t="shared" si="10"/>
        <v>0</v>
      </c>
      <c r="R17" s="151">
        <f t="shared" si="10"/>
        <v>18525</v>
      </c>
      <c r="S17" s="151">
        <f t="shared" si="10"/>
        <v>20698</v>
      </c>
      <c r="T17" s="151">
        <f t="shared" si="10"/>
        <v>20850</v>
      </c>
    </row>
    <row r="18" spans="1:20" s="131" customFormat="1" ht="56.25" hidden="1" x14ac:dyDescent="0.25">
      <c r="A18" s="126">
        <v>100</v>
      </c>
      <c r="B18" s="204" t="s">
        <v>9</v>
      </c>
      <c r="C18" s="152" t="s">
        <v>130</v>
      </c>
      <c r="D18" s="133"/>
      <c r="E18" s="133"/>
      <c r="F18" s="140">
        <f>F19</f>
        <v>8489</v>
      </c>
      <c r="G18" s="140">
        <f>G19</f>
        <v>9541</v>
      </c>
      <c r="H18" s="140">
        <f>H19</f>
        <v>9597</v>
      </c>
      <c r="I18" s="129">
        <f t="shared" si="8"/>
        <v>0</v>
      </c>
      <c r="J18" s="129">
        <f t="shared" si="3"/>
        <v>0</v>
      </c>
      <c r="K18" s="129">
        <f t="shared" si="3"/>
        <v>0</v>
      </c>
      <c r="L18" s="141">
        <f>L19</f>
        <v>8489</v>
      </c>
      <c r="M18" s="141">
        <f>M19</f>
        <v>9541</v>
      </c>
      <c r="N18" s="141">
        <f>N19</f>
        <v>9597</v>
      </c>
      <c r="O18" s="141">
        <f t="shared" ref="O18:T18" si="11">O19</f>
        <v>0</v>
      </c>
      <c r="P18" s="141">
        <f t="shared" si="11"/>
        <v>0</v>
      </c>
      <c r="Q18" s="141">
        <f t="shared" si="11"/>
        <v>0</v>
      </c>
      <c r="R18" s="141">
        <f t="shared" si="11"/>
        <v>8489</v>
      </c>
      <c r="S18" s="141">
        <f t="shared" si="11"/>
        <v>9541</v>
      </c>
      <c r="T18" s="141">
        <f t="shared" si="11"/>
        <v>9597</v>
      </c>
    </row>
    <row r="19" spans="1:20" s="131" customFormat="1" ht="93.75" hidden="1" x14ac:dyDescent="0.25">
      <c r="A19" s="126">
        <v>100</v>
      </c>
      <c r="B19" s="204" t="s">
        <v>297</v>
      </c>
      <c r="C19" s="143" t="s">
        <v>298</v>
      </c>
      <c r="D19" s="133"/>
      <c r="E19" s="133"/>
      <c r="F19" s="153">
        <v>8489</v>
      </c>
      <c r="G19" s="153">
        <v>9541</v>
      </c>
      <c r="H19" s="153">
        <v>9597</v>
      </c>
      <c r="I19" s="129">
        <f t="shared" si="8"/>
        <v>0</v>
      </c>
      <c r="J19" s="129">
        <f t="shared" si="3"/>
        <v>0</v>
      </c>
      <c r="K19" s="129">
        <f t="shared" si="3"/>
        <v>0</v>
      </c>
      <c r="L19" s="154">
        <v>8489</v>
      </c>
      <c r="M19" s="154">
        <v>9541</v>
      </c>
      <c r="N19" s="154">
        <v>9597</v>
      </c>
      <c r="O19" s="154"/>
      <c r="P19" s="154"/>
      <c r="Q19" s="154"/>
      <c r="R19" s="238">
        <f t="shared" si="5"/>
        <v>8489</v>
      </c>
      <c r="S19" s="238">
        <f t="shared" si="6"/>
        <v>9541</v>
      </c>
      <c r="T19" s="238">
        <f t="shared" si="7"/>
        <v>9597</v>
      </c>
    </row>
    <row r="20" spans="1:20" s="131" customFormat="1" ht="75" hidden="1" x14ac:dyDescent="0.25">
      <c r="A20" s="126">
        <v>100</v>
      </c>
      <c r="B20" s="204" t="s">
        <v>10</v>
      </c>
      <c r="C20" s="152" t="s">
        <v>131</v>
      </c>
      <c r="D20" s="133"/>
      <c r="E20" s="133"/>
      <c r="F20" s="153">
        <f t="shared" ref="F20:G20" si="12">F21</f>
        <v>44</v>
      </c>
      <c r="G20" s="153">
        <f t="shared" si="12"/>
        <v>48</v>
      </c>
      <c r="H20" s="153">
        <f>H21</f>
        <v>47</v>
      </c>
      <c r="I20" s="129">
        <f t="shared" si="8"/>
        <v>0</v>
      </c>
      <c r="J20" s="129">
        <f t="shared" si="3"/>
        <v>0</v>
      </c>
      <c r="K20" s="129">
        <f t="shared" si="3"/>
        <v>0</v>
      </c>
      <c r="L20" s="154">
        <f t="shared" ref="L20:M20" si="13">L21</f>
        <v>44</v>
      </c>
      <c r="M20" s="154">
        <f t="shared" si="13"/>
        <v>48</v>
      </c>
      <c r="N20" s="154">
        <f>N21</f>
        <v>47</v>
      </c>
      <c r="O20" s="154">
        <f t="shared" ref="O20:T20" si="14">O21</f>
        <v>0</v>
      </c>
      <c r="P20" s="154">
        <f t="shared" si="14"/>
        <v>0</v>
      </c>
      <c r="Q20" s="154">
        <f t="shared" si="14"/>
        <v>0</v>
      </c>
      <c r="R20" s="154">
        <f t="shared" si="14"/>
        <v>44</v>
      </c>
      <c r="S20" s="154">
        <f t="shared" si="14"/>
        <v>48</v>
      </c>
      <c r="T20" s="154">
        <f t="shared" si="14"/>
        <v>47</v>
      </c>
    </row>
    <row r="21" spans="1:20" s="131" customFormat="1" ht="112.5" hidden="1" x14ac:dyDescent="0.25">
      <c r="A21" s="126">
        <v>100</v>
      </c>
      <c r="B21" s="204" t="s">
        <v>299</v>
      </c>
      <c r="C21" s="143" t="s">
        <v>300</v>
      </c>
      <c r="D21" s="133"/>
      <c r="E21" s="133"/>
      <c r="F21" s="153">
        <v>44</v>
      </c>
      <c r="G21" s="153">
        <v>48</v>
      </c>
      <c r="H21" s="153">
        <v>47</v>
      </c>
      <c r="I21" s="129">
        <f t="shared" si="8"/>
        <v>0</v>
      </c>
      <c r="J21" s="129">
        <f t="shared" si="3"/>
        <v>0</v>
      </c>
      <c r="K21" s="129">
        <f t="shared" si="3"/>
        <v>0</v>
      </c>
      <c r="L21" s="154">
        <v>44</v>
      </c>
      <c r="M21" s="154">
        <v>48</v>
      </c>
      <c r="N21" s="154">
        <v>47</v>
      </c>
      <c r="O21" s="154"/>
      <c r="P21" s="154"/>
      <c r="Q21" s="154"/>
      <c r="R21" s="238">
        <f t="shared" si="5"/>
        <v>44</v>
      </c>
      <c r="S21" s="238">
        <f t="shared" si="6"/>
        <v>48</v>
      </c>
      <c r="T21" s="238">
        <f t="shared" si="7"/>
        <v>47</v>
      </c>
    </row>
    <row r="22" spans="1:20" s="131" customFormat="1" ht="56.25" hidden="1" x14ac:dyDescent="0.25">
      <c r="A22" s="126">
        <v>100</v>
      </c>
      <c r="B22" s="204" t="s">
        <v>11</v>
      </c>
      <c r="C22" s="152" t="s">
        <v>132</v>
      </c>
      <c r="D22" s="133"/>
      <c r="E22" s="133"/>
      <c r="F22" s="140">
        <f>F23</f>
        <v>11088</v>
      </c>
      <c r="G22" s="140">
        <f>G23</f>
        <v>12428</v>
      </c>
      <c r="H22" s="140">
        <f>H23</f>
        <v>12424</v>
      </c>
      <c r="I22" s="129">
        <f t="shared" si="8"/>
        <v>0</v>
      </c>
      <c r="J22" s="129">
        <f t="shared" si="3"/>
        <v>0</v>
      </c>
      <c r="K22" s="129">
        <f t="shared" si="3"/>
        <v>0</v>
      </c>
      <c r="L22" s="141">
        <f>L23</f>
        <v>11088</v>
      </c>
      <c r="M22" s="141">
        <f>M23</f>
        <v>12428</v>
      </c>
      <c r="N22" s="141">
        <f>N23</f>
        <v>12424</v>
      </c>
      <c r="O22" s="141">
        <f t="shared" ref="O22:T22" si="15">O23</f>
        <v>0</v>
      </c>
      <c r="P22" s="141">
        <f t="shared" si="15"/>
        <v>0</v>
      </c>
      <c r="Q22" s="141">
        <f t="shared" si="15"/>
        <v>0</v>
      </c>
      <c r="R22" s="141">
        <f t="shared" si="15"/>
        <v>11088</v>
      </c>
      <c r="S22" s="141">
        <f t="shared" si="15"/>
        <v>12428</v>
      </c>
      <c r="T22" s="141">
        <f t="shared" si="15"/>
        <v>12424</v>
      </c>
    </row>
    <row r="23" spans="1:20" s="131" customFormat="1" ht="93.75" hidden="1" x14ac:dyDescent="0.25">
      <c r="A23" s="126">
        <v>100</v>
      </c>
      <c r="B23" s="204" t="s">
        <v>301</v>
      </c>
      <c r="C23" s="143" t="s">
        <v>302</v>
      </c>
      <c r="D23" s="133"/>
      <c r="E23" s="133"/>
      <c r="F23" s="153">
        <v>11088</v>
      </c>
      <c r="G23" s="153">
        <v>12428</v>
      </c>
      <c r="H23" s="153">
        <v>12424</v>
      </c>
      <c r="I23" s="129">
        <f t="shared" si="8"/>
        <v>0</v>
      </c>
      <c r="J23" s="129">
        <f t="shared" si="3"/>
        <v>0</v>
      </c>
      <c r="K23" s="129">
        <f t="shared" si="3"/>
        <v>0</v>
      </c>
      <c r="L23" s="154">
        <v>11088</v>
      </c>
      <c r="M23" s="154">
        <v>12428</v>
      </c>
      <c r="N23" s="154">
        <v>12424</v>
      </c>
      <c r="O23" s="154"/>
      <c r="P23" s="154"/>
      <c r="Q23" s="154"/>
      <c r="R23" s="238">
        <f t="shared" si="5"/>
        <v>11088</v>
      </c>
      <c r="S23" s="238">
        <f t="shared" si="6"/>
        <v>12428</v>
      </c>
      <c r="T23" s="238">
        <f t="shared" si="7"/>
        <v>12424</v>
      </c>
    </row>
    <row r="24" spans="1:20" s="131" customFormat="1" ht="56.25" hidden="1" x14ac:dyDescent="0.25">
      <c r="A24" s="126">
        <v>100</v>
      </c>
      <c r="B24" s="204" t="s">
        <v>12</v>
      </c>
      <c r="C24" s="152" t="s">
        <v>133</v>
      </c>
      <c r="D24" s="133"/>
      <c r="E24" s="133"/>
      <c r="F24" s="140">
        <f>F25</f>
        <v>-1096</v>
      </c>
      <c r="G24" s="140">
        <f>G25</f>
        <v>-1319</v>
      </c>
      <c r="H24" s="140">
        <f>H25</f>
        <v>-1218</v>
      </c>
      <c r="I24" s="129">
        <f t="shared" si="8"/>
        <v>0</v>
      </c>
      <c r="J24" s="129">
        <f t="shared" si="3"/>
        <v>0</v>
      </c>
      <c r="K24" s="129">
        <f t="shared" si="3"/>
        <v>0</v>
      </c>
      <c r="L24" s="141">
        <f>L25</f>
        <v>-1096</v>
      </c>
      <c r="M24" s="141">
        <f>M25</f>
        <v>-1319</v>
      </c>
      <c r="N24" s="141">
        <f>N25</f>
        <v>-1218</v>
      </c>
      <c r="O24" s="141">
        <f t="shared" ref="O24:T24" si="16">O25</f>
        <v>0</v>
      </c>
      <c r="P24" s="141">
        <f t="shared" si="16"/>
        <v>0</v>
      </c>
      <c r="Q24" s="141">
        <f t="shared" si="16"/>
        <v>0</v>
      </c>
      <c r="R24" s="141">
        <f t="shared" si="16"/>
        <v>-1096</v>
      </c>
      <c r="S24" s="141">
        <f t="shared" si="16"/>
        <v>-1319</v>
      </c>
      <c r="T24" s="141">
        <f t="shared" si="16"/>
        <v>-1218</v>
      </c>
    </row>
    <row r="25" spans="1:20" s="131" customFormat="1" ht="93.75" hidden="1" x14ac:dyDescent="0.25">
      <c r="A25" s="126">
        <v>100</v>
      </c>
      <c r="B25" s="204" t="s">
        <v>303</v>
      </c>
      <c r="C25" s="143" t="s">
        <v>304</v>
      </c>
      <c r="D25" s="133"/>
      <c r="E25" s="133"/>
      <c r="F25" s="153">
        <v>-1096</v>
      </c>
      <c r="G25" s="153">
        <v>-1319</v>
      </c>
      <c r="H25" s="153">
        <v>-1218</v>
      </c>
      <c r="I25" s="129">
        <f t="shared" si="8"/>
        <v>0</v>
      </c>
      <c r="J25" s="129">
        <f t="shared" si="3"/>
        <v>0</v>
      </c>
      <c r="K25" s="129">
        <f t="shared" si="3"/>
        <v>0</v>
      </c>
      <c r="L25" s="154">
        <v>-1096</v>
      </c>
      <c r="M25" s="154">
        <v>-1319</v>
      </c>
      <c r="N25" s="154">
        <v>-1218</v>
      </c>
      <c r="O25" s="154"/>
      <c r="P25" s="154"/>
      <c r="Q25" s="154"/>
      <c r="R25" s="238">
        <f t="shared" si="5"/>
        <v>-1096</v>
      </c>
      <c r="S25" s="238">
        <f t="shared" si="6"/>
        <v>-1319</v>
      </c>
      <c r="T25" s="238">
        <f t="shared" si="7"/>
        <v>-1218</v>
      </c>
    </row>
    <row r="26" spans="1:20" s="155" customFormat="1" ht="21" hidden="1" x14ac:dyDescent="0.25">
      <c r="A26" s="126">
        <v>182</v>
      </c>
      <c r="B26" s="204" t="s">
        <v>13</v>
      </c>
      <c r="C26" s="146" t="s">
        <v>134</v>
      </c>
      <c r="D26" s="133"/>
      <c r="E26" s="133"/>
      <c r="F26" s="136">
        <f t="shared" ref="F26:H26" si="17">F27+F31+F34+F37</f>
        <v>65379</v>
      </c>
      <c r="G26" s="136">
        <f t="shared" si="17"/>
        <v>39151</v>
      </c>
      <c r="H26" s="136">
        <f t="shared" si="17"/>
        <v>31223</v>
      </c>
      <c r="I26" s="129">
        <f t="shared" si="8"/>
        <v>0</v>
      </c>
      <c r="J26" s="129">
        <f t="shared" si="3"/>
        <v>0</v>
      </c>
      <c r="K26" s="129">
        <f t="shared" si="3"/>
        <v>0</v>
      </c>
      <c r="L26" s="137">
        <f t="shared" ref="L26:T26" si="18">L27+L31+L34+L37</f>
        <v>65379</v>
      </c>
      <c r="M26" s="137">
        <f t="shared" si="18"/>
        <v>39151</v>
      </c>
      <c r="N26" s="137">
        <f t="shared" si="18"/>
        <v>31223</v>
      </c>
      <c r="O26" s="137">
        <f t="shared" si="18"/>
        <v>0</v>
      </c>
      <c r="P26" s="137">
        <f t="shared" si="18"/>
        <v>0</v>
      </c>
      <c r="Q26" s="137">
        <f t="shared" si="18"/>
        <v>0</v>
      </c>
      <c r="R26" s="137">
        <f t="shared" si="18"/>
        <v>65379</v>
      </c>
      <c r="S26" s="137">
        <f t="shared" si="18"/>
        <v>39151</v>
      </c>
      <c r="T26" s="137">
        <f t="shared" si="18"/>
        <v>31223</v>
      </c>
    </row>
    <row r="27" spans="1:20" s="131" customFormat="1" hidden="1" x14ac:dyDescent="0.25">
      <c r="A27" s="126">
        <v>182</v>
      </c>
      <c r="B27" s="204" t="s">
        <v>260</v>
      </c>
      <c r="C27" s="149" t="s">
        <v>263</v>
      </c>
      <c r="D27" s="133"/>
      <c r="E27" s="133"/>
      <c r="F27" s="140">
        <f>F28+F29+F30</f>
        <v>27842</v>
      </c>
      <c r="G27" s="140">
        <f t="shared" ref="G27" si="19">G28+G29+G30</f>
        <v>28955</v>
      </c>
      <c r="H27" s="140">
        <f>H28+H29+H30</f>
        <v>30113</v>
      </c>
      <c r="I27" s="129">
        <f t="shared" si="8"/>
        <v>0</v>
      </c>
      <c r="J27" s="129">
        <f t="shared" si="3"/>
        <v>0</v>
      </c>
      <c r="K27" s="129">
        <f t="shared" si="3"/>
        <v>0</v>
      </c>
      <c r="L27" s="141">
        <f>L28+L29+L30</f>
        <v>27842</v>
      </c>
      <c r="M27" s="141">
        <f t="shared" ref="M27" si="20">M28+M29+M30</f>
        <v>28955</v>
      </c>
      <c r="N27" s="141">
        <f>N28+N29+N30</f>
        <v>30113</v>
      </c>
      <c r="O27" s="141">
        <f t="shared" ref="O27:T27" si="21">O28+O29+O30</f>
        <v>0</v>
      </c>
      <c r="P27" s="141">
        <f t="shared" si="21"/>
        <v>0</v>
      </c>
      <c r="Q27" s="141">
        <f t="shared" si="21"/>
        <v>0</v>
      </c>
      <c r="R27" s="141">
        <f t="shared" si="21"/>
        <v>27842</v>
      </c>
      <c r="S27" s="141">
        <f t="shared" si="21"/>
        <v>28955</v>
      </c>
      <c r="T27" s="141">
        <f t="shared" si="21"/>
        <v>30113</v>
      </c>
    </row>
    <row r="28" spans="1:20" s="138" customFormat="1" ht="37.5" hidden="1" x14ac:dyDescent="0.3">
      <c r="A28" s="126">
        <v>182</v>
      </c>
      <c r="B28" s="204" t="s">
        <v>261</v>
      </c>
      <c r="C28" s="143" t="s">
        <v>264</v>
      </c>
      <c r="D28" s="133"/>
      <c r="E28" s="133"/>
      <c r="F28" s="153">
        <v>20709</v>
      </c>
      <c r="G28" s="153">
        <v>21537</v>
      </c>
      <c r="H28" s="153">
        <v>22398</v>
      </c>
      <c r="I28" s="147">
        <f t="shared" si="8"/>
        <v>0</v>
      </c>
      <c r="J28" s="129">
        <f t="shared" si="3"/>
        <v>0</v>
      </c>
      <c r="K28" s="129">
        <f t="shared" si="3"/>
        <v>0</v>
      </c>
      <c r="L28" s="154">
        <v>20709</v>
      </c>
      <c r="M28" s="154">
        <v>21537</v>
      </c>
      <c r="N28" s="154">
        <v>22398</v>
      </c>
      <c r="O28" s="154"/>
      <c r="P28" s="154"/>
      <c r="Q28" s="154"/>
      <c r="R28" s="238">
        <f t="shared" si="5"/>
        <v>20709</v>
      </c>
      <c r="S28" s="238">
        <f t="shared" si="6"/>
        <v>21537</v>
      </c>
      <c r="T28" s="238">
        <f t="shared" si="7"/>
        <v>22398</v>
      </c>
    </row>
    <row r="29" spans="1:20" s="138" customFormat="1" ht="37.5" hidden="1" x14ac:dyDescent="0.3">
      <c r="A29" s="126">
        <v>182</v>
      </c>
      <c r="B29" s="204" t="s">
        <v>262</v>
      </c>
      <c r="C29" s="143" t="s">
        <v>265</v>
      </c>
      <c r="D29" s="133"/>
      <c r="E29" s="133"/>
      <c r="F29" s="153">
        <v>7133</v>
      </c>
      <c r="G29" s="153">
        <v>7418</v>
      </c>
      <c r="H29" s="153">
        <v>7715</v>
      </c>
      <c r="I29" s="147">
        <f t="shared" si="8"/>
        <v>0</v>
      </c>
      <c r="J29" s="129">
        <f t="shared" si="3"/>
        <v>0</v>
      </c>
      <c r="K29" s="129">
        <f t="shared" si="3"/>
        <v>0</v>
      </c>
      <c r="L29" s="154">
        <v>7133</v>
      </c>
      <c r="M29" s="154">
        <v>7418</v>
      </c>
      <c r="N29" s="154">
        <v>7715</v>
      </c>
      <c r="O29" s="154"/>
      <c r="P29" s="154"/>
      <c r="Q29" s="154"/>
      <c r="R29" s="238">
        <f t="shared" si="5"/>
        <v>7133</v>
      </c>
      <c r="S29" s="238">
        <f t="shared" si="6"/>
        <v>7418</v>
      </c>
      <c r="T29" s="238">
        <f t="shared" si="7"/>
        <v>7715</v>
      </c>
    </row>
    <row r="30" spans="1:20" s="138" customFormat="1" ht="37.5" hidden="1" customHeight="1" x14ac:dyDescent="0.3">
      <c r="A30" s="126">
        <v>182</v>
      </c>
      <c r="B30" s="205" t="s">
        <v>280</v>
      </c>
      <c r="C30" s="156" t="s">
        <v>279</v>
      </c>
      <c r="D30" s="133"/>
      <c r="E30" s="133"/>
      <c r="F30" s="140">
        <v>0</v>
      </c>
      <c r="G30" s="140">
        <v>0</v>
      </c>
      <c r="H30" s="140">
        <v>0</v>
      </c>
      <c r="I30" s="147">
        <f t="shared" si="8"/>
        <v>0</v>
      </c>
      <c r="J30" s="129">
        <f t="shared" si="3"/>
        <v>0</v>
      </c>
      <c r="K30" s="129">
        <f t="shared" si="3"/>
        <v>0</v>
      </c>
      <c r="L30" s="140">
        <v>0</v>
      </c>
      <c r="M30" s="140">
        <v>0</v>
      </c>
      <c r="N30" s="140">
        <v>0</v>
      </c>
      <c r="O30" s="140"/>
      <c r="P30" s="140"/>
      <c r="Q30" s="140"/>
      <c r="R30" s="238">
        <f t="shared" si="5"/>
        <v>0</v>
      </c>
      <c r="S30" s="238">
        <f t="shared" si="6"/>
        <v>0</v>
      </c>
      <c r="T30" s="238">
        <f t="shared" si="7"/>
        <v>0</v>
      </c>
    </row>
    <row r="31" spans="1:20" s="138" customFormat="1" hidden="1" x14ac:dyDescent="0.3">
      <c r="A31" s="126">
        <v>182</v>
      </c>
      <c r="B31" s="203" t="s">
        <v>14</v>
      </c>
      <c r="C31" s="149" t="s">
        <v>135</v>
      </c>
      <c r="D31" s="133"/>
      <c r="E31" s="133"/>
      <c r="F31" s="140">
        <f t="shared" ref="F31:H31" si="22">F32+F33</f>
        <v>36510</v>
      </c>
      <c r="G31" s="140">
        <f t="shared" si="22"/>
        <v>9128</v>
      </c>
      <c r="H31" s="140">
        <f t="shared" si="22"/>
        <v>0</v>
      </c>
      <c r="I31" s="147">
        <f t="shared" si="8"/>
        <v>0</v>
      </c>
      <c r="J31" s="129">
        <f t="shared" si="3"/>
        <v>0</v>
      </c>
      <c r="K31" s="129">
        <f t="shared" si="3"/>
        <v>0</v>
      </c>
      <c r="L31" s="141">
        <f t="shared" ref="L31:T31" si="23">L32+L33</f>
        <v>36510</v>
      </c>
      <c r="M31" s="141">
        <f t="shared" si="23"/>
        <v>9128</v>
      </c>
      <c r="N31" s="141">
        <f t="shared" si="23"/>
        <v>0</v>
      </c>
      <c r="O31" s="141">
        <f t="shared" si="23"/>
        <v>0</v>
      </c>
      <c r="P31" s="141">
        <f t="shared" si="23"/>
        <v>0</v>
      </c>
      <c r="Q31" s="141">
        <f t="shared" si="23"/>
        <v>0</v>
      </c>
      <c r="R31" s="141">
        <f t="shared" si="23"/>
        <v>36510</v>
      </c>
      <c r="S31" s="141">
        <f t="shared" si="23"/>
        <v>9128</v>
      </c>
      <c r="T31" s="141">
        <f t="shared" si="23"/>
        <v>0</v>
      </c>
    </row>
    <row r="32" spans="1:20" s="131" customFormat="1" hidden="1" x14ac:dyDescent="0.25">
      <c r="A32" s="126">
        <v>182</v>
      </c>
      <c r="B32" s="204" t="s">
        <v>15</v>
      </c>
      <c r="C32" s="157" t="s">
        <v>135</v>
      </c>
      <c r="D32" s="133"/>
      <c r="E32" s="133"/>
      <c r="F32" s="153">
        <v>36510</v>
      </c>
      <c r="G32" s="153">
        <v>9128</v>
      </c>
      <c r="H32" s="153">
        <v>0</v>
      </c>
      <c r="I32" s="129">
        <f t="shared" si="8"/>
        <v>0</v>
      </c>
      <c r="J32" s="129">
        <f t="shared" si="3"/>
        <v>0</v>
      </c>
      <c r="K32" s="129">
        <f t="shared" si="3"/>
        <v>0</v>
      </c>
      <c r="L32" s="154">
        <v>36510</v>
      </c>
      <c r="M32" s="154">
        <v>9128</v>
      </c>
      <c r="N32" s="154">
        <v>0</v>
      </c>
      <c r="O32" s="154"/>
      <c r="P32" s="154"/>
      <c r="Q32" s="154"/>
      <c r="R32" s="238">
        <f t="shared" si="5"/>
        <v>36510</v>
      </c>
      <c r="S32" s="238">
        <f t="shared" si="6"/>
        <v>9128</v>
      </c>
      <c r="T32" s="238">
        <f t="shared" si="7"/>
        <v>0</v>
      </c>
    </row>
    <row r="33" spans="1:20" s="131" customFormat="1" ht="37.5" hidden="1" customHeight="1" x14ac:dyDescent="0.25">
      <c r="A33" s="126">
        <v>182</v>
      </c>
      <c r="B33" s="205" t="s">
        <v>16</v>
      </c>
      <c r="C33" s="158" t="s">
        <v>136</v>
      </c>
      <c r="D33" s="133"/>
      <c r="E33" s="133"/>
      <c r="F33" s="159">
        <v>0</v>
      </c>
      <c r="G33" s="159">
        <v>0</v>
      </c>
      <c r="H33" s="159">
        <v>0</v>
      </c>
      <c r="I33" s="129">
        <f t="shared" si="8"/>
        <v>0</v>
      </c>
      <c r="J33" s="129">
        <f t="shared" si="3"/>
        <v>0</v>
      </c>
      <c r="K33" s="129">
        <f t="shared" si="3"/>
        <v>0</v>
      </c>
      <c r="L33" s="159">
        <v>0</v>
      </c>
      <c r="M33" s="159">
        <v>0</v>
      </c>
      <c r="N33" s="159">
        <v>0</v>
      </c>
      <c r="O33" s="159"/>
      <c r="P33" s="159"/>
      <c r="Q33" s="159"/>
      <c r="R33" s="238">
        <f t="shared" si="5"/>
        <v>0</v>
      </c>
      <c r="S33" s="238">
        <f t="shared" si="6"/>
        <v>0</v>
      </c>
      <c r="T33" s="238">
        <f t="shared" si="7"/>
        <v>0</v>
      </c>
    </row>
    <row r="34" spans="1:20" s="131" customFormat="1" hidden="1" x14ac:dyDescent="0.25">
      <c r="A34" s="126">
        <v>182</v>
      </c>
      <c r="B34" s="203" t="s">
        <v>17</v>
      </c>
      <c r="C34" s="149" t="s">
        <v>137</v>
      </c>
      <c r="D34" s="133"/>
      <c r="E34" s="133"/>
      <c r="F34" s="140">
        <f>F35+F36</f>
        <v>467</v>
      </c>
      <c r="G34" s="140">
        <f>G35+G36</f>
        <v>486</v>
      </c>
      <c r="H34" s="140">
        <f>H35+H36</f>
        <v>505</v>
      </c>
      <c r="I34" s="129">
        <f t="shared" si="8"/>
        <v>0</v>
      </c>
      <c r="J34" s="129">
        <f t="shared" si="3"/>
        <v>0</v>
      </c>
      <c r="K34" s="129">
        <f t="shared" si="3"/>
        <v>0</v>
      </c>
      <c r="L34" s="141">
        <f>L35+L36</f>
        <v>467</v>
      </c>
      <c r="M34" s="141">
        <f>M35+M36</f>
        <v>486</v>
      </c>
      <c r="N34" s="141">
        <f>N35+N36</f>
        <v>505</v>
      </c>
      <c r="O34" s="141">
        <f t="shared" ref="O34:T34" si="24">O35+O36</f>
        <v>0</v>
      </c>
      <c r="P34" s="141">
        <f t="shared" si="24"/>
        <v>0</v>
      </c>
      <c r="Q34" s="141">
        <f t="shared" si="24"/>
        <v>0</v>
      </c>
      <c r="R34" s="141">
        <f t="shared" si="24"/>
        <v>467</v>
      </c>
      <c r="S34" s="141">
        <f t="shared" si="24"/>
        <v>486</v>
      </c>
      <c r="T34" s="141">
        <f t="shared" si="24"/>
        <v>505</v>
      </c>
    </row>
    <row r="35" spans="1:20" s="131" customFormat="1" hidden="1" x14ac:dyDescent="0.25">
      <c r="A35" s="126">
        <v>182</v>
      </c>
      <c r="B35" s="204" t="s">
        <v>18</v>
      </c>
      <c r="C35" s="157" t="s">
        <v>137</v>
      </c>
      <c r="D35" s="133"/>
      <c r="E35" s="133"/>
      <c r="F35" s="153">
        <v>467</v>
      </c>
      <c r="G35" s="153">
        <v>486</v>
      </c>
      <c r="H35" s="153">
        <v>505</v>
      </c>
      <c r="I35" s="129">
        <f t="shared" si="8"/>
        <v>0</v>
      </c>
      <c r="J35" s="129">
        <f t="shared" si="3"/>
        <v>0</v>
      </c>
      <c r="K35" s="129">
        <f t="shared" si="3"/>
        <v>0</v>
      </c>
      <c r="L35" s="154">
        <v>467</v>
      </c>
      <c r="M35" s="154">
        <v>486</v>
      </c>
      <c r="N35" s="154">
        <v>505</v>
      </c>
      <c r="O35" s="154"/>
      <c r="P35" s="154"/>
      <c r="Q35" s="154"/>
      <c r="R35" s="238">
        <f t="shared" si="5"/>
        <v>467</v>
      </c>
      <c r="S35" s="238">
        <f t="shared" si="6"/>
        <v>486</v>
      </c>
      <c r="T35" s="238">
        <f t="shared" si="7"/>
        <v>505</v>
      </c>
    </row>
    <row r="36" spans="1:20" s="131" customFormat="1" ht="18.75" hidden="1" customHeight="1" x14ac:dyDescent="0.25">
      <c r="A36" s="126">
        <v>182</v>
      </c>
      <c r="B36" s="204" t="s">
        <v>305</v>
      </c>
      <c r="C36" s="157" t="s">
        <v>306</v>
      </c>
      <c r="D36" s="133"/>
      <c r="E36" s="133"/>
      <c r="F36" s="153"/>
      <c r="G36" s="153"/>
      <c r="H36" s="153"/>
      <c r="I36" s="129">
        <f t="shared" si="8"/>
        <v>0</v>
      </c>
      <c r="J36" s="129">
        <f t="shared" si="3"/>
        <v>0</v>
      </c>
      <c r="K36" s="129">
        <f t="shared" si="3"/>
        <v>0</v>
      </c>
      <c r="L36" s="154"/>
      <c r="M36" s="154"/>
      <c r="N36" s="154"/>
      <c r="O36" s="154"/>
      <c r="P36" s="154"/>
      <c r="Q36" s="154"/>
      <c r="R36" s="238">
        <f t="shared" si="5"/>
        <v>0</v>
      </c>
      <c r="S36" s="238">
        <f t="shared" si="6"/>
        <v>0</v>
      </c>
      <c r="T36" s="238">
        <f t="shared" si="7"/>
        <v>0</v>
      </c>
    </row>
    <row r="37" spans="1:20" s="131" customFormat="1" hidden="1" x14ac:dyDescent="0.25">
      <c r="A37" s="126">
        <v>182</v>
      </c>
      <c r="B37" s="203" t="s">
        <v>19</v>
      </c>
      <c r="C37" s="149" t="s">
        <v>138</v>
      </c>
      <c r="D37" s="133"/>
      <c r="E37" s="133"/>
      <c r="F37" s="140">
        <f>F38</f>
        <v>560</v>
      </c>
      <c r="G37" s="140">
        <f>G38</f>
        <v>582</v>
      </c>
      <c r="H37" s="140">
        <f>H38</f>
        <v>605</v>
      </c>
      <c r="I37" s="129">
        <f t="shared" si="8"/>
        <v>0</v>
      </c>
      <c r="J37" s="129">
        <f t="shared" si="3"/>
        <v>0</v>
      </c>
      <c r="K37" s="129">
        <f t="shared" si="3"/>
        <v>0</v>
      </c>
      <c r="L37" s="141">
        <f>L38</f>
        <v>560</v>
      </c>
      <c r="M37" s="141">
        <f>M38</f>
        <v>582</v>
      </c>
      <c r="N37" s="141">
        <f>N38</f>
        <v>605</v>
      </c>
      <c r="O37" s="141">
        <f t="shared" ref="O37:T37" si="25">O38</f>
        <v>0</v>
      </c>
      <c r="P37" s="141">
        <f t="shared" si="25"/>
        <v>0</v>
      </c>
      <c r="Q37" s="141">
        <f t="shared" si="25"/>
        <v>0</v>
      </c>
      <c r="R37" s="141">
        <f t="shared" si="25"/>
        <v>560</v>
      </c>
      <c r="S37" s="141">
        <f t="shared" si="25"/>
        <v>582</v>
      </c>
      <c r="T37" s="141">
        <f t="shared" si="25"/>
        <v>605</v>
      </c>
    </row>
    <row r="38" spans="1:20" s="131" customFormat="1" ht="37.5" hidden="1" x14ac:dyDescent="0.25">
      <c r="A38" s="126">
        <v>182</v>
      </c>
      <c r="B38" s="203" t="s">
        <v>20</v>
      </c>
      <c r="C38" s="143" t="s">
        <v>139</v>
      </c>
      <c r="D38" s="133"/>
      <c r="E38" s="133"/>
      <c r="F38" s="153">
        <v>560</v>
      </c>
      <c r="G38" s="153">
        <v>582</v>
      </c>
      <c r="H38" s="153">
        <v>605</v>
      </c>
      <c r="I38" s="129">
        <f t="shared" si="8"/>
        <v>0</v>
      </c>
      <c r="J38" s="129">
        <f t="shared" si="3"/>
        <v>0</v>
      </c>
      <c r="K38" s="129">
        <f t="shared" si="3"/>
        <v>0</v>
      </c>
      <c r="L38" s="154">
        <v>560</v>
      </c>
      <c r="M38" s="154">
        <v>582</v>
      </c>
      <c r="N38" s="154">
        <v>605</v>
      </c>
      <c r="O38" s="154"/>
      <c r="P38" s="154"/>
      <c r="Q38" s="154"/>
      <c r="R38" s="238">
        <f t="shared" si="5"/>
        <v>560</v>
      </c>
      <c r="S38" s="238">
        <f t="shared" si="6"/>
        <v>582</v>
      </c>
      <c r="T38" s="238">
        <f t="shared" si="7"/>
        <v>605</v>
      </c>
    </row>
    <row r="39" spans="1:20" s="4" customFormat="1" x14ac:dyDescent="0.25">
      <c r="A39" s="8">
        <v>182</v>
      </c>
      <c r="B39" s="206" t="s">
        <v>21</v>
      </c>
      <c r="C39" s="10" t="s">
        <v>140</v>
      </c>
      <c r="D39" s="47"/>
      <c r="E39" s="47"/>
      <c r="F39" s="42">
        <f t="shared" ref="F39:H39" si="26">F40+F42+F45</f>
        <v>53771</v>
      </c>
      <c r="G39" s="42">
        <f t="shared" si="26"/>
        <v>54753</v>
      </c>
      <c r="H39" s="42">
        <f t="shared" si="26"/>
        <v>55831</v>
      </c>
      <c r="I39" s="48">
        <f t="shared" si="8"/>
        <v>0</v>
      </c>
      <c r="J39" s="48">
        <f t="shared" si="3"/>
        <v>0</v>
      </c>
      <c r="K39" s="48">
        <f t="shared" si="3"/>
        <v>0</v>
      </c>
      <c r="L39" s="36">
        <f t="shared" ref="L39:T39" si="27">L40+L42+L45</f>
        <v>53771</v>
      </c>
      <c r="M39" s="36">
        <f t="shared" si="27"/>
        <v>54753</v>
      </c>
      <c r="N39" s="36">
        <f t="shared" si="27"/>
        <v>55831</v>
      </c>
      <c r="O39" s="36">
        <f t="shared" si="27"/>
        <v>-5648</v>
      </c>
      <c r="P39" s="36">
        <f t="shared" si="27"/>
        <v>0</v>
      </c>
      <c r="Q39" s="36">
        <f t="shared" si="27"/>
        <v>0</v>
      </c>
      <c r="R39" s="36">
        <f t="shared" si="27"/>
        <v>48123</v>
      </c>
      <c r="S39" s="36">
        <f t="shared" si="27"/>
        <v>54753</v>
      </c>
      <c r="T39" s="36">
        <f t="shared" si="27"/>
        <v>55831</v>
      </c>
    </row>
    <row r="40" spans="1:20" s="166" customFormat="1" hidden="1" x14ac:dyDescent="0.25">
      <c r="A40" s="163">
        <v>182</v>
      </c>
      <c r="B40" s="203" t="s">
        <v>22</v>
      </c>
      <c r="C40" s="149" t="s">
        <v>141</v>
      </c>
      <c r="D40" s="164"/>
      <c r="E40" s="164"/>
      <c r="F40" s="141">
        <f>F41</f>
        <v>9380</v>
      </c>
      <c r="G40" s="141">
        <f>G41</f>
        <v>10318</v>
      </c>
      <c r="H40" s="141">
        <f>H41</f>
        <v>11350</v>
      </c>
      <c r="I40" s="165">
        <f t="shared" si="8"/>
        <v>0</v>
      </c>
      <c r="J40" s="165">
        <f t="shared" si="3"/>
        <v>0</v>
      </c>
      <c r="K40" s="165">
        <f t="shared" si="3"/>
        <v>0</v>
      </c>
      <c r="L40" s="141">
        <f>L41</f>
        <v>9380</v>
      </c>
      <c r="M40" s="141">
        <f>M41</f>
        <v>10318</v>
      </c>
      <c r="N40" s="141">
        <f>N41</f>
        <v>11350</v>
      </c>
      <c r="O40" s="141">
        <f t="shared" ref="O40:T40" si="28">O41</f>
        <v>0</v>
      </c>
      <c r="P40" s="141">
        <f t="shared" si="28"/>
        <v>0</v>
      </c>
      <c r="Q40" s="141">
        <f t="shared" si="28"/>
        <v>0</v>
      </c>
      <c r="R40" s="141">
        <f t="shared" si="28"/>
        <v>9380</v>
      </c>
      <c r="S40" s="141">
        <f t="shared" si="28"/>
        <v>10318</v>
      </c>
      <c r="T40" s="141">
        <f t="shared" si="28"/>
        <v>11350</v>
      </c>
    </row>
    <row r="41" spans="1:20" s="167" customFormat="1" ht="37.5" hidden="1" x14ac:dyDescent="0.25">
      <c r="A41" s="163">
        <v>182</v>
      </c>
      <c r="B41" s="204" t="s">
        <v>23</v>
      </c>
      <c r="C41" s="142" t="s">
        <v>142</v>
      </c>
      <c r="D41" s="164"/>
      <c r="E41" s="164"/>
      <c r="F41" s="154">
        <v>9380</v>
      </c>
      <c r="G41" s="154">
        <v>10318</v>
      </c>
      <c r="H41" s="154">
        <v>11350</v>
      </c>
      <c r="I41" s="165">
        <f t="shared" si="8"/>
        <v>0</v>
      </c>
      <c r="J41" s="165">
        <f t="shared" si="3"/>
        <v>0</v>
      </c>
      <c r="K41" s="165">
        <f t="shared" si="3"/>
        <v>0</v>
      </c>
      <c r="L41" s="154">
        <v>9380</v>
      </c>
      <c r="M41" s="154">
        <v>10318</v>
      </c>
      <c r="N41" s="154">
        <v>11350</v>
      </c>
      <c r="O41" s="154"/>
      <c r="P41" s="154"/>
      <c r="Q41" s="154"/>
      <c r="R41" s="239">
        <f t="shared" si="5"/>
        <v>9380</v>
      </c>
      <c r="S41" s="239">
        <f t="shared" si="6"/>
        <v>10318</v>
      </c>
      <c r="T41" s="239">
        <f t="shared" si="7"/>
        <v>11350</v>
      </c>
    </row>
    <row r="42" spans="1:20" s="166" customFormat="1" hidden="1" x14ac:dyDescent="0.25">
      <c r="A42" s="163">
        <v>182</v>
      </c>
      <c r="B42" s="203" t="s">
        <v>24</v>
      </c>
      <c r="C42" s="149" t="s">
        <v>143</v>
      </c>
      <c r="D42" s="164"/>
      <c r="E42" s="164"/>
      <c r="F42" s="141">
        <f t="shared" ref="F42:H42" si="29">F43+F44</f>
        <v>2159</v>
      </c>
      <c r="G42" s="141">
        <f t="shared" si="29"/>
        <v>2203</v>
      </c>
      <c r="H42" s="141">
        <f t="shared" si="29"/>
        <v>2249</v>
      </c>
      <c r="I42" s="165">
        <f t="shared" si="8"/>
        <v>0</v>
      </c>
      <c r="J42" s="165">
        <f t="shared" si="3"/>
        <v>0</v>
      </c>
      <c r="K42" s="165">
        <f t="shared" si="3"/>
        <v>0</v>
      </c>
      <c r="L42" s="141">
        <f t="shared" ref="L42:T42" si="30">L43+L44</f>
        <v>2159</v>
      </c>
      <c r="M42" s="141">
        <f t="shared" si="30"/>
        <v>2203</v>
      </c>
      <c r="N42" s="141">
        <f t="shared" si="30"/>
        <v>2249</v>
      </c>
      <c r="O42" s="141">
        <f t="shared" si="30"/>
        <v>0</v>
      </c>
      <c r="P42" s="141">
        <f t="shared" si="30"/>
        <v>0</v>
      </c>
      <c r="Q42" s="141">
        <f t="shared" si="30"/>
        <v>0</v>
      </c>
      <c r="R42" s="141">
        <f t="shared" si="30"/>
        <v>2159</v>
      </c>
      <c r="S42" s="141">
        <f t="shared" si="30"/>
        <v>2203</v>
      </c>
      <c r="T42" s="141">
        <f t="shared" si="30"/>
        <v>2249</v>
      </c>
    </row>
    <row r="43" spans="1:20" s="172" customFormat="1" ht="19.5" hidden="1" x14ac:dyDescent="0.25">
      <c r="A43" s="168">
        <v>182</v>
      </c>
      <c r="B43" s="204" t="s">
        <v>25</v>
      </c>
      <c r="C43" s="157" t="s">
        <v>144</v>
      </c>
      <c r="D43" s="169"/>
      <c r="E43" s="169"/>
      <c r="F43" s="170">
        <v>370</v>
      </c>
      <c r="G43" s="170">
        <v>366</v>
      </c>
      <c r="H43" s="170">
        <v>362</v>
      </c>
      <c r="I43" s="171">
        <f t="shared" si="8"/>
        <v>0</v>
      </c>
      <c r="J43" s="165">
        <f t="shared" si="3"/>
        <v>0</v>
      </c>
      <c r="K43" s="165">
        <f t="shared" si="3"/>
        <v>0</v>
      </c>
      <c r="L43" s="170">
        <v>370</v>
      </c>
      <c r="M43" s="170">
        <v>366</v>
      </c>
      <c r="N43" s="170">
        <v>362</v>
      </c>
      <c r="O43" s="170"/>
      <c r="P43" s="170"/>
      <c r="Q43" s="170"/>
      <c r="R43" s="239">
        <f t="shared" si="5"/>
        <v>370</v>
      </c>
      <c r="S43" s="239">
        <f t="shared" si="6"/>
        <v>366</v>
      </c>
      <c r="T43" s="239">
        <f t="shared" si="7"/>
        <v>362</v>
      </c>
    </row>
    <row r="44" spans="1:20" s="172" customFormat="1" ht="19.5" hidden="1" x14ac:dyDescent="0.25">
      <c r="A44" s="168">
        <v>182</v>
      </c>
      <c r="B44" s="204" t="s">
        <v>26</v>
      </c>
      <c r="C44" s="157" t="s">
        <v>145</v>
      </c>
      <c r="D44" s="169"/>
      <c r="E44" s="169"/>
      <c r="F44" s="170">
        <v>1789</v>
      </c>
      <c r="G44" s="170">
        <v>1837</v>
      </c>
      <c r="H44" s="170">
        <v>1887</v>
      </c>
      <c r="I44" s="171">
        <f t="shared" si="8"/>
        <v>0</v>
      </c>
      <c r="J44" s="165">
        <f t="shared" si="3"/>
        <v>0</v>
      </c>
      <c r="K44" s="165">
        <f t="shared" si="3"/>
        <v>0</v>
      </c>
      <c r="L44" s="170">
        <v>1789</v>
      </c>
      <c r="M44" s="170">
        <v>1837</v>
      </c>
      <c r="N44" s="170">
        <v>1887</v>
      </c>
      <c r="O44" s="170"/>
      <c r="P44" s="170"/>
      <c r="Q44" s="170"/>
      <c r="R44" s="239">
        <f t="shared" si="5"/>
        <v>1789</v>
      </c>
      <c r="S44" s="239">
        <f t="shared" si="6"/>
        <v>1837</v>
      </c>
      <c r="T44" s="239">
        <f t="shared" si="7"/>
        <v>1887</v>
      </c>
    </row>
    <row r="45" spans="1:20" s="4" customFormat="1" x14ac:dyDescent="0.25">
      <c r="A45" s="8">
        <v>182</v>
      </c>
      <c r="B45" s="206" t="s">
        <v>27</v>
      </c>
      <c r="C45" s="11" t="s">
        <v>146</v>
      </c>
      <c r="D45" s="47"/>
      <c r="E45" s="47"/>
      <c r="F45" s="37">
        <f t="shared" ref="F45:H45" si="31">F46+F48</f>
        <v>42232</v>
      </c>
      <c r="G45" s="37">
        <f t="shared" si="31"/>
        <v>42232</v>
      </c>
      <c r="H45" s="37">
        <f t="shared" si="31"/>
        <v>42232</v>
      </c>
      <c r="I45" s="48">
        <f t="shared" si="8"/>
        <v>0</v>
      </c>
      <c r="J45" s="48">
        <f t="shared" si="3"/>
        <v>0</v>
      </c>
      <c r="K45" s="48">
        <f t="shared" si="3"/>
        <v>0</v>
      </c>
      <c r="L45" s="34">
        <f t="shared" ref="L45:T45" si="32">L46+L48</f>
        <v>42232</v>
      </c>
      <c r="M45" s="34">
        <f t="shared" si="32"/>
        <v>42232</v>
      </c>
      <c r="N45" s="34">
        <f t="shared" si="32"/>
        <v>42232</v>
      </c>
      <c r="O45" s="34">
        <f t="shared" si="32"/>
        <v>-5648</v>
      </c>
      <c r="P45" s="34">
        <f t="shared" si="32"/>
        <v>0</v>
      </c>
      <c r="Q45" s="34">
        <f t="shared" si="32"/>
        <v>0</v>
      </c>
      <c r="R45" s="34">
        <f t="shared" si="32"/>
        <v>36584</v>
      </c>
      <c r="S45" s="34">
        <f t="shared" si="32"/>
        <v>42232</v>
      </c>
      <c r="T45" s="34">
        <f t="shared" si="32"/>
        <v>42232</v>
      </c>
    </row>
    <row r="46" spans="1:20" s="4" customFormat="1" x14ac:dyDescent="0.25">
      <c r="A46" s="8">
        <v>182</v>
      </c>
      <c r="B46" s="206" t="s">
        <v>28</v>
      </c>
      <c r="C46" s="11" t="s">
        <v>147</v>
      </c>
      <c r="D46" s="47"/>
      <c r="E46" s="47"/>
      <c r="F46" s="37">
        <f t="shared" ref="F46:H46" si="33">F47</f>
        <v>29640</v>
      </c>
      <c r="G46" s="37">
        <f t="shared" si="33"/>
        <v>29640</v>
      </c>
      <c r="H46" s="37">
        <f t="shared" si="33"/>
        <v>29640</v>
      </c>
      <c r="I46" s="48">
        <f t="shared" si="8"/>
        <v>0</v>
      </c>
      <c r="J46" s="48">
        <f t="shared" si="3"/>
        <v>0</v>
      </c>
      <c r="K46" s="48">
        <f t="shared" si="3"/>
        <v>0</v>
      </c>
      <c r="L46" s="34">
        <f t="shared" ref="L46:T46" si="34">L47</f>
        <v>29640</v>
      </c>
      <c r="M46" s="34">
        <f t="shared" si="34"/>
        <v>29640</v>
      </c>
      <c r="N46" s="34">
        <f t="shared" si="34"/>
        <v>29640</v>
      </c>
      <c r="O46" s="34">
        <f t="shared" si="34"/>
        <v>-5648</v>
      </c>
      <c r="P46" s="34">
        <f t="shared" si="34"/>
        <v>0</v>
      </c>
      <c r="Q46" s="34">
        <f t="shared" si="34"/>
        <v>0</v>
      </c>
      <c r="R46" s="34">
        <f t="shared" si="34"/>
        <v>23992</v>
      </c>
      <c r="S46" s="34">
        <f t="shared" si="34"/>
        <v>29640</v>
      </c>
      <c r="T46" s="34">
        <f t="shared" si="34"/>
        <v>29640</v>
      </c>
    </row>
    <row r="47" spans="1:20" s="3" customFormat="1" ht="37.5" x14ac:dyDescent="0.25">
      <c r="A47" s="12">
        <v>182</v>
      </c>
      <c r="B47" s="206" t="s">
        <v>29</v>
      </c>
      <c r="C47" s="9" t="s">
        <v>148</v>
      </c>
      <c r="D47" s="49"/>
      <c r="E47" s="49"/>
      <c r="F47" s="38">
        <v>29640</v>
      </c>
      <c r="G47" s="38">
        <v>29640</v>
      </c>
      <c r="H47" s="38">
        <v>29640</v>
      </c>
      <c r="I47" s="64">
        <f t="shared" si="8"/>
        <v>0</v>
      </c>
      <c r="J47" s="48">
        <f t="shared" si="3"/>
        <v>0</v>
      </c>
      <c r="K47" s="48">
        <f t="shared" si="3"/>
        <v>0</v>
      </c>
      <c r="L47" s="39">
        <v>29640</v>
      </c>
      <c r="M47" s="39">
        <v>29640</v>
      </c>
      <c r="N47" s="39">
        <v>29640</v>
      </c>
      <c r="O47" s="39">
        <v>-5648</v>
      </c>
      <c r="P47" s="39"/>
      <c r="Q47" s="39"/>
      <c r="R47" s="240">
        <f t="shared" si="5"/>
        <v>23992</v>
      </c>
      <c r="S47" s="240">
        <f t="shared" si="6"/>
        <v>29640</v>
      </c>
      <c r="T47" s="240">
        <f t="shared" si="7"/>
        <v>29640</v>
      </c>
    </row>
    <row r="48" spans="1:20" s="131" customFormat="1" hidden="1" x14ac:dyDescent="0.25">
      <c r="A48" s="126">
        <v>182</v>
      </c>
      <c r="B48" s="204" t="s">
        <v>30</v>
      </c>
      <c r="C48" s="149" t="s">
        <v>149</v>
      </c>
      <c r="D48" s="133"/>
      <c r="E48" s="133"/>
      <c r="F48" s="140">
        <f t="shared" ref="F48:H48" si="35">F49</f>
        <v>12592</v>
      </c>
      <c r="G48" s="140">
        <f t="shared" si="35"/>
        <v>12592</v>
      </c>
      <c r="H48" s="140">
        <f t="shared" si="35"/>
        <v>12592</v>
      </c>
      <c r="I48" s="129">
        <f t="shared" si="8"/>
        <v>0</v>
      </c>
      <c r="J48" s="129">
        <f t="shared" si="3"/>
        <v>0</v>
      </c>
      <c r="K48" s="129">
        <f t="shared" si="3"/>
        <v>0</v>
      </c>
      <c r="L48" s="141">
        <f t="shared" ref="L48:T48" si="36">L49</f>
        <v>12592</v>
      </c>
      <c r="M48" s="141">
        <f t="shared" si="36"/>
        <v>12592</v>
      </c>
      <c r="N48" s="141">
        <f t="shared" si="36"/>
        <v>12592</v>
      </c>
      <c r="O48" s="141">
        <f t="shared" si="36"/>
        <v>0</v>
      </c>
      <c r="P48" s="141">
        <f t="shared" si="36"/>
        <v>0</v>
      </c>
      <c r="Q48" s="141">
        <f t="shared" si="36"/>
        <v>0</v>
      </c>
      <c r="R48" s="141">
        <f t="shared" si="36"/>
        <v>12592</v>
      </c>
      <c r="S48" s="141">
        <f t="shared" si="36"/>
        <v>12592</v>
      </c>
      <c r="T48" s="141">
        <f t="shared" si="36"/>
        <v>12592</v>
      </c>
    </row>
    <row r="49" spans="1:20" s="131" customFormat="1" ht="37.5" hidden="1" x14ac:dyDescent="0.25">
      <c r="A49" s="126">
        <v>182</v>
      </c>
      <c r="B49" s="204" t="s">
        <v>31</v>
      </c>
      <c r="C49" s="143" t="s">
        <v>150</v>
      </c>
      <c r="D49" s="133"/>
      <c r="E49" s="133"/>
      <c r="F49" s="159">
        <v>12592</v>
      </c>
      <c r="G49" s="159">
        <v>12592</v>
      </c>
      <c r="H49" s="159">
        <v>12592</v>
      </c>
      <c r="I49" s="129">
        <f t="shared" si="8"/>
        <v>0</v>
      </c>
      <c r="J49" s="129">
        <f t="shared" si="3"/>
        <v>0</v>
      </c>
      <c r="K49" s="129">
        <f t="shared" si="3"/>
        <v>0</v>
      </c>
      <c r="L49" s="170">
        <v>12592</v>
      </c>
      <c r="M49" s="170">
        <v>12592</v>
      </c>
      <c r="N49" s="170">
        <v>12592</v>
      </c>
      <c r="O49" s="170"/>
      <c r="P49" s="170"/>
      <c r="Q49" s="170"/>
      <c r="R49" s="238">
        <f t="shared" si="5"/>
        <v>12592</v>
      </c>
      <c r="S49" s="238">
        <f t="shared" si="6"/>
        <v>12592</v>
      </c>
      <c r="T49" s="238">
        <f t="shared" si="7"/>
        <v>12592</v>
      </c>
    </row>
    <row r="50" spans="1:20" s="131" customFormat="1" hidden="1" x14ac:dyDescent="0.25">
      <c r="A50" s="126">
        <v>182</v>
      </c>
      <c r="B50" s="204" t="s">
        <v>32</v>
      </c>
      <c r="C50" s="146" t="s">
        <v>151</v>
      </c>
      <c r="D50" s="133"/>
      <c r="E50" s="133"/>
      <c r="F50" s="136">
        <f>F51+F53+F54</f>
        <v>8326</v>
      </c>
      <c r="G50" s="136">
        <f>G51+G53+G54</f>
        <v>8652</v>
      </c>
      <c r="H50" s="136">
        <f>H51+H53+H54</f>
        <v>8991</v>
      </c>
      <c r="I50" s="129">
        <f t="shared" si="8"/>
        <v>0</v>
      </c>
      <c r="J50" s="129">
        <f t="shared" si="3"/>
        <v>0</v>
      </c>
      <c r="K50" s="129">
        <f t="shared" si="3"/>
        <v>0</v>
      </c>
      <c r="L50" s="137">
        <f>L51+L53+L54</f>
        <v>8326</v>
      </c>
      <c r="M50" s="137">
        <f>M51+M53+M54</f>
        <v>8652</v>
      </c>
      <c r="N50" s="137">
        <f>N51+N53+N54</f>
        <v>8991</v>
      </c>
      <c r="O50" s="137">
        <f t="shared" ref="O50:T50" si="37">O51+O53+O54</f>
        <v>0</v>
      </c>
      <c r="P50" s="137">
        <f t="shared" si="37"/>
        <v>0</v>
      </c>
      <c r="Q50" s="137">
        <f t="shared" si="37"/>
        <v>0</v>
      </c>
      <c r="R50" s="137">
        <f t="shared" si="37"/>
        <v>8326</v>
      </c>
      <c r="S50" s="137">
        <f t="shared" si="37"/>
        <v>8652</v>
      </c>
      <c r="T50" s="137">
        <f t="shared" si="37"/>
        <v>8991</v>
      </c>
    </row>
    <row r="51" spans="1:20" s="131" customFormat="1" ht="37.5" hidden="1" x14ac:dyDescent="0.25">
      <c r="A51" s="126">
        <v>182</v>
      </c>
      <c r="B51" s="203" t="s">
        <v>33</v>
      </c>
      <c r="C51" s="149" t="s">
        <v>307</v>
      </c>
      <c r="D51" s="133"/>
      <c r="E51" s="133"/>
      <c r="F51" s="140">
        <f t="shared" ref="F51:H51" si="38">F52</f>
        <v>8153</v>
      </c>
      <c r="G51" s="140">
        <f t="shared" si="38"/>
        <v>8479</v>
      </c>
      <c r="H51" s="140">
        <f t="shared" si="38"/>
        <v>8818</v>
      </c>
      <c r="I51" s="129">
        <f t="shared" si="8"/>
        <v>0</v>
      </c>
      <c r="J51" s="129">
        <f t="shared" si="3"/>
        <v>0</v>
      </c>
      <c r="K51" s="129">
        <f t="shared" si="3"/>
        <v>0</v>
      </c>
      <c r="L51" s="141">
        <f t="shared" ref="L51:T51" si="39">L52</f>
        <v>8153</v>
      </c>
      <c r="M51" s="141">
        <f t="shared" si="39"/>
        <v>8479</v>
      </c>
      <c r="N51" s="141">
        <f t="shared" si="39"/>
        <v>8818</v>
      </c>
      <c r="O51" s="141">
        <f t="shared" si="39"/>
        <v>0</v>
      </c>
      <c r="P51" s="141">
        <f t="shared" si="39"/>
        <v>0</v>
      </c>
      <c r="Q51" s="141">
        <f t="shared" si="39"/>
        <v>0</v>
      </c>
      <c r="R51" s="141">
        <f t="shared" si="39"/>
        <v>8153</v>
      </c>
      <c r="S51" s="141">
        <f t="shared" si="39"/>
        <v>8479</v>
      </c>
      <c r="T51" s="141">
        <f t="shared" si="39"/>
        <v>8818</v>
      </c>
    </row>
    <row r="52" spans="1:20" s="131" customFormat="1" ht="37.5" hidden="1" x14ac:dyDescent="0.25">
      <c r="A52" s="126">
        <v>182</v>
      </c>
      <c r="B52" s="204" t="s">
        <v>34</v>
      </c>
      <c r="C52" s="143" t="s">
        <v>308</v>
      </c>
      <c r="D52" s="133"/>
      <c r="E52" s="133"/>
      <c r="F52" s="140">
        <v>8153</v>
      </c>
      <c r="G52" s="140">
        <v>8479</v>
      </c>
      <c r="H52" s="140">
        <v>8818</v>
      </c>
      <c r="I52" s="129">
        <f t="shared" si="8"/>
        <v>0</v>
      </c>
      <c r="J52" s="129">
        <f t="shared" si="3"/>
        <v>0</v>
      </c>
      <c r="K52" s="129">
        <f t="shared" si="3"/>
        <v>0</v>
      </c>
      <c r="L52" s="141">
        <v>8153</v>
      </c>
      <c r="M52" s="141">
        <v>8479</v>
      </c>
      <c r="N52" s="141">
        <v>8818</v>
      </c>
      <c r="O52" s="141"/>
      <c r="P52" s="141"/>
      <c r="Q52" s="141"/>
      <c r="R52" s="238">
        <f t="shared" si="5"/>
        <v>8153</v>
      </c>
      <c r="S52" s="238">
        <f t="shared" si="6"/>
        <v>8479</v>
      </c>
      <c r="T52" s="238">
        <f t="shared" si="7"/>
        <v>8818</v>
      </c>
    </row>
    <row r="53" spans="1:20" s="131" customFormat="1" ht="56.25" hidden="1" customHeight="1" x14ac:dyDescent="0.25">
      <c r="A53" s="126"/>
      <c r="B53" s="205" t="s">
        <v>309</v>
      </c>
      <c r="C53" s="156" t="s">
        <v>310</v>
      </c>
      <c r="D53" s="133"/>
      <c r="E53" s="133"/>
      <c r="F53" s="140">
        <v>0</v>
      </c>
      <c r="G53" s="140">
        <v>0</v>
      </c>
      <c r="H53" s="140">
        <v>0</v>
      </c>
      <c r="I53" s="129">
        <f t="shared" si="8"/>
        <v>0</v>
      </c>
      <c r="J53" s="129">
        <f t="shared" si="3"/>
        <v>0</v>
      </c>
      <c r="K53" s="129">
        <f t="shared" si="3"/>
        <v>0</v>
      </c>
      <c r="L53" s="140">
        <v>0</v>
      </c>
      <c r="M53" s="140">
        <v>0</v>
      </c>
      <c r="N53" s="140">
        <v>0</v>
      </c>
      <c r="O53" s="140"/>
      <c r="P53" s="140"/>
      <c r="Q53" s="140"/>
      <c r="R53" s="238">
        <f t="shared" si="5"/>
        <v>0</v>
      </c>
      <c r="S53" s="238">
        <f t="shared" si="6"/>
        <v>0</v>
      </c>
      <c r="T53" s="238">
        <f t="shared" si="7"/>
        <v>0</v>
      </c>
    </row>
    <row r="54" spans="1:20" s="131" customFormat="1" ht="37.5" hidden="1" x14ac:dyDescent="0.25">
      <c r="A54" s="126">
        <v>182</v>
      </c>
      <c r="B54" s="203" t="s">
        <v>35</v>
      </c>
      <c r="C54" s="173" t="s">
        <v>152</v>
      </c>
      <c r="D54" s="133"/>
      <c r="E54" s="133"/>
      <c r="F54" s="140">
        <f t="shared" ref="F54:H54" si="40">F55+F56+F57+F58+F60+F61</f>
        <v>173</v>
      </c>
      <c r="G54" s="140">
        <f t="shared" si="40"/>
        <v>173</v>
      </c>
      <c r="H54" s="140">
        <f t="shared" si="40"/>
        <v>173</v>
      </c>
      <c r="I54" s="129">
        <f t="shared" si="8"/>
        <v>0</v>
      </c>
      <c r="J54" s="129">
        <f t="shared" si="3"/>
        <v>0</v>
      </c>
      <c r="K54" s="129">
        <f t="shared" si="3"/>
        <v>0</v>
      </c>
      <c r="L54" s="141">
        <f t="shared" ref="L54:T54" si="41">L55+L56+L57+L58+L60+L61</f>
        <v>173</v>
      </c>
      <c r="M54" s="141">
        <f t="shared" si="41"/>
        <v>173</v>
      </c>
      <c r="N54" s="141">
        <f>N55+N56+N57+N58+N60+N61</f>
        <v>173</v>
      </c>
      <c r="O54" s="141">
        <f t="shared" si="41"/>
        <v>0</v>
      </c>
      <c r="P54" s="141">
        <f t="shared" si="41"/>
        <v>0</v>
      </c>
      <c r="Q54" s="141">
        <f t="shared" si="41"/>
        <v>0</v>
      </c>
      <c r="R54" s="141">
        <f t="shared" si="41"/>
        <v>173</v>
      </c>
      <c r="S54" s="141">
        <f t="shared" si="41"/>
        <v>173</v>
      </c>
      <c r="T54" s="141">
        <f t="shared" si="41"/>
        <v>173</v>
      </c>
    </row>
    <row r="55" spans="1:20" s="131" customFormat="1" ht="75" hidden="1" customHeight="1" x14ac:dyDescent="0.25">
      <c r="A55" s="126">
        <v>182</v>
      </c>
      <c r="B55" s="205" t="s">
        <v>36</v>
      </c>
      <c r="C55" s="156" t="s">
        <v>153</v>
      </c>
      <c r="D55" s="133"/>
      <c r="E55" s="133"/>
      <c r="F55" s="140">
        <v>0</v>
      </c>
      <c r="G55" s="140">
        <v>0</v>
      </c>
      <c r="H55" s="140">
        <v>0</v>
      </c>
      <c r="I55" s="129">
        <f t="shared" si="8"/>
        <v>0</v>
      </c>
      <c r="J55" s="129">
        <f t="shared" si="3"/>
        <v>0</v>
      </c>
      <c r="K55" s="129">
        <f t="shared" si="3"/>
        <v>0</v>
      </c>
      <c r="L55" s="140">
        <v>0</v>
      </c>
      <c r="M55" s="140">
        <v>0</v>
      </c>
      <c r="N55" s="140">
        <v>0</v>
      </c>
      <c r="O55" s="140"/>
      <c r="P55" s="140"/>
      <c r="Q55" s="140"/>
      <c r="R55" s="238">
        <f t="shared" si="5"/>
        <v>0</v>
      </c>
      <c r="S55" s="238">
        <f t="shared" si="6"/>
        <v>0</v>
      </c>
      <c r="T55" s="238">
        <f t="shared" si="7"/>
        <v>0</v>
      </c>
    </row>
    <row r="56" spans="1:20" s="131" customFormat="1" ht="37.5" hidden="1" customHeight="1" x14ac:dyDescent="0.25">
      <c r="A56" s="126">
        <v>321</v>
      </c>
      <c r="B56" s="205" t="s">
        <v>37</v>
      </c>
      <c r="C56" s="156" t="s">
        <v>154</v>
      </c>
      <c r="D56" s="133"/>
      <c r="E56" s="133"/>
      <c r="F56" s="140">
        <v>0</v>
      </c>
      <c r="G56" s="140">
        <v>0</v>
      </c>
      <c r="H56" s="140">
        <v>0</v>
      </c>
      <c r="I56" s="129">
        <f t="shared" si="8"/>
        <v>0</v>
      </c>
      <c r="J56" s="129">
        <f t="shared" si="3"/>
        <v>0</v>
      </c>
      <c r="K56" s="129">
        <f t="shared" si="3"/>
        <v>0</v>
      </c>
      <c r="L56" s="140">
        <v>0</v>
      </c>
      <c r="M56" s="140">
        <v>0</v>
      </c>
      <c r="N56" s="140">
        <v>0</v>
      </c>
      <c r="O56" s="140"/>
      <c r="P56" s="140"/>
      <c r="Q56" s="140"/>
      <c r="R56" s="238">
        <f t="shared" si="5"/>
        <v>0</v>
      </c>
      <c r="S56" s="238">
        <f t="shared" si="6"/>
        <v>0</v>
      </c>
      <c r="T56" s="238">
        <f t="shared" si="7"/>
        <v>0</v>
      </c>
    </row>
    <row r="57" spans="1:20" s="131" customFormat="1" ht="18.75" hidden="1" customHeight="1" x14ac:dyDescent="0.25">
      <c r="A57" s="126">
        <v>182</v>
      </c>
      <c r="B57" s="205" t="s">
        <v>38</v>
      </c>
      <c r="C57" s="156" t="s">
        <v>155</v>
      </c>
      <c r="D57" s="133"/>
      <c r="E57" s="133"/>
      <c r="F57" s="140">
        <v>0</v>
      </c>
      <c r="G57" s="140">
        <v>0</v>
      </c>
      <c r="H57" s="140">
        <v>0</v>
      </c>
      <c r="I57" s="129">
        <f t="shared" si="8"/>
        <v>0</v>
      </c>
      <c r="J57" s="129">
        <f t="shared" si="3"/>
        <v>0</v>
      </c>
      <c r="K57" s="129">
        <f t="shared" si="3"/>
        <v>0</v>
      </c>
      <c r="L57" s="140">
        <v>0</v>
      </c>
      <c r="M57" s="140">
        <v>0</v>
      </c>
      <c r="N57" s="140">
        <v>0</v>
      </c>
      <c r="O57" s="140"/>
      <c r="P57" s="140"/>
      <c r="Q57" s="140"/>
      <c r="R57" s="238">
        <f t="shared" si="5"/>
        <v>0</v>
      </c>
      <c r="S57" s="238">
        <f t="shared" si="6"/>
        <v>0</v>
      </c>
      <c r="T57" s="238">
        <f t="shared" si="7"/>
        <v>0</v>
      </c>
    </row>
    <row r="58" spans="1:20" s="131" customFormat="1" ht="75" hidden="1" customHeight="1" x14ac:dyDescent="0.25">
      <c r="A58" s="126">
        <v>188</v>
      </c>
      <c r="B58" s="205" t="s">
        <v>39</v>
      </c>
      <c r="C58" s="156" t="s">
        <v>311</v>
      </c>
      <c r="D58" s="133"/>
      <c r="E58" s="133"/>
      <c r="F58" s="140">
        <f t="shared" ref="F58" si="42">F59</f>
        <v>0</v>
      </c>
      <c r="G58" s="140">
        <v>0</v>
      </c>
      <c r="H58" s="140">
        <v>0</v>
      </c>
      <c r="I58" s="129">
        <f t="shared" si="8"/>
        <v>0</v>
      </c>
      <c r="J58" s="129">
        <f t="shared" si="3"/>
        <v>0</v>
      </c>
      <c r="K58" s="129">
        <f t="shared" si="3"/>
        <v>0</v>
      </c>
      <c r="L58" s="140">
        <f t="shared" ref="L58" si="43">L59</f>
        <v>0</v>
      </c>
      <c r="M58" s="140">
        <v>0</v>
      </c>
      <c r="N58" s="140">
        <v>0</v>
      </c>
      <c r="O58" s="140"/>
      <c r="P58" s="140"/>
      <c r="Q58" s="140"/>
      <c r="R58" s="238">
        <f t="shared" si="5"/>
        <v>0</v>
      </c>
      <c r="S58" s="238">
        <f t="shared" si="6"/>
        <v>0</v>
      </c>
      <c r="T58" s="238">
        <f t="shared" si="7"/>
        <v>0</v>
      </c>
    </row>
    <row r="59" spans="1:20" s="131" customFormat="1" ht="75" hidden="1" customHeight="1" x14ac:dyDescent="0.25">
      <c r="A59" s="126">
        <v>188</v>
      </c>
      <c r="B59" s="205" t="s">
        <v>40</v>
      </c>
      <c r="C59" s="144" t="s">
        <v>156</v>
      </c>
      <c r="D59" s="133"/>
      <c r="E59" s="133"/>
      <c r="F59" s="140">
        <v>0</v>
      </c>
      <c r="G59" s="140">
        <v>0</v>
      </c>
      <c r="H59" s="140">
        <v>0</v>
      </c>
      <c r="I59" s="129">
        <f t="shared" si="8"/>
        <v>0</v>
      </c>
      <c r="J59" s="129">
        <f t="shared" si="3"/>
        <v>0</v>
      </c>
      <c r="K59" s="129">
        <f t="shared" si="3"/>
        <v>0</v>
      </c>
      <c r="L59" s="140">
        <v>0</v>
      </c>
      <c r="M59" s="140">
        <v>0</v>
      </c>
      <c r="N59" s="140">
        <v>0</v>
      </c>
      <c r="O59" s="140"/>
      <c r="P59" s="140"/>
      <c r="Q59" s="140"/>
      <c r="R59" s="238">
        <f t="shared" si="5"/>
        <v>0</v>
      </c>
      <c r="S59" s="238">
        <f t="shared" si="6"/>
        <v>0</v>
      </c>
      <c r="T59" s="238">
        <f t="shared" si="7"/>
        <v>0</v>
      </c>
    </row>
    <row r="60" spans="1:20" s="131" customFormat="1" hidden="1" x14ac:dyDescent="0.25">
      <c r="A60" s="126">
        <v>900</v>
      </c>
      <c r="B60" s="204" t="s">
        <v>41</v>
      </c>
      <c r="C60" s="149" t="s">
        <v>157</v>
      </c>
      <c r="D60" s="133"/>
      <c r="E60" s="133"/>
      <c r="F60" s="140">
        <v>80</v>
      </c>
      <c r="G60" s="140">
        <v>80</v>
      </c>
      <c r="H60" s="140">
        <v>80</v>
      </c>
      <c r="I60" s="129">
        <f t="shared" si="8"/>
        <v>0</v>
      </c>
      <c r="J60" s="129">
        <f t="shared" si="3"/>
        <v>0</v>
      </c>
      <c r="K60" s="129">
        <f t="shared" si="3"/>
        <v>0</v>
      </c>
      <c r="L60" s="141">
        <v>80</v>
      </c>
      <c r="M60" s="141">
        <v>80</v>
      </c>
      <c r="N60" s="141">
        <v>80</v>
      </c>
      <c r="O60" s="141"/>
      <c r="P60" s="141"/>
      <c r="Q60" s="141"/>
      <c r="R60" s="238">
        <f t="shared" si="5"/>
        <v>80</v>
      </c>
      <c r="S60" s="238">
        <f t="shared" si="6"/>
        <v>80</v>
      </c>
      <c r="T60" s="238">
        <f t="shared" si="7"/>
        <v>80</v>
      </c>
    </row>
    <row r="61" spans="1:20" s="131" customFormat="1" ht="56.25" hidden="1" x14ac:dyDescent="0.25">
      <c r="A61" s="126">
        <v>919</v>
      </c>
      <c r="B61" s="204" t="s">
        <v>42</v>
      </c>
      <c r="C61" s="149" t="s">
        <v>158</v>
      </c>
      <c r="D61" s="133"/>
      <c r="E61" s="133"/>
      <c r="F61" s="140">
        <f>F62</f>
        <v>93</v>
      </c>
      <c r="G61" s="140">
        <f>G62</f>
        <v>93</v>
      </c>
      <c r="H61" s="140">
        <f>H62</f>
        <v>93</v>
      </c>
      <c r="I61" s="129">
        <f t="shared" si="8"/>
        <v>0</v>
      </c>
      <c r="J61" s="129">
        <f t="shared" si="3"/>
        <v>0</v>
      </c>
      <c r="K61" s="129">
        <f t="shared" si="3"/>
        <v>0</v>
      </c>
      <c r="L61" s="141">
        <f>L62</f>
        <v>93</v>
      </c>
      <c r="M61" s="141">
        <f>M62</f>
        <v>93</v>
      </c>
      <c r="N61" s="141">
        <f>N62</f>
        <v>93</v>
      </c>
      <c r="O61" s="141">
        <f t="shared" ref="O61:T61" si="44">O62</f>
        <v>0</v>
      </c>
      <c r="P61" s="141">
        <f t="shared" si="44"/>
        <v>0</v>
      </c>
      <c r="Q61" s="141">
        <f t="shared" si="44"/>
        <v>0</v>
      </c>
      <c r="R61" s="141">
        <f t="shared" si="44"/>
        <v>93</v>
      </c>
      <c r="S61" s="141">
        <f t="shared" si="44"/>
        <v>93</v>
      </c>
      <c r="T61" s="141">
        <f t="shared" si="44"/>
        <v>93</v>
      </c>
    </row>
    <row r="62" spans="1:20" s="131" customFormat="1" ht="75" hidden="1" x14ac:dyDescent="0.25">
      <c r="A62" s="126">
        <v>919</v>
      </c>
      <c r="B62" s="204" t="s">
        <v>43</v>
      </c>
      <c r="C62" s="143" t="s">
        <v>159</v>
      </c>
      <c r="D62" s="133"/>
      <c r="E62" s="133"/>
      <c r="F62" s="140">
        <v>93</v>
      </c>
      <c r="G62" s="140">
        <v>93</v>
      </c>
      <c r="H62" s="140">
        <v>93</v>
      </c>
      <c r="I62" s="129">
        <f t="shared" si="8"/>
        <v>0</v>
      </c>
      <c r="J62" s="129">
        <f t="shared" si="3"/>
        <v>0</v>
      </c>
      <c r="K62" s="129">
        <f t="shared" si="3"/>
        <v>0</v>
      </c>
      <c r="L62" s="141">
        <v>93</v>
      </c>
      <c r="M62" s="141">
        <v>93</v>
      </c>
      <c r="N62" s="141">
        <v>93</v>
      </c>
      <c r="O62" s="141"/>
      <c r="P62" s="141"/>
      <c r="Q62" s="141"/>
      <c r="R62" s="238">
        <f t="shared" si="5"/>
        <v>93</v>
      </c>
      <c r="S62" s="238">
        <f t="shared" si="6"/>
        <v>93</v>
      </c>
      <c r="T62" s="238">
        <f t="shared" si="7"/>
        <v>93</v>
      </c>
    </row>
    <row r="63" spans="1:20" s="18" customFormat="1" ht="21" x14ac:dyDescent="0.25">
      <c r="A63" s="14"/>
      <c r="B63" s="206"/>
      <c r="C63" s="241" t="s">
        <v>312</v>
      </c>
      <c r="D63" s="47"/>
      <c r="E63" s="47"/>
      <c r="F63" s="42">
        <f>F64+F81+F89+F95+F105+F131</f>
        <v>54872.600000000006</v>
      </c>
      <c r="G63" s="42">
        <f>G64+G81+G89+G95+G105+G131</f>
        <v>65547.700000000012</v>
      </c>
      <c r="H63" s="42">
        <f>H64+H81+H89+H95+H105+H131</f>
        <v>66012.700000000012</v>
      </c>
      <c r="I63" s="48">
        <f t="shared" si="8"/>
        <v>3105</v>
      </c>
      <c r="J63" s="48">
        <f t="shared" si="3"/>
        <v>3229</v>
      </c>
      <c r="K63" s="48">
        <f t="shared" si="3"/>
        <v>3358</v>
      </c>
      <c r="L63" s="36">
        <f t="shared" ref="L63:Q63" si="45">L64+L81+L89+L95+L105+L131</f>
        <v>57977.600000000006</v>
      </c>
      <c r="M63" s="36">
        <f t="shared" si="45"/>
        <v>68776.700000000012</v>
      </c>
      <c r="N63" s="36">
        <f t="shared" si="45"/>
        <v>69370.700000000012</v>
      </c>
      <c r="O63" s="36">
        <f t="shared" si="45"/>
        <v>5648</v>
      </c>
      <c r="P63" s="36">
        <f t="shared" si="45"/>
        <v>0</v>
      </c>
      <c r="Q63" s="36">
        <f t="shared" si="45"/>
        <v>0</v>
      </c>
      <c r="R63" s="240">
        <f t="shared" si="5"/>
        <v>63625.600000000006</v>
      </c>
      <c r="S63" s="240">
        <f t="shared" si="6"/>
        <v>68776.700000000012</v>
      </c>
      <c r="T63" s="240">
        <f t="shared" si="7"/>
        <v>69370.700000000012</v>
      </c>
    </row>
    <row r="64" spans="1:20" s="131" customFormat="1" ht="37.5" hidden="1" x14ac:dyDescent="0.25">
      <c r="A64" s="126"/>
      <c r="B64" s="203" t="s">
        <v>44</v>
      </c>
      <c r="C64" s="174" t="s">
        <v>161</v>
      </c>
      <c r="D64" s="133"/>
      <c r="E64" s="133"/>
      <c r="F64" s="136">
        <f>F65+F67+F76+F79</f>
        <v>43932.800000000003</v>
      </c>
      <c r="G64" s="136">
        <f>G65+G67+G76+G79</f>
        <v>44542.9</v>
      </c>
      <c r="H64" s="136">
        <f>H65+H67+H76+H79</f>
        <v>45508.9</v>
      </c>
      <c r="I64" s="129">
        <f t="shared" si="8"/>
        <v>3105</v>
      </c>
      <c r="J64" s="129">
        <f t="shared" si="3"/>
        <v>3229</v>
      </c>
      <c r="K64" s="129">
        <f t="shared" si="3"/>
        <v>3358</v>
      </c>
      <c r="L64" s="137">
        <f t="shared" ref="L64:Q64" si="46">L65+L67+L76+L79</f>
        <v>47037.8</v>
      </c>
      <c r="M64" s="137">
        <f t="shared" si="46"/>
        <v>47771.9</v>
      </c>
      <c r="N64" s="137">
        <f t="shared" si="46"/>
        <v>48866.9</v>
      </c>
      <c r="O64" s="137">
        <f t="shared" si="46"/>
        <v>0</v>
      </c>
      <c r="P64" s="137">
        <f t="shared" si="46"/>
        <v>0</v>
      </c>
      <c r="Q64" s="137">
        <f t="shared" si="46"/>
        <v>0</v>
      </c>
      <c r="R64" s="238">
        <f t="shared" si="5"/>
        <v>47037.8</v>
      </c>
      <c r="S64" s="238">
        <f t="shared" si="6"/>
        <v>47771.9</v>
      </c>
      <c r="T64" s="238">
        <f t="shared" si="7"/>
        <v>48866.9</v>
      </c>
    </row>
    <row r="65" spans="1:20" s="131" customFormat="1" hidden="1" x14ac:dyDescent="0.25">
      <c r="A65" s="126"/>
      <c r="B65" s="203" t="s">
        <v>45</v>
      </c>
      <c r="C65" s="149" t="s">
        <v>162</v>
      </c>
      <c r="D65" s="133"/>
      <c r="E65" s="133"/>
      <c r="F65" s="140">
        <f t="shared" ref="F65:H65" si="47">F66</f>
        <v>16.8</v>
      </c>
      <c r="G65" s="140">
        <f t="shared" si="47"/>
        <v>11.9</v>
      </c>
      <c r="H65" s="140">
        <f t="shared" si="47"/>
        <v>6.9</v>
      </c>
      <c r="I65" s="129">
        <f t="shared" si="8"/>
        <v>0</v>
      </c>
      <c r="J65" s="129">
        <f t="shared" si="3"/>
        <v>0</v>
      </c>
      <c r="K65" s="129">
        <f t="shared" si="3"/>
        <v>0</v>
      </c>
      <c r="L65" s="141">
        <f t="shared" ref="L65:Q65" si="48">L66</f>
        <v>16.8</v>
      </c>
      <c r="M65" s="141">
        <f t="shared" si="48"/>
        <v>11.9</v>
      </c>
      <c r="N65" s="141">
        <f t="shared" si="48"/>
        <v>6.9</v>
      </c>
      <c r="O65" s="141">
        <f t="shared" si="48"/>
        <v>0</v>
      </c>
      <c r="P65" s="141">
        <f t="shared" si="48"/>
        <v>0</v>
      </c>
      <c r="Q65" s="141">
        <f t="shared" si="48"/>
        <v>0</v>
      </c>
      <c r="R65" s="238">
        <f t="shared" si="5"/>
        <v>16.8</v>
      </c>
      <c r="S65" s="238">
        <f t="shared" si="6"/>
        <v>11.9</v>
      </c>
      <c r="T65" s="238">
        <f t="shared" si="7"/>
        <v>6.9</v>
      </c>
    </row>
    <row r="66" spans="1:20" s="131" customFormat="1" ht="37.5" hidden="1" x14ac:dyDescent="0.25">
      <c r="A66" s="126">
        <v>900</v>
      </c>
      <c r="B66" s="204" t="s">
        <v>46</v>
      </c>
      <c r="C66" s="143" t="s">
        <v>163</v>
      </c>
      <c r="D66" s="133"/>
      <c r="E66" s="133"/>
      <c r="F66" s="140">
        <v>16.8</v>
      </c>
      <c r="G66" s="140">
        <v>11.9</v>
      </c>
      <c r="H66" s="140">
        <v>6.9</v>
      </c>
      <c r="I66" s="129">
        <f t="shared" si="8"/>
        <v>0</v>
      </c>
      <c r="J66" s="129">
        <f t="shared" si="3"/>
        <v>0</v>
      </c>
      <c r="K66" s="129">
        <f t="shared" si="3"/>
        <v>0</v>
      </c>
      <c r="L66" s="141">
        <v>16.8</v>
      </c>
      <c r="M66" s="141">
        <v>11.9</v>
      </c>
      <c r="N66" s="141">
        <v>6.9</v>
      </c>
      <c r="O66" s="141"/>
      <c r="P66" s="141"/>
      <c r="Q66" s="141"/>
      <c r="R66" s="238">
        <f t="shared" si="5"/>
        <v>16.8</v>
      </c>
      <c r="S66" s="238">
        <f t="shared" si="6"/>
        <v>11.9</v>
      </c>
      <c r="T66" s="238">
        <f t="shared" si="7"/>
        <v>6.9</v>
      </c>
    </row>
    <row r="67" spans="1:20" s="131" customFormat="1" ht="75" hidden="1" x14ac:dyDescent="0.25">
      <c r="A67" s="126">
        <v>905</v>
      </c>
      <c r="B67" s="203" t="s">
        <v>47</v>
      </c>
      <c r="C67" s="173" t="s">
        <v>164</v>
      </c>
      <c r="D67" s="133"/>
      <c r="E67" s="133"/>
      <c r="F67" s="140">
        <f t="shared" ref="F67:H67" si="49">F68+F70+F72+F74</f>
        <v>40886</v>
      </c>
      <c r="G67" s="140">
        <f t="shared" si="49"/>
        <v>41539</v>
      </c>
      <c r="H67" s="140">
        <f t="shared" si="49"/>
        <v>42510</v>
      </c>
      <c r="I67" s="129">
        <f t="shared" si="8"/>
        <v>3105</v>
      </c>
      <c r="J67" s="129">
        <f t="shared" si="3"/>
        <v>3229</v>
      </c>
      <c r="K67" s="129">
        <f t="shared" si="3"/>
        <v>3358</v>
      </c>
      <c r="L67" s="141">
        <f t="shared" ref="L67:N67" si="50">L68+L70+L72+L74</f>
        <v>43991</v>
      </c>
      <c r="M67" s="141">
        <f t="shared" si="50"/>
        <v>44768</v>
      </c>
      <c r="N67" s="141">
        <f t="shared" si="50"/>
        <v>45868</v>
      </c>
      <c r="O67" s="141">
        <f t="shared" ref="O67:Q67" si="51">O68+O70+O72+O74</f>
        <v>0</v>
      </c>
      <c r="P67" s="141">
        <f t="shared" si="51"/>
        <v>0</v>
      </c>
      <c r="Q67" s="141">
        <f t="shared" si="51"/>
        <v>0</v>
      </c>
      <c r="R67" s="238">
        <f t="shared" si="5"/>
        <v>43991</v>
      </c>
      <c r="S67" s="238">
        <f t="shared" si="6"/>
        <v>44768</v>
      </c>
      <c r="T67" s="238">
        <f t="shared" si="7"/>
        <v>45868</v>
      </c>
    </row>
    <row r="68" spans="1:20" s="131" customFormat="1" ht="56.25" hidden="1" x14ac:dyDescent="0.25">
      <c r="A68" s="126">
        <v>905</v>
      </c>
      <c r="B68" s="204" t="s">
        <v>48</v>
      </c>
      <c r="C68" s="149" t="s">
        <v>165</v>
      </c>
      <c r="D68" s="133"/>
      <c r="E68" s="133"/>
      <c r="F68" s="140">
        <f t="shared" ref="F68:H68" si="52">F69</f>
        <v>21152</v>
      </c>
      <c r="G68" s="140">
        <f t="shared" si="52"/>
        <v>21706</v>
      </c>
      <c r="H68" s="140">
        <f t="shared" si="52"/>
        <v>22574</v>
      </c>
      <c r="I68" s="129">
        <f t="shared" si="8"/>
        <v>3105</v>
      </c>
      <c r="J68" s="129">
        <f t="shared" si="3"/>
        <v>3229</v>
      </c>
      <c r="K68" s="129">
        <f t="shared" si="3"/>
        <v>3358</v>
      </c>
      <c r="L68" s="141">
        <f t="shared" ref="L68:Q68" si="53">L69</f>
        <v>24257</v>
      </c>
      <c r="M68" s="141">
        <f t="shared" si="53"/>
        <v>24935</v>
      </c>
      <c r="N68" s="141">
        <f t="shared" si="53"/>
        <v>25932</v>
      </c>
      <c r="O68" s="141">
        <f t="shared" si="53"/>
        <v>0</v>
      </c>
      <c r="P68" s="141">
        <f t="shared" si="53"/>
        <v>0</v>
      </c>
      <c r="Q68" s="141">
        <f t="shared" si="53"/>
        <v>0</v>
      </c>
      <c r="R68" s="238">
        <f t="shared" si="5"/>
        <v>24257</v>
      </c>
      <c r="S68" s="238">
        <f t="shared" si="6"/>
        <v>24935</v>
      </c>
      <c r="T68" s="238">
        <f t="shared" si="7"/>
        <v>25932</v>
      </c>
    </row>
    <row r="69" spans="1:20" s="131" customFormat="1" ht="75.75" hidden="1" x14ac:dyDescent="0.25">
      <c r="A69" s="126">
        <v>905</v>
      </c>
      <c r="B69" s="204" t="s">
        <v>49</v>
      </c>
      <c r="C69" s="143" t="s">
        <v>313</v>
      </c>
      <c r="D69" s="133"/>
      <c r="E69" s="133"/>
      <c r="F69" s="140">
        <v>21152</v>
      </c>
      <c r="G69" s="140">
        <v>21706</v>
      </c>
      <c r="H69" s="140">
        <v>22574</v>
      </c>
      <c r="I69" s="129">
        <f t="shared" si="8"/>
        <v>3105</v>
      </c>
      <c r="J69" s="129">
        <f t="shared" si="3"/>
        <v>3229</v>
      </c>
      <c r="K69" s="129">
        <f t="shared" si="3"/>
        <v>3358</v>
      </c>
      <c r="L69" s="141">
        <f>21152+3105</f>
        <v>24257</v>
      </c>
      <c r="M69" s="141">
        <f>21706+3229</f>
        <v>24935</v>
      </c>
      <c r="N69" s="141">
        <f>22574+3358</f>
        <v>25932</v>
      </c>
      <c r="O69" s="141"/>
      <c r="P69" s="141"/>
      <c r="Q69" s="141"/>
      <c r="R69" s="238">
        <f t="shared" si="5"/>
        <v>24257</v>
      </c>
      <c r="S69" s="238">
        <f t="shared" si="6"/>
        <v>24935</v>
      </c>
      <c r="T69" s="238">
        <f t="shared" si="7"/>
        <v>25932</v>
      </c>
    </row>
    <row r="70" spans="1:20" s="131" customFormat="1" ht="75" hidden="1" x14ac:dyDescent="0.25">
      <c r="A70" s="126">
        <v>905</v>
      </c>
      <c r="B70" s="204" t="s">
        <v>50</v>
      </c>
      <c r="C70" s="149" t="s">
        <v>166</v>
      </c>
      <c r="D70" s="133"/>
      <c r="E70" s="133"/>
      <c r="F70" s="140">
        <f>F71</f>
        <v>2469</v>
      </c>
      <c r="G70" s="140">
        <f>G71</f>
        <v>2568</v>
      </c>
      <c r="H70" s="140">
        <f>H71</f>
        <v>2671</v>
      </c>
      <c r="I70" s="129">
        <f t="shared" si="8"/>
        <v>0</v>
      </c>
      <c r="J70" s="129">
        <f t="shared" si="3"/>
        <v>0</v>
      </c>
      <c r="K70" s="129">
        <f t="shared" si="3"/>
        <v>0</v>
      </c>
      <c r="L70" s="141">
        <f t="shared" ref="L70:Q70" si="54">L71</f>
        <v>2469</v>
      </c>
      <c r="M70" s="141">
        <f t="shared" si="54"/>
        <v>2568</v>
      </c>
      <c r="N70" s="141">
        <f t="shared" si="54"/>
        <v>2671</v>
      </c>
      <c r="O70" s="141">
        <f t="shared" si="54"/>
        <v>0</v>
      </c>
      <c r="P70" s="141">
        <f t="shared" si="54"/>
        <v>0</v>
      </c>
      <c r="Q70" s="141">
        <f t="shared" si="54"/>
        <v>0</v>
      </c>
      <c r="R70" s="238">
        <f t="shared" si="5"/>
        <v>2469</v>
      </c>
      <c r="S70" s="238">
        <f t="shared" si="6"/>
        <v>2568</v>
      </c>
      <c r="T70" s="238">
        <f t="shared" si="7"/>
        <v>2671</v>
      </c>
    </row>
    <row r="71" spans="1:20" s="131" customFormat="1" ht="75" hidden="1" x14ac:dyDescent="0.25">
      <c r="A71" s="126">
        <v>905</v>
      </c>
      <c r="B71" s="204" t="s">
        <v>51</v>
      </c>
      <c r="C71" s="143" t="s">
        <v>167</v>
      </c>
      <c r="D71" s="133"/>
      <c r="E71" s="133"/>
      <c r="F71" s="140">
        <v>2469</v>
      </c>
      <c r="G71" s="140">
        <v>2568</v>
      </c>
      <c r="H71" s="140">
        <v>2671</v>
      </c>
      <c r="I71" s="129">
        <f t="shared" si="8"/>
        <v>0</v>
      </c>
      <c r="J71" s="129">
        <f t="shared" si="3"/>
        <v>0</v>
      </c>
      <c r="K71" s="129">
        <f t="shared" si="3"/>
        <v>0</v>
      </c>
      <c r="L71" s="141">
        <v>2469</v>
      </c>
      <c r="M71" s="141">
        <v>2568</v>
      </c>
      <c r="N71" s="141">
        <v>2671</v>
      </c>
      <c r="O71" s="141"/>
      <c r="P71" s="141"/>
      <c r="Q71" s="141"/>
      <c r="R71" s="238">
        <f t="shared" si="5"/>
        <v>2469</v>
      </c>
      <c r="S71" s="238">
        <f t="shared" si="6"/>
        <v>2568</v>
      </c>
      <c r="T71" s="238">
        <f t="shared" si="7"/>
        <v>2671</v>
      </c>
    </row>
    <row r="72" spans="1:20" s="131" customFormat="1" ht="75" hidden="1" x14ac:dyDescent="0.25">
      <c r="A72" s="126">
        <v>905</v>
      </c>
      <c r="B72" s="204" t="s">
        <v>52</v>
      </c>
      <c r="C72" s="149" t="s">
        <v>168</v>
      </c>
      <c r="D72" s="133"/>
      <c r="E72" s="133"/>
      <c r="F72" s="140">
        <f t="shared" ref="F72:H72" si="55">F73</f>
        <v>450</v>
      </c>
      <c r="G72" s="140">
        <f t="shared" si="55"/>
        <v>450</v>
      </c>
      <c r="H72" s="140">
        <f t="shared" si="55"/>
        <v>450</v>
      </c>
      <c r="I72" s="129">
        <f t="shared" si="8"/>
        <v>0</v>
      </c>
      <c r="J72" s="129">
        <f t="shared" si="3"/>
        <v>0</v>
      </c>
      <c r="K72" s="129">
        <f t="shared" si="3"/>
        <v>0</v>
      </c>
      <c r="L72" s="141">
        <f t="shared" ref="L72:Q72" si="56">L73</f>
        <v>450</v>
      </c>
      <c r="M72" s="141">
        <f t="shared" si="56"/>
        <v>450</v>
      </c>
      <c r="N72" s="141">
        <f t="shared" si="56"/>
        <v>450</v>
      </c>
      <c r="O72" s="141">
        <f t="shared" si="56"/>
        <v>0</v>
      </c>
      <c r="P72" s="141">
        <f t="shared" si="56"/>
        <v>0</v>
      </c>
      <c r="Q72" s="141">
        <f t="shared" si="56"/>
        <v>0</v>
      </c>
      <c r="R72" s="238">
        <f t="shared" si="5"/>
        <v>450</v>
      </c>
      <c r="S72" s="238">
        <f t="shared" si="6"/>
        <v>450</v>
      </c>
      <c r="T72" s="238">
        <f t="shared" si="7"/>
        <v>450</v>
      </c>
    </row>
    <row r="73" spans="1:20" s="131" customFormat="1" ht="56.25" hidden="1" x14ac:dyDescent="0.25">
      <c r="A73" s="126">
        <v>905</v>
      </c>
      <c r="B73" s="204" t="s">
        <v>53</v>
      </c>
      <c r="C73" s="143" t="s">
        <v>169</v>
      </c>
      <c r="D73" s="133"/>
      <c r="E73" s="133"/>
      <c r="F73" s="140">
        <v>450</v>
      </c>
      <c r="G73" s="140">
        <v>450</v>
      </c>
      <c r="H73" s="140">
        <v>450</v>
      </c>
      <c r="I73" s="129">
        <f t="shared" si="8"/>
        <v>0</v>
      </c>
      <c r="J73" s="129">
        <f t="shared" si="8"/>
        <v>0</v>
      </c>
      <c r="K73" s="129">
        <f t="shared" si="8"/>
        <v>0</v>
      </c>
      <c r="L73" s="141">
        <v>450</v>
      </c>
      <c r="M73" s="141">
        <v>450</v>
      </c>
      <c r="N73" s="141">
        <v>450</v>
      </c>
      <c r="O73" s="141"/>
      <c r="P73" s="141"/>
      <c r="Q73" s="141"/>
      <c r="R73" s="238">
        <f t="shared" ref="R73:R138" si="57">L73+O73</f>
        <v>450</v>
      </c>
      <c r="S73" s="238">
        <f t="shared" ref="S73:S138" si="58">M73+P73</f>
        <v>450</v>
      </c>
      <c r="T73" s="238">
        <f t="shared" ref="T73:T138" si="59">N73+Q73</f>
        <v>450</v>
      </c>
    </row>
    <row r="74" spans="1:20" s="131" customFormat="1" ht="37.5" hidden="1" x14ac:dyDescent="0.25">
      <c r="A74" s="126">
        <v>905</v>
      </c>
      <c r="B74" s="204" t="s">
        <v>54</v>
      </c>
      <c r="C74" s="149" t="s">
        <v>170</v>
      </c>
      <c r="D74" s="133"/>
      <c r="E74" s="133"/>
      <c r="F74" s="140">
        <f t="shared" ref="F74:H74" si="60">F75</f>
        <v>16815</v>
      </c>
      <c r="G74" s="140">
        <f t="shared" si="60"/>
        <v>16815</v>
      </c>
      <c r="H74" s="140">
        <f t="shared" si="60"/>
        <v>16815</v>
      </c>
      <c r="I74" s="129">
        <f t="shared" ref="I74:K139" si="61">L74-F74</f>
        <v>0</v>
      </c>
      <c r="J74" s="129">
        <f t="shared" si="61"/>
        <v>0</v>
      </c>
      <c r="K74" s="129">
        <f t="shared" si="61"/>
        <v>0</v>
      </c>
      <c r="L74" s="141">
        <f t="shared" ref="L74:Q74" si="62">L75</f>
        <v>16815</v>
      </c>
      <c r="M74" s="141">
        <f t="shared" si="62"/>
        <v>16815</v>
      </c>
      <c r="N74" s="141">
        <f t="shared" si="62"/>
        <v>16815</v>
      </c>
      <c r="O74" s="141">
        <f t="shared" si="62"/>
        <v>0</v>
      </c>
      <c r="P74" s="141">
        <f t="shared" si="62"/>
        <v>0</v>
      </c>
      <c r="Q74" s="141">
        <f t="shared" si="62"/>
        <v>0</v>
      </c>
      <c r="R74" s="238">
        <f t="shared" si="57"/>
        <v>16815</v>
      </c>
      <c r="S74" s="238">
        <f t="shared" si="58"/>
        <v>16815</v>
      </c>
      <c r="T74" s="238">
        <f t="shared" si="59"/>
        <v>16815</v>
      </c>
    </row>
    <row r="75" spans="1:20" s="131" customFormat="1" ht="37.5" hidden="1" x14ac:dyDescent="0.25">
      <c r="A75" s="126">
        <v>905</v>
      </c>
      <c r="B75" s="204" t="s">
        <v>55</v>
      </c>
      <c r="C75" s="175" t="s">
        <v>392</v>
      </c>
      <c r="D75" s="133"/>
      <c r="E75" s="133"/>
      <c r="F75" s="140">
        <v>16815</v>
      </c>
      <c r="G75" s="140">
        <f>F75</f>
        <v>16815</v>
      </c>
      <c r="H75" s="140">
        <f>G75</f>
        <v>16815</v>
      </c>
      <c r="I75" s="129">
        <f t="shared" si="61"/>
        <v>0</v>
      </c>
      <c r="J75" s="129">
        <f t="shared" si="61"/>
        <v>0</v>
      </c>
      <c r="K75" s="129">
        <f t="shared" si="61"/>
        <v>0</v>
      </c>
      <c r="L75" s="141">
        <v>16815</v>
      </c>
      <c r="M75" s="141">
        <f>L75</f>
        <v>16815</v>
      </c>
      <c r="N75" s="141">
        <f>M75</f>
        <v>16815</v>
      </c>
      <c r="O75" s="141"/>
      <c r="P75" s="141"/>
      <c r="Q75" s="141"/>
      <c r="R75" s="238">
        <f t="shared" si="57"/>
        <v>16815</v>
      </c>
      <c r="S75" s="238">
        <f t="shared" si="58"/>
        <v>16815</v>
      </c>
      <c r="T75" s="238">
        <f t="shared" si="59"/>
        <v>16815</v>
      </c>
    </row>
    <row r="76" spans="1:20" s="131" customFormat="1" hidden="1" x14ac:dyDescent="0.25">
      <c r="A76" s="126">
        <v>905</v>
      </c>
      <c r="B76" s="203" t="s">
        <v>56</v>
      </c>
      <c r="C76" s="149" t="s">
        <v>171</v>
      </c>
      <c r="D76" s="133"/>
      <c r="E76" s="133"/>
      <c r="F76" s="140">
        <f t="shared" ref="F76:H77" si="63">F77</f>
        <v>42</v>
      </c>
      <c r="G76" s="140">
        <f t="shared" si="63"/>
        <v>42</v>
      </c>
      <c r="H76" s="140">
        <f t="shared" si="63"/>
        <v>42</v>
      </c>
      <c r="I76" s="129">
        <f t="shared" si="61"/>
        <v>0</v>
      </c>
      <c r="J76" s="129">
        <f t="shared" si="61"/>
        <v>0</v>
      </c>
      <c r="K76" s="129">
        <f t="shared" si="61"/>
        <v>0</v>
      </c>
      <c r="L76" s="141">
        <f t="shared" ref="L76:Q77" si="64">L77</f>
        <v>42</v>
      </c>
      <c r="M76" s="141">
        <f t="shared" si="64"/>
        <v>42</v>
      </c>
      <c r="N76" s="141">
        <f t="shared" si="64"/>
        <v>42</v>
      </c>
      <c r="O76" s="141">
        <f t="shared" si="64"/>
        <v>0</v>
      </c>
      <c r="P76" s="141">
        <f t="shared" si="64"/>
        <v>0</v>
      </c>
      <c r="Q76" s="141">
        <f t="shared" si="64"/>
        <v>0</v>
      </c>
      <c r="R76" s="238">
        <f t="shared" si="57"/>
        <v>42</v>
      </c>
      <c r="S76" s="238">
        <f t="shared" si="58"/>
        <v>42</v>
      </c>
      <c r="T76" s="238">
        <f t="shared" si="59"/>
        <v>42</v>
      </c>
    </row>
    <row r="77" spans="1:20" s="131" customFormat="1" ht="37.5" hidden="1" x14ac:dyDescent="0.25">
      <c r="A77" s="126">
        <v>905</v>
      </c>
      <c r="B77" s="204" t="s">
        <v>57</v>
      </c>
      <c r="C77" s="149" t="s">
        <v>172</v>
      </c>
      <c r="D77" s="133"/>
      <c r="E77" s="133"/>
      <c r="F77" s="140">
        <f t="shared" si="63"/>
        <v>42</v>
      </c>
      <c r="G77" s="140">
        <f t="shared" si="63"/>
        <v>42</v>
      </c>
      <c r="H77" s="140">
        <f t="shared" si="63"/>
        <v>42</v>
      </c>
      <c r="I77" s="129">
        <f t="shared" si="61"/>
        <v>0</v>
      </c>
      <c r="J77" s="129">
        <f t="shared" si="61"/>
        <v>0</v>
      </c>
      <c r="K77" s="129">
        <f t="shared" si="61"/>
        <v>0</v>
      </c>
      <c r="L77" s="141">
        <f t="shared" si="64"/>
        <v>42</v>
      </c>
      <c r="M77" s="141">
        <f t="shared" si="64"/>
        <v>42</v>
      </c>
      <c r="N77" s="141">
        <f t="shared" si="64"/>
        <v>42</v>
      </c>
      <c r="O77" s="141">
        <f t="shared" si="64"/>
        <v>0</v>
      </c>
      <c r="P77" s="141">
        <f t="shared" si="64"/>
        <v>0</v>
      </c>
      <c r="Q77" s="141">
        <f t="shared" si="64"/>
        <v>0</v>
      </c>
      <c r="R77" s="238">
        <f t="shared" si="57"/>
        <v>42</v>
      </c>
      <c r="S77" s="238">
        <f t="shared" si="58"/>
        <v>42</v>
      </c>
      <c r="T77" s="238">
        <f t="shared" si="59"/>
        <v>42</v>
      </c>
    </row>
    <row r="78" spans="1:20" s="131" customFormat="1" ht="56.25" hidden="1" x14ac:dyDescent="0.25">
      <c r="A78" s="126">
        <v>905</v>
      </c>
      <c r="B78" s="204" t="s">
        <v>58</v>
      </c>
      <c r="C78" s="143" t="s">
        <v>173</v>
      </c>
      <c r="D78" s="133"/>
      <c r="E78" s="133"/>
      <c r="F78" s="140">
        <v>42</v>
      </c>
      <c r="G78" s="140">
        <f>F78</f>
        <v>42</v>
      </c>
      <c r="H78" s="140">
        <f>G78</f>
        <v>42</v>
      </c>
      <c r="I78" s="129">
        <f t="shared" si="61"/>
        <v>0</v>
      </c>
      <c r="J78" s="129">
        <f t="shared" si="61"/>
        <v>0</v>
      </c>
      <c r="K78" s="129">
        <f t="shared" si="61"/>
        <v>0</v>
      </c>
      <c r="L78" s="141">
        <v>42</v>
      </c>
      <c r="M78" s="141">
        <f>L78</f>
        <v>42</v>
      </c>
      <c r="N78" s="141">
        <f>M78</f>
        <v>42</v>
      </c>
      <c r="O78" s="141"/>
      <c r="P78" s="141"/>
      <c r="Q78" s="141"/>
      <c r="R78" s="238">
        <f t="shared" si="57"/>
        <v>42</v>
      </c>
      <c r="S78" s="238">
        <f t="shared" si="58"/>
        <v>42</v>
      </c>
      <c r="T78" s="238">
        <f t="shared" si="59"/>
        <v>42</v>
      </c>
    </row>
    <row r="79" spans="1:20" s="131" customFormat="1" ht="75" hidden="1" x14ac:dyDescent="0.25">
      <c r="A79" s="126">
        <v>905</v>
      </c>
      <c r="B79" s="203" t="s">
        <v>59</v>
      </c>
      <c r="C79" s="176" t="s">
        <v>391</v>
      </c>
      <c r="D79" s="133"/>
      <c r="E79" s="133"/>
      <c r="F79" s="140">
        <f t="shared" ref="F79:H79" si="65">F80</f>
        <v>2988</v>
      </c>
      <c r="G79" s="140">
        <f t="shared" si="65"/>
        <v>2950</v>
      </c>
      <c r="H79" s="140">
        <f t="shared" si="65"/>
        <v>2950</v>
      </c>
      <c r="I79" s="129">
        <f t="shared" si="61"/>
        <v>0</v>
      </c>
      <c r="J79" s="129">
        <f t="shared" si="61"/>
        <v>0</v>
      </c>
      <c r="K79" s="129">
        <f t="shared" si="61"/>
        <v>0</v>
      </c>
      <c r="L79" s="141">
        <f t="shared" ref="L79:Q79" si="66">L80</f>
        <v>2988</v>
      </c>
      <c r="M79" s="141">
        <f t="shared" si="66"/>
        <v>2950</v>
      </c>
      <c r="N79" s="141">
        <f t="shared" si="66"/>
        <v>2950</v>
      </c>
      <c r="O79" s="141">
        <f t="shared" si="66"/>
        <v>0</v>
      </c>
      <c r="P79" s="141">
        <f t="shared" si="66"/>
        <v>0</v>
      </c>
      <c r="Q79" s="141">
        <f t="shared" si="66"/>
        <v>0</v>
      </c>
      <c r="R79" s="238">
        <f t="shared" si="57"/>
        <v>2988</v>
      </c>
      <c r="S79" s="238">
        <f t="shared" si="58"/>
        <v>2950</v>
      </c>
      <c r="T79" s="238">
        <f t="shared" si="59"/>
        <v>2950</v>
      </c>
    </row>
    <row r="80" spans="1:20" s="131" customFormat="1" ht="70.5" hidden="1" customHeight="1" x14ac:dyDescent="0.25">
      <c r="A80" s="126">
        <v>905</v>
      </c>
      <c r="B80" s="204" t="s">
        <v>60</v>
      </c>
      <c r="C80" s="143" t="s">
        <v>174</v>
      </c>
      <c r="D80" s="133"/>
      <c r="E80" s="133"/>
      <c r="F80" s="140">
        <v>2988</v>
      </c>
      <c r="G80" s="140">
        <v>2950</v>
      </c>
      <c r="H80" s="140">
        <v>2950</v>
      </c>
      <c r="I80" s="129">
        <f t="shared" si="61"/>
        <v>0</v>
      </c>
      <c r="J80" s="129">
        <f t="shared" si="61"/>
        <v>0</v>
      </c>
      <c r="K80" s="129">
        <f t="shared" si="61"/>
        <v>0</v>
      </c>
      <c r="L80" s="141">
        <v>2988</v>
      </c>
      <c r="M80" s="141">
        <v>2950</v>
      </c>
      <c r="N80" s="141">
        <v>2950</v>
      </c>
      <c r="O80" s="141"/>
      <c r="P80" s="141"/>
      <c r="Q80" s="141"/>
      <c r="R80" s="238">
        <f t="shared" si="57"/>
        <v>2988</v>
      </c>
      <c r="S80" s="238">
        <f t="shared" si="58"/>
        <v>2950</v>
      </c>
      <c r="T80" s="238">
        <f t="shared" si="59"/>
        <v>2950</v>
      </c>
    </row>
    <row r="81" spans="1:20" s="4" customFormat="1" x14ac:dyDescent="0.25">
      <c r="A81" s="20" t="s">
        <v>422</v>
      </c>
      <c r="B81" s="206" t="s">
        <v>61</v>
      </c>
      <c r="C81" s="10" t="s">
        <v>175</v>
      </c>
      <c r="D81" s="47"/>
      <c r="E81" s="47"/>
      <c r="F81" s="42">
        <f t="shared" ref="F81:H81" si="67">F82</f>
        <v>3399</v>
      </c>
      <c r="G81" s="42">
        <f t="shared" si="67"/>
        <v>3399</v>
      </c>
      <c r="H81" s="42">
        <f t="shared" si="67"/>
        <v>3399</v>
      </c>
      <c r="I81" s="48">
        <f t="shared" si="61"/>
        <v>0</v>
      </c>
      <c r="J81" s="48">
        <f t="shared" si="61"/>
        <v>0</v>
      </c>
      <c r="K81" s="48">
        <f t="shared" si="61"/>
        <v>0</v>
      </c>
      <c r="L81" s="36">
        <f t="shared" ref="L81:Q81" si="68">L82</f>
        <v>3399</v>
      </c>
      <c r="M81" s="36">
        <f t="shared" si="68"/>
        <v>3399</v>
      </c>
      <c r="N81" s="36">
        <f t="shared" si="68"/>
        <v>3399</v>
      </c>
      <c r="O81" s="36">
        <f t="shared" si="68"/>
        <v>544</v>
      </c>
      <c r="P81" s="36">
        <f t="shared" si="68"/>
        <v>0</v>
      </c>
      <c r="Q81" s="36">
        <f t="shared" si="68"/>
        <v>0</v>
      </c>
      <c r="R81" s="240">
        <f t="shared" si="57"/>
        <v>3943</v>
      </c>
      <c r="S81" s="240">
        <f t="shared" si="58"/>
        <v>3399</v>
      </c>
      <c r="T81" s="240">
        <f t="shared" si="59"/>
        <v>3399</v>
      </c>
    </row>
    <row r="82" spans="1:20" s="4" customFormat="1" x14ac:dyDescent="0.25">
      <c r="A82" s="20" t="s">
        <v>422</v>
      </c>
      <c r="B82" s="207" t="s">
        <v>62</v>
      </c>
      <c r="C82" s="11" t="s">
        <v>176</v>
      </c>
      <c r="D82" s="47"/>
      <c r="E82" s="47"/>
      <c r="F82" s="37">
        <f>F83+F84+F85+F86</f>
        <v>3399</v>
      </c>
      <c r="G82" s="37">
        <f>G83+G84+G85+G86</f>
        <v>3399</v>
      </c>
      <c r="H82" s="37">
        <f>H83+H84+H85+H86</f>
        <v>3399</v>
      </c>
      <c r="I82" s="48">
        <f t="shared" si="61"/>
        <v>0</v>
      </c>
      <c r="J82" s="48">
        <f t="shared" si="61"/>
        <v>0</v>
      </c>
      <c r="K82" s="48">
        <f t="shared" si="61"/>
        <v>0</v>
      </c>
      <c r="L82" s="34">
        <f>L83+L84+L85+L86</f>
        <v>3399</v>
      </c>
      <c r="M82" s="34">
        <f>M83+M84+M85+M86</f>
        <v>3399</v>
      </c>
      <c r="N82" s="34">
        <f>N83+N84+N85+N86</f>
        <v>3399</v>
      </c>
      <c r="O82" s="34">
        <f t="shared" ref="O82:T82" si="69">O83+O84+O85+O86</f>
        <v>544</v>
      </c>
      <c r="P82" s="34">
        <f t="shared" si="69"/>
        <v>0</v>
      </c>
      <c r="Q82" s="34">
        <f t="shared" si="69"/>
        <v>0</v>
      </c>
      <c r="R82" s="34">
        <f t="shared" si="69"/>
        <v>3943</v>
      </c>
      <c r="S82" s="34">
        <f t="shared" si="69"/>
        <v>3399</v>
      </c>
      <c r="T82" s="34">
        <f t="shared" si="69"/>
        <v>3399</v>
      </c>
    </row>
    <row r="83" spans="1:20" s="131" customFormat="1" ht="34.5" hidden="1" customHeight="1" x14ac:dyDescent="0.25">
      <c r="A83" s="177" t="s">
        <v>422</v>
      </c>
      <c r="B83" s="204" t="s">
        <v>314</v>
      </c>
      <c r="C83" s="149" t="s">
        <v>177</v>
      </c>
      <c r="D83" s="133"/>
      <c r="E83" s="133"/>
      <c r="F83" s="140">
        <v>1692</v>
      </c>
      <c r="G83" s="140">
        <v>1692</v>
      </c>
      <c r="H83" s="140">
        <v>1692</v>
      </c>
      <c r="I83" s="129">
        <f t="shared" si="61"/>
        <v>0</v>
      </c>
      <c r="J83" s="129">
        <f t="shared" si="61"/>
        <v>0</v>
      </c>
      <c r="K83" s="129">
        <f t="shared" si="61"/>
        <v>0</v>
      </c>
      <c r="L83" s="141">
        <v>1692</v>
      </c>
      <c r="M83" s="141">
        <v>1692</v>
      </c>
      <c r="N83" s="141">
        <v>1692</v>
      </c>
      <c r="O83" s="141"/>
      <c r="P83" s="141"/>
      <c r="Q83" s="141"/>
      <c r="R83" s="238">
        <f t="shared" si="57"/>
        <v>1692</v>
      </c>
      <c r="S83" s="238">
        <f t="shared" si="58"/>
        <v>1692</v>
      </c>
      <c r="T83" s="238">
        <f t="shared" si="59"/>
        <v>1692</v>
      </c>
    </row>
    <row r="84" spans="1:20" s="131" customFormat="1" ht="18.75" hidden="1" customHeight="1" x14ac:dyDescent="0.25">
      <c r="A84" s="177" t="s">
        <v>422</v>
      </c>
      <c r="B84" s="208" t="s">
        <v>63</v>
      </c>
      <c r="C84" s="178" t="s">
        <v>178</v>
      </c>
      <c r="D84" s="133"/>
      <c r="E84" s="133"/>
      <c r="F84" s="140">
        <v>0</v>
      </c>
      <c r="G84" s="140">
        <v>0</v>
      </c>
      <c r="H84" s="140">
        <v>0</v>
      </c>
      <c r="I84" s="129">
        <f t="shared" si="61"/>
        <v>0</v>
      </c>
      <c r="J84" s="129">
        <f t="shared" si="61"/>
        <v>0</v>
      </c>
      <c r="K84" s="129">
        <f t="shared" si="61"/>
        <v>0</v>
      </c>
      <c r="L84" s="179">
        <v>0</v>
      </c>
      <c r="M84" s="179">
        <v>0</v>
      </c>
      <c r="N84" s="179">
        <v>0</v>
      </c>
      <c r="O84" s="179"/>
      <c r="P84" s="179"/>
      <c r="Q84" s="179"/>
      <c r="R84" s="238">
        <f t="shared" si="57"/>
        <v>0</v>
      </c>
      <c r="S84" s="238">
        <f t="shared" si="58"/>
        <v>0</v>
      </c>
      <c r="T84" s="238">
        <f t="shared" si="59"/>
        <v>0</v>
      </c>
    </row>
    <row r="85" spans="1:20" s="131" customFormat="1" hidden="1" x14ac:dyDescent="0.25">
      <c r="A85" s="177" t="s">
        <v>422</v>
      </c>
      <c r="B85" s="204" t="s">
        <v>315</v>
      </c>
      <c r="C85" s="149" t="s">
        <v>179</v>
      </c>
      <c r="D85" s="133"/>
      <c r="E85" s="133"/>
      <c r="F85" s="140">
        <v>10</v>
      </c>
      <c r="G85" s="140">
        <v>10</v>
      </c>
      <c r="H85" s="140">
        <v>10</v>
      </c>
      <c r="I85" s="129">
        <f t="shared" si="61"/>
        <v>0</v>
      </c>
      <c r="J85" s="129">
        <f t="shared" si="61"/>
        <v>0</v>
      </c>
      <c r="K85" s="129">
        <f t="shared" si="61"/>
        <v>0</v>
      </c>
      <c r="L85" s="141">
        <v>10</v>
      </c>
      <c r="M85" s="141">
        <v>10</v>
      </c>
      <c r="N85" s="141">
        <v>10</v>
      </c>
      <c r="O85" s="141"/>
      <c r="P85" s="141"/>
      <c r="Q85" s="141"/>
      <c r="R85" s="238">
        <f t="shared" si="57"/>
        <v>10</v>
      </c>
      <c r="S85" s="238">
        <f t="shared" si="58"/>
        <v>10</v>
      </c>
      <c r="T85" s="238">
        <f t="shared" si="59"/>
        <v>10</v>
      </c>
    </row>
    <row r="86" spans="1:20" s="4" customFormat="1" x14ac:dyDescent="0.25">
      <c r="A86" s="20" t="s">
        <v>422</v>
      </c>
      <c r="B86" s="206" t="s">
        <v>316</v>
      </c>
      <c r="C86" s="11" t="s">
        <v>180</v>
      </c>
      <c r="D86" s="47"/>
      <c r="E86" s="47"/>
      <c r="F86" s="37">
        <v>1697</v>
      </c>
      <c r="G86" s="37">
        <v>1697</v>
      </c>
      <c r="H86" s="37">
        <v>1697</v>
      </c>
      <c r="I86" s="48">
        <f t="shared" si="61"/>
        <v>0</v>
      </c>
      <c r="J86" s="48">
        <f t="shared" si="61"/>
        <v>0</v>
      </c>
      <c r="K86" s="48">
        <f t="shared" si="61"/>
        <v>0</v>
      </c>
      <c r="L86" s="34">
        <v>1697</v>
      </c>
      <c r="M86" s="34">
        <v>1697</v>
      </c>
      <c r="N86" s="34">
        <v>1697</v>
      </c>
      <c r="O86" s="34">
        <f>O87+O88</f>
        <v>544</v>
      </c>
      <c r="P86" s="34">
        <f t="shared" ref="P86:T86" si="70">P87+P88</f>
        <v>0</v>
      </c>
      <c r="Q86" s="34">
        <f t="shared" si="70"/>
        <v>0</v>
      </c>
      <c r="R86" s="34">
        <f t="shared" si="70"/>
        <v>2241</v>
      </c>
      <c r="S86" s="34">
        <f t="shared" si="70"/>
        <v>1697</v>
      </c>
      <c r="T86" s="34">
        <f t="shared" si="70"/>
        <v>1697</v>
      </c>
    </row>
    <row r="87" spans="1:20" s="131" customFormat="1" hidden="1" x14ac:dyDescent="0.25">
      <c r="A87" s="177" t="s">
        <v>422</v>
      </c>
      <c r="B87" s="204" t="s">
        <v>317</v>
      </c>
      <c r="C87" s="143" t="s">
        <v>278</v>
      </c>
      <c r="D87" s="133"/>
      <c r="E87" s="133"/>
      <c r="F87" s="140">
        <v>1453</v>
      </c>
      <c r="G87" s="140">
        <v>1453</v>
      </c>
      <c r="H87" s="140">
        <v>1453</v>
      </c>
      <c r="I87" s="129">
        <f t="shared" si="61"/>
        <v>0</v>
      </c>
      <c r="J87" s="129">
        <f t="shared" si="61"/>
        <v>0</v>
      </c>
      <c r="K87" s="129">
        <f t="shared" si="61"/>
        <v>0</v>
      </c>
      <c r="L87" s="141">
        <v>1453</v>
      </c>
      <c r="M87" s="141">
        <v>1453</v>
      </c>
      <c r="N87" s="141">
        <v>1453</v>
      </c>
      <c r="O87" s="141"/>
      <c r="P87" s="141"/>
      <c r="Q87" s="141"/>
      <c r="R87" s="238">
        <f t="shared" si="57"/>
        <v>1453</v>
      </c>
      <c r="S87" s="238">
        <f t="shared" si="58"/>
        <v>1453</v>
      </c>
      <c r="T87" s="238">
        <f t="shared" si="59"/>
        <v>1453</v>
      </c>
    </row>
    <row r="88" spans="1:20" s="4" customFormat="1" x14ac:dyDescent="0.25">
      <c r="A88" s="20" t="s">
        <v>422</v>
      </c>
      <c r="B88" s="206" t="s">
        <v>318</v>
      </c>
      <c r="C88" s="9" t="s">
        <v>282</v>
      </c>
      <c r="D88" s="47"/>
      <c r="E88" s="47"/>
      <c r="F88" s="37">
        <v>244</v>
      </c>
      <c r="G88" s="37">
        <v>244</v>
      </c>
      <c r="H88" s="37">
        <v>244</v>
      </c>
      <c r="I88" s="48">
        <f t="shared" si="61"/>
        <v>0</v>
      </c>
      <c r="J88" s="48">
        <f t="shared" si="61"/>
        <v>0</v>
      </c>
      <c r="K88" s="48">
        <f t="shared" si="61"/>
        <v>0</v>
      </c>
      <c r="L88" s="34">
        <v>244</v>
      </c>
      <c r="M88" s="34">
        <v>244</v>
      </c>
      <c r="N88" s="34">
        <v>244</v>
      </c>
      <c r="O88" s="34">
        <v>544</v>
      </c>
      <c r="P88" s="34"/>
      <c r="Q88" s="34"/>
      <c r="R88" s="240">
        <f t="shared" si="57"/>
        <v>788</v>
      </c>
      <c r="S88" s="240">
        <f t="shared" si="58"/>
        <v>244</v>
      </c>
      <c r="T88" s="240">
        <f t="shared" si="59"/>
        <v>244</v>
      </c>
    </row>
    <row r="89" spans="1:20" s="4" customFormat="1" ht="37.5" x14ac:dyDescent="0.25">
      <c r="A89" s="8"/>
      <c r="B89" s="206" t="s">
        <v>64</v>
      </c>
      <c r="C89" s="10" t="s">
        <v>289</v>
      </c>
      <c r="D89" s="47"/>
      <c r="E89" s="47"/>
      <c r="F89" s="42">
        <f t="shared" ref="F89:H89" si="71">F90+F92</f>
        <v>9320.8000000000011</v>
      </c>
      <c r="G89" s="42">
        <f t="shared" si="71"/>
        <v>9320.8000000000011</v>
      </c>
      <c r="H89" s="42">
        <f t="shared" si="71"/>
        <v>9320.8000000000011</v>
      </c>
      <c r="I89" s="48">
        <f t="shared" si="61"/>
        <v>0</v>
      </c>
      <c r="J89" s="48">
        <f t="shared" si="61"/>
        <v>0</v>
      </c>
      <c r="K89" s="48">
        <f t="shared" si="61"/>
        <v>0</v>
      </c>
      <c r="L89" s="36">
        <f t="shared" ref="L89:N89" si="72">L90+L92</f>
        <v>9320.8000000000011</v>
      </c>
      <c r="M89" s="36">
        <f t="shared" si="72"/>
        <v>9320.8000000000011</v>
      </c>
      <c r="N89" s="36">
        <f t="shared" si="72"/>
        <v>9320.8000000000011</v>
      </c>
      <c r="O89" s="36">
        <f t="shared" ref="O89:T89" si="73">O90+O92</f>
        <v>0</v>
      </c>
      <c r="P89" s="36">
        <f t="shared" si="73"/>
        <v>0</v>
      </c>
      <c r="Q89" s="36">
        <f t="shared" si="73"/>
        <v>0</v>
      </c>
      <c r="R89" s="36">
        <f t="shared" si="73"/>
        <v>9320.8000000000011</v>
      </c>
      <c r="S89" s="36">
        <f t="shared" si="73"/>
        <v>9320.8000000000011</v>
      </c>
      <c r="T89" s="36">
        <f t="shared" si="73"/>
        <v>9320.8000000000011</v>
      </c>
    </row>
    <row r="90" spans="1:20" s="131" customFormat="1" hidden="1" x14ac:dyDescent="0.25">
      <c r="A90" s="126">
        <v>911</v>
      </c>
      <c r="B90" s="203" t="s">
        <v>65</v>
      </c>
      <c r="C90" s="149" t="s">
        <v>181</v>
      </c>
      <c r="D90" s="133"/>
      <c r="E90" s="133"/>
      <c r="F90" s="140">
        <f t="shared" ref="F90:H90" si="74">F91</f>
        <v>1175.7</v>
      </c>
      <c r="G90" s="140">
        <f t="shared" si="74"/>
        <v>1175.7</v>
      </c>
      <c r="H90" s="140">
        <f t="shared" si="74"/>
        <v>1175.7</v>
      </c>
      <c r="I90" s="129">
        <f t="shared" si="61"/>
        <v>0</v>
      </c>
      <c r="J90" s="129">
        <f t="shared" si="61"/>
        <v>0</v>
      </c>
      <c r="K90" s="129">
        <f t="shared" si="61"/>
        <v>0</v>
      </c>
      <c r="L90" s="141">
        <f t="shared" ref="L90:T90" si="75">L91</f>
        <v>1175.7</v>
      </c>
      <c r="M90" s="141">
        <f t="shared" si="75"/>
        <v>1175.7</v>
      </c>
      <c r="N90" s="141">
        <f t="shared" si="75"/>
        <v>1175.7</v>
      </c>
      <c r="O90" s="141">
        <f t="shared" si="75"/>
        <v>0</v>
      </c>
      <c r="P90" s="141">
        <f t="shared" si="75"/>
        <v>0</v>
      </c>
      <c r="Q90" s="141">
        <f t="shared" si="75"/>
        <v>0</v>
      </c>
      <c r="R90" s="141">
        <f t="shared" si="75"/>
        <v>1175.7</v>
      </c>
      <c r="S90" s="141">
        <f t="shared" si="75"/>
        <v>1175.7</v>
      </c>
      <c r="T90" s="141">
        <f t="shared" si="75"/>
        <v>1175.7</v>
      </c>
    </row>
    <row r="91" spans="1:20" s="131" customFormat="1" ht="37.5" hidden="1" x14ac:dyDescent="0.25">
      <c r="A91" s="126">
        <v>911</v>
      </c>
      <c r="B91" s="204" t="s">
        <v>66</v>
      </c>
      <c r="C91" s="143" t="s">
        <v>182</v>
      </c>
      <c r="D91" s="133"/>
      <c r="E91" s="133"/>
      <c r="F91" s="140">
        <v>1175.7</v>
      </c>
      <c r="G91" s="140">
        <f>F91</f>
        <v>1175.7</v>
      </c>
      <c r="H91" s="140">
        <f>G91</f>
        <v>1175.7</v>
      </c>
      <c r="I91" s="129">
        <f t="shared" si="61"/>
        <v>0</v>
      </c>
      <c r="J91" s="129">
        <f t="shared" si="61"/>
        <v>0</v>
      </c>
      <c r="K91" s="129">
        <f t="shared" si="61"/>
        <v>0</v>
      </c>
      <c r="L91" s="141">
        <v>1175.7</v>
      </c>
      <c r="M91" s="141">
        <f>L91</f>
        <v>1175.7</v>
      </c>
      <c r="N91" s="141">
        <f>M91</f>
        <v>1175.7</v>
      </c>
      <c r="O91" s="141"/>
      <c r="P91" s="141"/>
      <c r="Q91" s="141"/>
      <c r="R91" s="238">
        <f t="shared" si="57"/>
        <v>1175.7</v>
      </c>
      <c r="S91" s="238">
        <f t="shared" si="58"/>
        <v>1175.7</v>
      </c>
      <c r="T91" s="238">
        <f t="shared" si="59"/>
        <v>1175.7</v>
      </c>
    </row>
    <row r="92" spans="1:20" s="131" customFormat="1" hidden="1" x14ac:dyDescent="0.25">
      <c r="A92" s="126"/>
      <c r="B92" s="204" t="s">
        <v>67</v>
      </c>
      <c r="C92" s="149" t="s">
        <v>183</v>
      </c>
      <c r="D92" s="133"/>
      <c r="E92" s="133"/>
      <c r="F92" s="140">
        <f t="shared" ref="F92:H92" si="76">F93+F94</f>
        <v>8145.1</v>
      </c>
      <c r="G92" s="140">
        <f t="shared" si="76"/>
        <v>8145.1</v>
      </c>
      <c r="H92" s="140">
        <f t="shared" si="76"/>
        <v>8145.1</v>
      </c>
      <c r="I92" s="129">
        <f t="shared" si="61"/>
        <v>0</v>
      </c>
      <c r="J92" s="129">
        <f t="shared" si="61"/>
        <v>0</v>
      </c>
      <c r="K92" s="129">
        <f t="shared" si="61"/>
        <v>0</v>
      </c>
      <c r="L92" s="141">
        <f t="shared" ref="L92:T92" si="77">L93+L94</f>
        <v>8145.1</v>
      </c>
      <c r="M92" s="141">
        <f t="shared" si="77"/>
        <v>8145.1</v>
      </c>
      <c r="N92" s="141">
        <f t="shared" si="77"/>
        <v>8145.1</v>
      </c>
      <c r="O92" s="141">
        <f t="shared" si="77"/>
        <v>0</v>
      </c>
      <c r="P92" s="141">
        <f t="shared" si="77"/>
        <v>0</v>
      </c>
      <c r="Q92" s="141">
        <f t="shared" si="77"/>
        <v>0</v>
      </c>
      <c r="R92" s="141">
        <f t="shared" si="77"/>
        <v>8145.1</v>
      </c>
      <c r="S92" s="141">
        <f t="shared" si="77"/>
        <v>8145.1</v>
      </c>
      <c r="T92" s="141">
        <f t="shared" si="77"/>
        <v>8145.1</v>
      </c>
    </row>
    <row r="93" spans="1:20" s="166" customFormat="1" ht="37.5" hidden="1" x14ac:dyDescent="0.25">
      <c r="A93" s="126">
        <v>900</v>
      </c>
      <c r="B93" s="204" t="s">
        <v>68</v>
      </c>
      <c r="C93" s="180" t="s">
        <v>184</v>
      </c>
      <c r="D93" s="133"/>
      <c r="E93" s="133"/>
      <c r="F93" s="140">
        <v>1538</v>
      </c>
      <c r="G93" s="140">
        <v>1538</v>
      </c>
      <c r="H93" s="140">
        <v>1538</v>
      </c>
      <c r="I93" s="129">
        <f t="shared" si="61"/>
        <v>0</v>
      </c>
      <c r="J93" s="129">
        <f t="shared" si="61"/>
        <v>0</v>
      </c>
      <c r="K93" s="129">
        <f t="shared" si="61"/>
        <v>0</v>
      </c>
      <c r="L93" s="141">
        <v>1538</v>
      </c>
      <c r="M93" s="141">
        <v>1538</v>
      </c>
      <c r="N93" s="141">
        <v>1538</v>
      </c>
      <c r="O93" s="141"/>
      <c r="P93" s="141"/>
      <c r="Q93" s="141"/>
      <c r="R93" s="238">
        <f t="shared" si="57"/>
        <v>1538</v>
      </c>
      <c r="S93" s="238">
        <f t="shared" si="58"/>
        <v>1538</v>
      </c>
      <c r="T93" s="238">
        <f t="shared" si="59"/>
        <v>1538</v>
      </c>
    </row>
    <row r="94" spans="1:20" s="184" customFormat="1" ht="24" hidden="1" customHeight="1" x14ac:dyDescent="0.25">
      <c r="A94" s="181" t="s">
        <v>319</v>
      </c>
      <c r="B94" s="209" t="s">
        <v>69</v>
      </c>
      <c r="C94" s="182" t="s">
        <v>185</v>
      </c>
      <c r="D94" s="183"/>
      <c r="E94" s="183"/>
      <c r="F94" s="140">
        <v>6607.1</v>
      </c>
      <c r="G94" s="140">
        <f>F94</f>
        <v>6607.1</v>
      </c>
      <c r="H94" s="140">
        <f>G94</f>
        <v>6607.1</v>
      </c>
      <c r="I94" s="129">
        <f t="shared" si="61"/>
        <v>0</v>
      </c>
      <c r="J94" s="129">
        <f t="shared" si="61"/>
        <v>0</v>
      </c>
      <c r="K94" s="129">
        <f t="shared" si="61"/>
        <v>0</v>
      </c>
      <c r="L94" s="141">
        <v>6607.1</v>
      </c>
      <c r="M94" s="141">
        <v>6607.1</v>
      </c>
      <c r="N94" s="141">
        <v>6607.1</v>
      </c>
      <c r="O94" s="141"/>
      <c r="P94" s="141"/>
      <c r="Q94" s="141"/>
      <c r="R94" s="238">
        <f t="shared" si="57"/>
        <v>6607.1</v>
      </c>
      <c r="S94" s="238">
        <f t="shared" si="58"/>
        <v>6607.1</v>
      </c>
      <c r="T94" s="238">
        <f t="shared" si="59"/>
        <v>6607.1</v>
      </c>
    </row>
    <row r="95" spans="1:20" s="4" customFormat="1" x14ac:dyDescent="0.25">
      <c r="A95" s="8"/>
      <c r="B95" s="207" t="s">
        <v>70</v>
      </c>
      <c r="C95" s="10" t="s">
        <v>186</v>
      </c>
      <c r="D95" s="47"/>
      <c r="E95" s="47"/>
      <c r="F95" s="42">
        <f t="shared" ref="F95:H95" si="78">F96+F98+F102</f>
        <v>-5364</v>
      </c>
      <c r="G95" s="42">
        <f t="shared" si="78"/>
        <v>4701</v>
      </c>
      <c r="H95" s="42">
        <f t="shared" si="78"/>
        <v>4200</v>
      </c>
      <c r="I95" s="48">
        <f t="shared" si="61"/>
        <v>0</v>
      </c>
      <c r="J95" s="48">
        <f t="shared" si="61"/>
        <v>0</v>
      </c>
      <c r="K95" s="48">
        <f t="shared" si="61"/>
        <v>0</v>
      </c>
      <c r="L95" s="36">
        <f t="shared" ref="L95:N95" si="79">L96+L98+L102</f>
        <v>-5364</v>
      </c>
      <c r="M95" s="36">
        <f t="shared" si="79"/>
        <v>4701</v>
      </c>
      <c r="N95" s="36">
        <f t="shared" si="79"/>
        <v>4200</v>
      </c>
      <c r="O95" s="36">
        <f t="shared" ref="O95:T95" si="80">O96+O98+O102</f>
        <v>4479</v>
      </c>
      <c r="P95" s="36">
        <f t="shared" si="80"/>
        <v>0</v>
      </c>
      <c r="Q95" s="36">
        <f t="shared" si="80"/>
        <v>0</v>
      </c>
      <c r="R95" s="36">
        <f t="shared" si="80"/>
        <v>-885</v>
      </c>
      <c r="S95" s="36">
        <f t="shared" si="80"/>
        <v>4701</v>
      </c>
      <c r="T95" s="36">
        <f t="shared" si="80"/>
        <v>4200</v>
      </c>
    </row>
    <row r="96" spans="1:20" s="131" customFormat="1" hidden="1" x14ac:dyDescent="0.25">
      <c r="A96" s="126">
        <v>900</v>
      </c>
      <c r="B96" s="203" t="s">
        <v>71</v>
      </c>
      <c r="C96" s="149" t="s">
        <v>187</v>
      </c>
      <c r="D96" s="133"/>
      <c r="E96" s="133"/>
      <c r="F96" s="140">
        <f t="shared" ref="F96:H96" si="81">F97</f>
        <v>409</v>
      </c>
      <c r="G96" s="140">
        <f t="shared" si="81"/>
        <v>378</v>
      </c>
      <c r="H96" s="140">
        <f t="shared" si="81"/>
        <v>377</v>
      </c>
      <c r="I96" s="129">
        <f t="shared" si="61"/>
        <v>0</v>
      </c>
      <c r="J96" s="129">
        <f t="shared" si="61"/>
        <v>0</v>
      </c>
      <c r="K96" s="129">
        <f t="shared" si="61"/>
        <v>0</v>
      </c>
      <c r="L96" s="141">
        <f t="shared" ref="L96:T96" si="82">L97</f>
        <v>409</v>
      </c>
      <c r="M96" s="141">
        <f t="shared" si="82"/>
        <v>378</v>
      </c>
      <c r="N96" s="141">
        <f t="shared" si="82"/>
        <v>377</v>
      </c>
      <c r="O96" s="141">
        <f t="shared" si="82"/>
        <v>0</v>
      </c>
      <c r="P96" s="141">
        <f t="shared" si="82"/>
        <v>0</v>
      </c>
      <c r="Q96" s="141">
        <f t="shared" si="82"/>
        <v>0</v>
      </c>
      <c r="R96" s="141">
        <f t="shared" si="82"/>
        <v>409</v>
      </c>
      <c r="S96" s="141">
        <f t="shared" si="82"/>
        <v>378</v>
      </c>
      <c r="T96" s="141">
        <f t="shared" si="82"/>
        <v>377</v>
      </c>
    </row>
    <row r="97" spans="1:20" s="131" customFormat="1" hidden="1" x14ac:dyDescent="0.25">
      <c r="A97" s="126">
        <v>900</v>
      </c>
      <c r="B97" s="204" t="s">
        <v>72</v>
      </c>
      <c r="C97" s="143" t="s">
        <v>188</v>
      </c>
      <c r="D97" s="133"/>
      <c r="E97" s="133"/>
      <c r="F97" s="140">
        <v>409</v>
      </c>
      <c r="G97" s="140">
        <v>378</v>
      </c>
      <c r="H97" s="140">
        <v>377</v>
      </c>
      <c r="I97" s="129">
        <f t="shared" si="61"/>
        <v>0</v>
      </c>
      <c r="J97" s="129">
        <f t="shared" si="61"/>
        <v>0</v>
      </c>
      <c r="K97" s="129">
        <f t="shared" si="61"/>
        <v>0</v>
      </c>
      <c r="L97" s="141">
        <v>409</v>
      </c>
      <c r="M97" s="141">
        <v>378</v>
      </c>
      <c r="N97" s="141">
        <v>377</v>
      </c>
      <c r="O97" s="141"/>
      <c r="P97" s="141"/>
      <c r="Q97" s="141"/>
      <c r="R97" s="238">
        <f t="shared" si="57"/>
        <v>409</v>
      </c>
      <c r="S97" s="238">
        <f t="shared" si="58"/>
        <v>378</v>
      </c>
      <c r="T97" s="238">
        <f t="shared" si="59"/>
        <v>377</v>
      </c>
    </row>
    <row r="98" spans="1:20" s="131" customFormat="1" ht="56.25" hidden="1" x14ac:dyDescent="0.25">
      <c r="A98" s="126">
        <v>905</v>
      </c>
      <c r="B98" s="203" t="s">
        <v>73</v>
      </c>
      <c r="C98" s="173" t="s">
        <v>320</v>
      </c>
      <c r="D98" s="133"/>
      <c r="E98" s="133"/>
      <c r="F98" s="140">
        <f t="shared" ref="F98:H98" si="83">F99</f>
        <v>2000</v>
      </c>
      <c r="G98" s="140">
        <f t="shared" si="83"/>
        <v>1500</v>
      </c>
      <c r="H98" s="140">
        <f t="shared" si="83"/>
        <v>1000</v>
      </c>
      <c r="I98" s="129">
        <f t="shared" si="61"/>
        <v>0</v>
      </c>
      <c r="J98" s="129">
        <f t="shared" si="61"/>
        <v>0</v>
      </c>
      <c r="K98" s="129">
        <f t="shared" si="61"/>
        <v>0</v>
      </c>
      <c r="L98" s="141">
        <f t="shared" ref="L98:T98" si="84">L99</f>
        <v>2000</v>
      </c>
      <c r="M98" s="141">
        <f t="shared" si="84"/>
        <v>1500</v>
      </c>
      <c r="N98" s="141">
        <f t="shared" si="84"/>
        <v>1000</v>
      </c>
      <c r="O98" s="141">
        <f t="shared" si="84"/>
        <v>0</v>
      </c>
      <c r="P98" s="141">
        <f t="shared" si="84"/>
        <v>0</v>
      </c>
      <c r="Q98" s="141">
        <f t="shared" si="84"/>
        <v>0</v>
      </c>
      <c r="R98" s="141">
        <f t="shared" si="84"/>
        <v>2000</v>
      </c>
      <c r="S98" s="141">
        <f t="shared" si="84"/>
        <v>1500</v>
      </c>
      <c r="T98" s="141">
        <f t="shared" si="84"/>
        <v>1000</v>
      </c>
    </row>
    <row r="99" spans="1:20" s="131" customFormat="1" ht="75" hidden="1" x14ac:dyDescent="0.25">
      <c r="A99" s="126">
        <v>905</v>
      </c>
      <c r="B99" s="203" t="s">
        <v>74</v>
      </c>
      <c r="C99" s="173" t="s">
        <v>189</v>
      </c>
      <c r="D99" s="133"/>
      <c r="E99" s="133"/>
      <c r="F99" s="140">
        <f>F100+F101</f>
        <v>2000</v>
      </c>
      <c r="G99" s="140">
        <f>G100+G101</f>
        <v>1500</v>
      </c>
      <c r="H99" s="140">
        <f>H100+H101</f>
        <v>1000</v>
      </c>
      <c r="I99" s="129">
        <f t="shared" si="61"/>
        <v>0</v>
      </c>
      <c r="J99" s="129">
        <f t="shared" si="61"/>
        <v>0</v>
      </c>
      <c r="K99" s="129">
        <f t="shared" si="61"/>
        <v>0</v>
      </c>
      <c r="L99" s="141">
        <f t="shared" ref="L99:Q99" si="85">L100+L101</f>
        <v>2000</v>
      </c>
      <c r="M99" s="141">
        <f t="shared" si="85"/>
        <v>1500</v>
      </c>
      <c r="N99" s="141">
        <f t="shared" si="85"/>
        <v>1000</v>
      </c>
      <c r="O99" s="141">
        <f t="shared" si="85"/>
        <v>0</v>
      </c>
      <c r="P99" s="141">
        <f t="shared" si="85"/>
        <v>0</v>
      </c>
      <c r="Q99" s="141">
        <f t="shared" si="85"/>
        <v>0</v>
      </c>
      <c r="R99" s="141">
        <f t="shared" ref="R99:T99" si="86">R100+R101</f>
        <v>2000</v>
      </c>
      <c r="S99" s="141">
        <f t="shared" si="86"/>
        <v>1500</v>
      </c>
      <c r="T99" s="141">
        <f t="shared" si="86"/>
        <v>1000</v>
      </c>
    </row>
    <row r="100" spans="1:20" s="166" customFormat="1" ht="75" hidden="1" customHeight="1" x14ac:dyDescent="0.25">
      <c r="A100" s="126">
        <v>905</v>
      </c>
      <c r="B100" s="210" t="s">
        <v>286</v>
      </c>
      <c r="C100" s="158" t="s">
        <v>287</v>
      </c>
      <c r="D100" s="133"/>
      <c r="E100" s="133"/>
      <c r="F100" s="140">
        <v>0</v>
      </c>
      <c r="G100" s="140">
        <v>0</v>
      </c>
      <c r="H100" s="140">
        <v>0</v>
      </c>
      <c r="I100" s="129">
        <f t="shared" si="61"/>
        <v>0</v>
      </c>
      <c r="J100" s="129">
        <f t="shared" si="61"/>
        <v>0</v>
      </c>
      <c r="K100" s="129">
        <f t="shared" si="61"/>
        <v>0</v>
      </c>
      <c r="L100" s="140">
        <v>0</v>
      </c>
      <c r="M100" s="140">
        <v>0</v>
      </c>
      <c r="N100" s="140">
        <v>0</v>
      </c>
      <c r="O100" s="140">
        <v>0</v>
      </c>
      <c r="P100" s="140">
        <v>0</v>
      </c>
      <c r="Q100" s="140">
        <v>0</v>
      </c>
      <c r="R100" s="238">
        <f t="shared" si="57"/>
        <v>0</v>
      </c>
      <c r="S100" s="238">
        <f t="shared" si="58"/>
        <v>0</v>
      </c>
      <c r="T100" s="238">
        <f t="shared" si="59"/>
        <v>0</v>
      </c>
    </row>
    <row r="101" spans="1:20" s="131" customFormat="1" ht="75" hidden="1" x14ac:dyDescent="0.25">
      <c r="A101" s="126">
        <v>905</v>
      </c>
      <c r="B101" s="204" t="s">
        <v>75</v>
      </c>
      <c r="C101" s="143" t="s">
        <v>190</v>
      </c>
      <c r="D101" s="133"/>
      <c r="E101" s="133"/>
      <c r="F101" s="140">
        <v>2000</v>
      </c>
      <c r="G101" s="140">
        <v>1500</v>
      </c>
      <c r="H101" s="140">
        <v>1000</v>
      </c>
      <c r="I101" s="129">
        <f t="shared" si="61"/>
        <v>0</v>
      </c>
      <c r="J101" s="129">
        <f t="shared" si="61"/>
        <v>0</v>
      </c>
      <c r="K101" s="129">
        <f t="shared" si="61"/>
        <v>0</v>
      </c>
      <c r="L101" s="141">
        <v>2000</v>
      </c>
      <c r="M101" s="141">
        <v>1500</v>
      </c>
      <c r="N101" s="141">
        <v>1000</v>
      </c>
      <c r="O101" s="141"/>
      <c r="P101" s="141"/>
      <c r="Q101" s="141"/>
      <c r="R101" s="238">
        <f t="shared" si="57"/>
        <v>2000</v>
      </c>
      <c r="S101" s="238">
        <f t="shared" si="58"/>
        <v>1500</v>
      </c>
      <c r="T101" s="238">
        <f t="shared" si="59"/>
        <v>1000</v>
      </c>
    </row>
    <row r="102" spans="1:20" s="4" customFormat="1" ht="36.75" customHeight="1" x14ac:dyDescent="0.25">
      <c r="A102" s="8">
        <v>905</v>
      </c>
      <c r="B102" s="207" t="s">
        <v>76</v>
      </c>
      <c r="C102" s="13" t="s">
        <v>191</v>
      </c>
      <c r="D102" s="47"/>
      <c r="E102" s="47"/>
      <c r="F102" s="37">
        <f t="shared" ref="F102:H102" si="87">F103</f>
        <v>-7773</v>
      </c>
      <c r="G102" s="37">
        <f t="shared" si="87"/>
        <v>2823</v>
      </c>
      <c r="H102" s="37">
        <f t="shared" si="87"/>
        <v>2823</v>
      </c>
      <c r="I102" s="48">
        <f t="shared" si="61"/>
        <v>0</v>
      </c>
      <c r="J102" s="48">
        <f t="shared" si="61"/>
        <v>0</v>
      </c>
      <c r="K102" s="48">
        <f t="shared" si="61"/>
        <v>0</v>
      </c>
      <c r="L102" s="34">
        <f t="shared" ref="L102:T102" si="88">L103</f>
        <v>-7773</v>
      </c>
      <c r="M102" s="34">
        <f t="shared" si="88"/>
        <v>2823</v>
      </c>
      <c r="N102" s="34">
        <f t="shared" si="88"/>
        <v>2823</v>
      </c>
      <c r="O102" s="34">
        <f t="shared" si="88"/>
        <v>4479</v>
      </c>
      <c r="P102" s="34">
        <f t="shared" si="88"/>
        <v>0</v>
      </c>
      <c r="Q102" s="34">
        <f t="shared" si="88"/>
        <v>0</v>
      </c>
      <c r="R102" s="34">
        <f t="shared" si="88"/>
        <v>-3294</v>
      </c>
      <c r="S102" s="34">
        <f t="shared" si="88"/>
        <v>2823</v>
      </c>
      <c r="T102" s="34">
        <f t="shared" si="88"/>
        <v>2823</v>
      </c>
    </row>
    <row r="103" spans="1:20" s="4" customFormat="1" ht="37.5" x14ac:dyDescent="0.25">
      <c r="A103" s="8">
        <v>905</v>
      </c>
      <c r="B103" s="207" t="s">
        <v>77</v>
      </c>
      <c r="C103" s="11" t="s">
        <v>192</v>
      </c>
      <c r="D103" s="47"/>
      <c r="E103" s="47"/>
      <c r="F103" s="37">
        <f>F104</f>
        <v>-7773</v>
      </c>
      <c r="G103" s="37">
        <f>G104</f>
        <v>2823</v>
      </c>
      <c r="H103" s="37">
        <f>H104</f>
        <v>2823</v>
      </c>
      <c r="I103" s="48">
        <f t="shared" si="61"/>
        <v>0</v>
      </c>
      <c r="J103" s="48">
        <f t="shared" si="61"/>
        <v>0</v>
      </c>
      <c r="K103" s="48">
        <f t="shared" si="61"/>
        <v>0</v>
      </c>
      <c r="L103" s="34">
        <f t="shared" ref="L103:Q103" si="89">L104</f>
        <v>-7773</v>
      </c>
      <c r="M103" s="34">
        <f t="shared" si="89"/>
        <v>2823</v>
      </c>
      <c r="N103" s="34">
        <f t="shared" si="89"/>
        <v>2823</v>
      </c>
      <c r="O103" s="34">
        <f t="shared" si="89"/>
        <v>4479</v>
      </c>
      <c r="P103" s="34">
        <f t="shared" si="89"/>
        <v>0</v>
      </c>
      <c r="Q103" s="34">
        <f t="shared" si="89"/>
        <v>0</v>
      </c>
      <c r="R103" s="34">
        <f t="shared" ref="R103:T103" si="90">R104</f>
        <v>-3294</v>
      </c>
      <c r="S103" s="34">
        <f t="shared" si="90"/>
        <v>2823</v>
      </c>
      <c r="T103" s="34">
        <f t="shared" si="90"/>
        <v>2823</v>
      </c>
    </row>
    <row r="104" spans="1:20" s="4" customFormat="1" ht="37.5" x14ac:dyDescent="0.25">
      <c r="A104" s="8">
        <v>905</v>
      </c>
      <c r="B104" s="206" t="s">
        <v>78</v>
      </c>
      <c r="C104" s="9" t="s">
        <v>193</v>
      </c>
      <c r="D104" s="47"/>
      <c r="E104" s="47"/>
      <c r="F104" s="37">
        <v>-7773</v>
      </c>
      <c r="G104" s="37">
        <v>2823</v>
      </c>
      <c r="H104" s="37">
        <f>G104</f>
        <v>2823</v>
      </c>
      <c r="I104" s="48">
        <f t="shared" si="61"/>
        <v>0</v>
      </c>
      <c r="J104" s="48">
        <f t="shared" si="61"/>
        <v>0</v>
      </c>
      <c r="K104" s="48">
        <f t="shared" si="61"/>
        <v>0</v>
      </c>
      <c r="L104" s="34">
        <v>-7773</v>
      </c>
      <c r="M104" s="34">
        <v>2823</v>
      </c>
      <c r="N104" s="34">
        <f>M104</f>
        <v>2823</v>
      </c>
      <c r="O104" s="34">
        <v>4479</v>
      </c>
      <c r="P104" s="34"/>
      <c r="Q104" s="34"/>
      <c r="R104" s="240">
        <f t="shared" si="57"/>
        <v>-3294</v>
      </c>
      <c r="S104" s="240">
        <f t="shared" si="58"/>
        <v>2823</v>
      </c>
      <c r="T104" s="240">
        <f t="shared" si="59"/>
        <v>2823</v>
      </c>
    </row>
    <row r="105" spans="1:20" s="4" customFormat="1" x14ac:dyDescent="0.25">
      <c r="A105" s="8"/>
      <c r="B105" s="206" t="s">
        <v>79</v>
      </c>
      <c r="C105" s="10" t="s">
        <v>194</v>
      </c>
      <c r="D105" s="47"/>
      <c r="E105" s="47"/>
      <c r="F105" s="42">
        <f>F106+F121+F123+F128</f>
        <v>3584</v>
      </c>
      <c r="G105" s="42">
        <f t="shared" ref="G105:H105" si="91">G106+G121+G123+G128</f>
        <v>3584</v>
      </c>
      <c r="H105" s="42">
        <f t="shared" si="91"/>
        <v>3584</v>
      </c>
      <c r="I105" s="48">
        <f t="shared" si="61"/>
        <v>0</v>
      </c>
      <c r="J105" s="48">
        <f t="shared" si="61"/>
        <v>0</v>
      </c>
      <c r="K105" s="48">
        <f t="shared" si="61"/>
        <v>0</v>
      </c>
      <c r="L105" s="36">
        <f>L106+L121+L123+L128</f>
        <v>3584</v>
      </c>
      <c r="M105" s="36">
        <f t="shared" ref="M105:N105" si="92">M106+M121+M123+M128</f>
        <v>3584</v>
      </c>
      <c r="N105" s="36">
        <f t="shared" si="92"/>
        <v>3584</v>
      </c>
      <c r="O105" s="36">
        <f>O106+O121+O123+O128</f>
        <v>625</v>
      </c>
      <c r="P105" s="36">
        <f t="shared" ref="P105:T105" si="93">P106+P121+P123+P128</f>
        <v>0</v>
      </c>
      <c r="Q105" s="36">
        <f t="shared" si="93"/>
        <v>0</v>
      </c>
      <c r="R105" s="36">
        <f t="shared" si="93"/>
        <v>4209</v>
      </c>
      <c r="S105" s="36">
        <f t="shared" si="93"/>
        <v>3584</v>
      </c>
      <c r="T105" s="36">
        <f t="shared" si="93"/>
        <v>3584</v>
      </c>
    </row>
    <row r="106" spans="1:20" s="4" customFormat="1" ht="37.5" x14ac:dyDescent="0.25">
      <c r="A106" s="8"/>
      <c r="B106" s="206" t="s">
        <v>424</v>
      </c>
      <c r="C106" s="33" t="s">
        <v>423</v>
      </c>
      <c r="D106" s="47"/>
      <c r="E106" s="47"/>
      <c r="F106" s="65">
        <f>F107+F109+F111+F113+F115+F117+F119</f>
        <v>2041</v>
      </c>
      <c r="G106" s="65">
        <f t="shared" ref="G106:H106" si="94">G107+G109+G111+G113+G115+G117+G119</f>
        <v>2041</v>
      </c>
      <c r="H106" s="65">
        <f t="shared" si="94"/>
        <v>2041</v>
      </c>
      <c r="I106" s="48">
        <f t="shared" si="61"/>
        <v>0</v>
      </c>
      <c r="J106" s="48">
        <f t="shared" si="61"/>
        <v>0</v>
      </c>
      <c r="K106" s="48">
        <f t="shared" si="61"/>
        <v>0</v>
      </c>
      <c r="L106" s="40">
        <f>L107+L109+L111+L113+L115+L117+L119</f>
        <v>2041</v>
      </c>
      <c r="M106" s="40">
        <f t="shared" ref="M106:N106" si="95">M107+M109+M111+M113+M115+M117+M119</f>
        <v>2041</v>
      </c>
      <c r="N106" s="40">
        <f t="shared" si="95"/>
        <v>2041</v>
      </c>
      <c r="O106" s="40">
        <f>O107+O109+O111+O113+O115+O117+O119</f>
        <v>-217</v>
      </c>
      <c r="P106" s="40">
        <f t="shared" ref="P106:T106" si="96">P107+P109+P111+P113+P115+P117+P119</f>
        <v>0</v>
      </c>
      <c r="Q106" s="40">
        <f t="shared" si="96"/>
        <v>0</v>
      </c>
      <c r="R106" s="40">
        <f t="shared" si="96"/>
        <v>1824</v>
      </c>
      <c r="S106" s="40">
        <f t="shared" si="96"/>
        <v>2041</v>
      </c>
      <c r="T106" s="40">
        <f t="shared" si="96"/>
        <v>2041</v>
      </c>
    </row>
    <row r="107" spans="1:20" s="131" customFormat="1" ht="56.25" hidden="1" x14ac:dyDescent="0.25">
      <c r="A107" s="126"/>
      <c r="B107" s="204" t="s">
        <v>425</v>
      </c>
      <c r="C107" s="185" t="s">
        <v>426</v>
      </c>
      <c r="D107" s="133"/>
      <c r="E107" s="133"/>
      <c r="F107" s="186">
        <f>F108</f>
        <v>257</v>
      </c>
      <c r="G107" s="186">
        <f t="shared" ref="G107:H107" si="97">G108</f>
        <v>257</v>
      </c>
      <c r="H107" s="186">
        <f t="shared" si="97"/>
        <v>257</v>
      </c>
      <c r="I107" s="129">
        <f t="shared" si="61"/>
        <v>0</v>
      </c>
      <c r="J107" s="129">
        <f t="shared" si="61"/>
        <v>0</v>
      </c>
      <c r="K107" s="129">
        <f t="shared" si="61"/>
        <v>0</v>
      </c>
      <c r="L107" s="187">
        <f>L108</f>
        <v>257</v>
      </c>
      <c r="M107" s="187">
        <f t="shared" ref="M107:T107" si="98">M108</f>
        <v>257</v>
      </c>
      <c r="N107" s="187">
        <f t="shared" si="98"/>
        <v>257</v>
      </c>
      <c r="O107" s="187">
        <f>O108</f>
        <v>0</v>
      </c>
      <c r="P107" s="187">
        <f t="shared" si="98"/>
        <v>0</v>
      </c>
      <c r="Q107" s="187">
        <f t="shared" si="98"/>
        <v>0</v>
      </c>
      <c r="R107" s="187">
        <f t="shared" si="98"/>
        <v>257</v>
      </c>
      <c r="S107" s="187">
        <f t="shared" si="98"/>
        <v>257</v>
      </c>
      <c r="T107" s="187">
        <f t="shared" si="98"/>
        <v>257</v>
      </c>
    </row>
    <row r="108" spans="1:20" s="131" customFormat="1" ht="85.5" hidden="1" customHeight="1" x14ac:dyDescent="0.25">
      <c r="A108" s="181" t="s">
        <v>410</v>
      </c>
      <c r="B108" s="204" t="s">
        <v>408</v>
      </c>
      <c r="C108" s="188" t="s">
        <v>407</v>
      </c>
      <c r="D108" s="189" t="s">
        <v>416</v>
      </c>
      <c r="E108" s="189"/>
      <c r="F108" s="190">
        <f>255+2</f>
        <v>257</v>
      </c>
      <c r="G108" s="190">
        <f>255+2</f>
        <v>257</v>
      </c>
      <c r="H108" s="190">
        <f>255+2</f>
        <v>257</v>
      </c>
      <c r="I108" s="129">
        <f t="shared" si="61"/>
        <v>0</v>
      </c>
      <c r="J108" s="129">
        <f t="shared" si="61"/>
        <v>0</v>
      </c>
      <c r="K108" s="129">
        <f t="shared" si="61"/>
        <v>0</v>
      </c>
      <c r="L108" s="191">
        <f>255+2</f>
        <v>257</v>
      </c>
      <c r="M108" s="191">
        <f>255+2</f>
        <v>257</v>
      </c>
      <c r="N108" s="191">
        <f>255+2</f>
        <v>257</v>
      </c>
      <c r="O108" s="191"/>
      <c r="P108" s="191"/>
      <c r="Q108" s="191"/>
      <c r="R108" s="238">
        <f t="shared" si="57"/>
        <v>257</v>
      </c>
      <c r="S108" s="238">
        <f t="shared" si="58"/>
        <v>257</v>
      </c>
      <c r="T108" s="238">
        <f t="shared" si="59"/>
        <v>257</v>
      </c>
    </row>
    <row r="109" spans="1:20" s="4" customFormat="1" ht="75" x14ac:dyDescent="0.25">
      <c r="A109" s="19"/>
      <c r="B109" s="206" t="s">
        <v>427</v>
      </c>
      <c r="C109" s="30" t="s">
        <v>428</v>
      </c>
      <c r="D109" s="50"/>
      <c r="E109" s="50"/>
      <c r="F109" s="66">
        <f>F110</f>
        <v>1391</v>
      </c>
      <c r="G109" s="66">
        <f t="shared" ref="G109:H109" si="99">G110</f>
        <v>1391</v>
      </c>
      <c r="H109" s="66">
        <f t="shared" si="99"/>
        <v>1391</v>
      </c>
      <c r="I109" s="48">
        <f t="shared" si="61"/>
        <v>0</v>
      </c>
      <c r="J109" s="48">
        <f t="shared" si="61"/>
        <v>0</v>
      </c>
      <c r="K109" s="48">
        <f t="shared" si="61"/>
        <v>0</v>
      </c>
      <c r="L109" s="41">
        <f>L110</f>
        <v>1391</v>
      </c>
      <c r="M109" s="41">
        <f t="shared" ref="M109:T109" si="100">M110</f>
        <v>1391</v>
      </c>
      <c r="N109" s="41">
        <f t="shared" si="100"/>
        <v>1391</v>
      </c>
      <c r="O109" s="41">
        <f>O110</f>
        <v>-217</v>
      </c>
      <c r="P109" s="41">
        <f t="shared" si="100"/>
        <v>0</v>
      </c>
      <c r="Q109" s="41">
        <f t="shared" si="100"/>
        <v>0</v>
      </c>
      <c r="R109" s="41">
        <f t="shared" si="100"/>
        <v>1174</v>
      </c>
      <c r="S109" s="41">
        <f t="shared" si="100"/>
        <v>1391</v>
      </c>
      <c r="T109" s="41">
        <f t="shared" si="100"/>
        <v>1391</v>
      </c>
    </row>
    <row r="110" spans="1:20" s="4" customFormat="1" ht="99" customHeight="1" x14ac:dyDescent="0.25">
      <c r="A110" s="19" t="s">
        <v>412</v>
      </c>
      <c r="B110" s="206" t="s">
        <v>403</v>
      </c>
      <c r="C110" s="27" t="s">
        <v>402</v>
      </c>
      <c r="D110" s="51" t="s">
        <v>415</v>
      </c>
      <c r="E110" s="51"/>
      <c r="F110" s="63">
        <f>1376+15</f>
        <v>1391</v>
      </c>
      <c r="G110" s="63">
        <f>1376+15</f>
        <v>1391</v>
      </c>
      <c r="H110" s="63">
        <f>1376+15</f>
        <v>1391</v>
      </c>
      <c r="I110" s="48">
        <f t="shared" si="61"/>
        <v>0</v>
      </c>
      <c r="J110" s="48">
        <f t="shared" si="61"/>
        <v>0</v>
      </c>
      <c r="K110" s="48">
        <f t="shared" si="61"/>
        <v>0</v>
      </c>
      <c r="L110" s="35">
        <f>1376+15</f>
        <v>1391</v>
      </c>
      <c r="M110" s="35">
        <f>1376+15</f>
        <v>1391</v>
      </c>
      <c r="N110" s="35">
        <f>1376+15</f>
        <v>1391</v>
      </c>
      <c r="O110" s="35">
        <v>-217</v>
      </c>
      <c r="P110" s="35"/>
      <c r="Q110" s="35"/>
      <c r="R110" s="240">
        <f t="shared" si="57"/>
        <v>1174</v>
      </c>
      <c r="S110" s="240">
        <f t="shared" si="58"/>
        <v>1391</v>
      </c>
      <c r="T110" s="240">
        <f t="shared" si="59"/>
        <v>1391</v>
      </c>
    </row>
    <row r="111" spans="1:20" s="131" customFormat="1" ht="56.25" hidden="1" x14ac:dyDescent="0.25">
      <c r="A111" s="181"/>
      <c r="B111" s="204" t="s">
        <v>429</v>
      </c>
      <c r="C111" s="149" t="s">
        <v>430</v>
      </c>
      <c r="D111" s="192"/>
      <c r="E111" s="192"/>
      <c r="F111" s="140">
        <f>F112</f>
        <v>8</v>
      </c>
      <c r="G111" s="140">
        <f t="shared" ref="G111:H111" si="101">G112</f>
        <v>8</v>
      </c>
      <c r="H111" s="140">
        <f t="shared" si="101"/>
        <v>8</v>
      </c>
      <c r="I111" s="129">
        <f t="shared" si="61"/>
        <v>0</v>
      </c>
      <c r="J111" s="129">
        <f t="shared" si="61"/>
        <v>0</v>
      </c>
      <c r="K111" s="129">
        <f t="shared" si="61"/>
        <v>0</v>
      </c>
      <c r="L111" s="141">
        <f>L112</f>
        <v>8</v>
      </c>
      <c r="M111" s="141">
        <f t="shared" ref="M111:T111" si="102">M112</f>
        <v>8</v>
      </c>
      <c r="N111" s="141">
        <f t="shared" si="102"/>
        <v>8</v>
      </c>
      <c r="O111" s="141">
        <f>O112</f>
        <v>0</v>
      </c>
      <c r="P111" s="141">
        <f t="shared" si="102"/>
        <v>0</v>
      </c>
      <c r="Q111" s="141">
        <f t="shared" si="102"/>
        <v>0</v>
      </c>
      <c r="R111" s="141">
        <f t="shared" si="102"/>
        <v>8</v>
      </c>
      <c r="S111" s="141">
        <f t="shared" si="102"/>
        <v>8</v>
      </c>
      <c r="T111" s="141">
        <f t="shared" si="102"/>
        <v>8</v>
      </c>
    </row>
    <row r="112" spans="1:20" s="131" customFormat="1" ht="75" hidden="1" x14ac:dyDescent="0.25">
      <c r="A112" s="181">
        <v>900</v>
      </c>
      <c r="B112" s="204" t="s">
        <v>413</v>
      </c>
      <c r="C112" s="175" t="s">
        <v>414</v>
      </c>
      <c r="D112" s="133"/>
      <c r="E112" s="133"/>
      <c r="F112" s="153">
        <v>8</v>
      </c>
      <c r="G112" s="153">
        <v>8</v>
      </c>
      <c r="H112" s="153">
        <v>8</v>
      </c>
      <c r="I112" s="129">
        <f t="shared" si="61"/>
        <v>0</v>
      </c>
      <c r="J112" s="129">
        <f t="shared" si="61"/>
        <v>0</v>
      </c>
      <c r="K112" s="129">
        <f t="shared" si="61"/>
        <v>0</v>
      </c>
      <c r="L112" s="154">
        <v>8</v>
      </c>
      <c r="M112" s="154">
        <v>8</v>
      </c>
      <c r="N112" s="154">
        <v>8</v>
      </c>
      <c r="O112" s="154"/>
      <c r="P112" s="154"/>
      <c r="Q112" s="154"/>
      <c r="R112" s="238">
        <f t="shared" si="57"/>
        <v>8</v>
      </c>
      <c r="S112" s="238">
        <f t="shared" si="58"/>
        <v>8</v>
      </c>
      <c r="T112" s="238">
        <f t="shared" si="59"/>
        <v>8</v>
      </c>
    </row>
    <row r="113" spans="1:20" s="131" customFormat="1" ht="56.25" hidden="1" x14ac:dyDescent="0.25">
      <c r="A113" s="181"/>
      <c r="B113" s="204" t="s">
        <v>431</v>
      </c>
      <c r="C113" s="149" t="s">
        <v>432</v>
      </c>
      <c r="D113" s="133"/>
      <c r="E113" s="133"/>
      <c r="F113" s="140">
        <f>F114</f>
        <v>20</v>
      </c>
      <c r="G113" s="140">
        <f t="shared" ref="G113:H113" si="103">G114</f>
        <v>20</v>
      </c>
      <c r="H113" s="140">
        <f t="shared" si="103"/>
        <v>20</v>
      </c>
      <c r="I113" s="129">
        <f t="shared" si="61"/>
        <v>0</v>
      </c>
      <c r="J113" s="129">
        <f t="shared" si="61"/>
        <v>0</v>
      </c>
      <c r="K113" s="129">
        <f t="shared" si="61"/>
        <v>0</v>
      </c>
      <c r="L113" s="141">
        <f>L114</f>
        <v>20</v>
      </c>
      <c r="M113" s="141">
        <f t="shared" ref="M113:T113" si="104">M114</f>
        <v>20</v>
      </c>
      <c r="N113" s="141">
        <f t="shared" si="104"/>
        <v>20</v>
      </c>
      <c r="O113" s="141">
        <f>O114</f>
        <v>0</v>
      </c>
      <c r="P113" s="141">
        <f t="shared" si="104"/>
        <v>0</v>
      </c>
      <c r="Q113" s="141">
        <f t="shared" si="104"/>
        <v>0</v>
      </c>
      <c r="R113" s="141">
        <f t="shared" si="104"/>
        <v>20</v>
      </c>
      <c r="S113" s="141">
        <f t="shared" si="104"/>
        <v>20</v>
      </c>
      <c r="T113" s="141">
        <f t="shared" si="104"/>
        <v>20</v>
      </c>
    </row>
    <row r="114" spans="1:20" s="131" customFormat="1" ht="75" hidden="1" x14ac:dyDescent="0.25">
      <c r="A114" s="126">
        <v>188</v>
      </c>
      <c r="B114" s="203" t="s">
        <v>405</v>
      </c>
      <c r="C114" s="175" t="s">
        <v>404</v>
      </c>
      <c r="D114" s="133"/>
      <c r="E114" s="133"/>
      <c r="F114" s="153">
        <v>20</v>
      </c>
      <c r="G114" s="153">
        <v>20</v>
      </c>
      <c r="H114" s="153">
        <v>20</v>
      </c>
      <c r="I114" s="129">
        <f t="shared" si="61"/>
        <v>0</v>
      </c>
      <c r="J114" s="129">
        <f t="shared" si="61"/>
        <v>0</v>
      </c>
      <c r="K114" s="129">
        <f t="shared" si="61"/>
        <v>0</v>
      </c>
      <c r="L114" s="154">
        <v>20</v>
      </c>
      <c r="M114" s="154">
        <v>20</v>
      </c>
      <c r="N114" s="154">
        <v>20</v>
      </c>
      <c r="O114" s="154"/>
      <c r="P114" s="154"/>
      <c r="Q114" s="154"/>
      <c r="R114" s="238">
        <f t="shared" si="57"/>
        <v>20</v>
      </c>
      <c r="S114" s="238">
        <f t="shared" si="58"/>
        <v>20</v>
      </c>
      <c r="T114" s="238">
        <f t="shared" si="59"/>
        <v>20</v>
      </c>
    </row>
    <row r="115" spans="1:20" s="131" customFormat="1" ht="56.25" hidden="1" x14ac:dyDescent="0.25">
      <c r="A115" s="126"/>
      <c r="B115" s="203" t="s">
        <v>433</v>
      </c>
      <c r="C115" s="149" t="s">
        <v>434</v>
      </c>
      <c r="D115" s="133"/>
      <c r="E115" s="133"/>
      <c r="F115" s="140">
        <f>F116</f>
        <v>291</v>
      </c>
      <c r="G115" s="140">
        <f t="shared" ref="G115:H115" si="105">G116</f>
        <v>291</v>
      </c>
      <c r="H115" s="140">
        <f t="shared" si="105"/>
        <v>291</v>
      </c>
      <c r="I115" s="129">
        <f t="shared" si="61"/>
        <v>0</v>
      </c>
      <c r="J115" s="129">
        <f t="shared" si="61"/>
        <v>0</v>
      </c>
      <c r="K115" s="129">
        <f t="shared" si="61"/>
        <v>0</v>
      </c>
      <c r="L115" s="141">
        <f>L116</f>
        <v>291</v>
      </c>
      <c r="M115" s="141">
        <f t="shared" ref="M115:T115" si="106">M116</f>
        <v>291</v>
      </c>
      <c r="N115" s="141">
        <f t="shared" si="106"/>
        <v>291</v>
      </c>
      <c r="O115" s="141">
        <f>O116</f>
        <v>0</v>
      </c>
      <c r="P115" s="141">
        <f t="shared" si="106"/>
        <v>0</v>
      </c>
      <c r="Q115" s="141">
        <f t="shared" si="106"/>
        <v>0</v>
      </c>
      <c r="R115" s="141">
        <f t="shared" si="106"/>
        <v>291</v>
      </c>
      <c r="S115" s="141">
        <f t="shared" si="106"/>
        <v>291</v>
      </c>
      <c r="T115" s="141">
        <f t="shared" si="106"/>
        <v>291</v>
      </c>
    </row>
    <row r="116" spans="1:20" s="131" customFormat="1" ht="93.75" hidden="1" x14ac:dyDescent="0.25">
      <c r="A116" s="126">
        <v>141</v>
      </c>
      <c r="B116" s="203" t="s">
        <v>451</v>
      </c>
      <c r="C116" s="193" t="s">
        <v>397</v>
      </c>
      <c r="D116" s="133"/>
      <c r="E116" s="133"/>
      <c r="F116" s="153">
        <f>259+32</f>
        <v>291</v>
      </c>
      <c r="G116" s="153">
        <f>F116</f>
        <v>291</v>
      </c>
      <c r="H116" s="153">
        <f>G116</f>
        <v>291</v>
      </c>
      <c r="I116" s="129">
        <f t="shared" si="61"/>
        <v>0</v>
      </c>
      <c r="J116" s="129">
        <f t="shared" si="61"/>
        <v>0</v>
      </c>
      <c r="K116" s="129">
        <f t="shared" si="61"/>
        <v>0</v>
      </c>
      <c r="L116" s="154">
        <f>259+32</f>
        <v>291</v>
      </c>
      <c r="M116" s="154">
        <f>L116</f>
        <v>291</v>
      </c>
      <c r="N116" s="154">
        <f>M116</f>
        <v>291</v>
      </c>
      <c r="O116" s="154"/>
      <c r="P116" s="154"/>
      <c r="Q116" s="154"/>
      <c r="R116" s="238">
        <f t="shared" si="57"/>
        <v>291</v>
      </c>
      <c r="S116" s="238">
        <f t="shared" si="58"/>
        <v>291</v>
      </c>
      <c r="T116" s="238">
        <f t="shared" si="59"/>
        <v>291</v>
      </c>
    </row>
    <row r="117" spans="1:20" s="131" customFormat="1" ht="56.25" hidden="1" x14ac:dyDescent="0.25">
      <c r="A117" s="126"/>
      <c r="B117" s="203" t="s">
        <v>435</v>
      </c>
      <c r="C117" s="173" t="s">
        <v>436</v>
      </c>
      <c r="D117" s="133"/>
      <c r="E117" s="133"/>
      <c r="F117" s="140">
        <f>F118</f>
        <v>2</v>
      </c>
      <c r="G117" s="140">
        <f t="shared" ref="G117:H117" si="107">G118</f>
        <v>2</v>
      </c>
      <c r="H117" s="140">
        <f t="shared" si="107"/>
        <v>2</v>
      </c>
      <c r="I117" s="129">
        <f t="shared" si="61"/>
        <v>0</v>
      </c>
      <c r="J117" s="129">
        <f t="shared" si="61"/>
        <v>0</v>
      </c>
      <c r="K117" s="129">
        <f t="shared" si="61"/>
        <v>0</v>
      </c>
      <c r="L117" s="141">
        <f>L118</f>
        <v>2</v>
      </c>
      <c r="M117" s="141">
        <f t="shared" ref="M117:T117" si="108">M118</f>
        <v>2</v>
      </c>
      <c r="N117" s="141">
        <f t="shared" si="108"/>
        <v>2</v>
      </c>
      <c r="O117" s="141">
        <f>O118</f>
        <v>0</v>
      </c>
      <c r="P117" s="141">
        <f t="shared" si="108"/>
        <v>0</v>
      </c>
      <c r="Q117" s="141">
        <f t="shared" si="108"/>
        <v>0</v>
      </c>
      <c r="R117" s="141">
        <f t="shared" si="108"/>
        <v>2</v>
      </c>
      <c r="S117" s="141">
        <f t="shared" si="108"/>
        <v>2</v>
      </c>
      <c r="T117" s="141">
        <f t="shared" si="108"/>
        <v>2</v>
      </c>
    </row>
    <row r="118" spans="1:20" s="131" customFormat="1" ht="75" hidden="1" x14ac:dyDescent="0.25">
      <c r="A118" s="126">
        <v>900</v>
      </c>
      <c r="B118" s="203" t="s">
        <v>417</v>
      </c>
      <c r="C118" s="175" t="s">
        <v>418</v>
      </c>
      <c r="D118" s="133"/>
      <c r="E118" s="133"/>
      <c r="F118" s="153">
        <v>2</v>
      </c>
      <c r="G118" s="153">
        <v>2</v>
      </c>
      <c r="H118" s="153">
        <v>2</v>
      </c>
      <c r="I118" s="129">
        <f t="shared" si="61"/>
        <v>0</v>
      </c>
      <c r="J118" s="129">
        <f t="shared" si="61"/>
        <v>0</v>
      </c>
      <c r="K118" s="129">
        <f t="shared" si="61"/>
        <v>0</v>
      </c>
      <c r="L118" s="154">
        <v>2</v>
      </c>
      <c r="M118" s="154">
        <v>2</v>
      </c>
      <c r="N118" s="154">
        <v>2</v>
      </c>
      <c r="O118" s="154"/>
      <c r="P118" s="154"/>
      <c r="Q118" s="154"/>
      <c r="R118" s="238">
        <f t="shared" si="57"/>
        <v>2</v>
      </c>
      <c r="S118" s="238">
        <f t="shared" si="58"/>
        <v>2</v>
      </c>
      <c r="T118" s="238">
        <f t="shared" si="59"/>
        <v>2</v>
      </c>
    </row>
    <row r="119" spans="1:20" s="131" customFormat="1" ht="56.25" hidden="1" x14ac:dyDescent="0.25">
      <c r="A119" s="126"/>
      <c r="B119" s="203" t="s">
        <v>439</v>
      </c>
      <c r="C119" s="149" t="s">
        <v>440</v>
      </c>
      <c r="D119" s="133"/>
      <c r="E119" s="133"/>
      <c r="F119" s="140">
        <f>F120</f>
        <v>72</v>
      </c>
      <c r="G119" s="140">
        <f t="shared" ref="G119:H119" si="109">G120</f>
        <v>72</v>
      </c>
      <c r="H119" s="140">
        <f t="shared" si="109"/>
        <v>72</v>
      </c>
      <c r="I119" s="129">
        <f t="shared" si="61"/>
        <v>0</v>
      </c>
      <c r="J119" s="129">
        <f t="shared" si="61"/>
        <v>0</v>
      </c>
      <c r="K119" s="129">
        <f t="shared" si="61"/>
        <v>0</v>
      </c>
      <c r="L119" s="141">
        <f>L120</f>
        <v>72</v>
      </c>
      <c r="M119" s="141">
        <f t="shared" ref="M119:T119" si="110">M120</f>
        <v>72</v>
      </c>
      <c r="N119" s="141">
        <f>N120</f>
        <v>72</v>
      </c>
      <c r="O119" s="141">
        <f>O120</f>
        <v>0</v>
      </c>
      <c r="P119" s="141">
        <f>P120</f>
        <v>0</v>
      </c>
      <c r="Q119" s="141">
        <f t="shared" si="110"/>
        <v>0</v>
      </c>
      <c r="R119" s="141">
        <f t="shared" si="110"/>
        <v>72</v>
      </c>
      <c r="S119" s="141">
        <f t="shared" si="110"/>
        <v>72</v>
      </c>
      <c r="T119" s="141">
        <f t="shared" si="110"/>
        <v>72</v>
      </c>
    </row>
    <row r="120" spans="1:20" s="131" customFormat="1" ht="75" hidden="1" x14ac:dyDescent="0.25">
      <c r="A120" s="126">
        <v>900</v>
      </c>
      <c r="B120" s="203" t="s">
        <v>419</v>
      </c>
      <c r="C120" s="193" t="s">
        <v>420</v>
      </c>
      <c r="D120" s="133"/>
      <c r="E120" s="133"/>
      <c r="F120" s="153">
        <v>72</v>
      </c>
      <c r="G120" s="153">
        <v>72</v>
      </c>
      <c r="H120" s="153">
        <v>72</v>
      </c>
      <c r="I120" s="129">
        <f t="shared" si="61"/>
        <v>0</v>
      </c>
      <c r="J120" s="129">
        <f t="shared" si="61"/>
        <v>0</v>
      </c>
      <c r="K120" s="129">
        <f t="shared" si="61"/>
        <v>0</v>
      </c>
      <c r="L120" s="154">
        <v>72</v>
      </c>
      <c r="M120" s="154">
        <v>72</v>
      </c>
      <c r="N120" s="154">
        <v>72</v>
      </c>
      <c r="O120" s="154"/>
      <c r="P120" s="154"/>
      <c r="Q120" s="154"/>
      <c r="R120" s="238">
        <f t="shared" si="57"/>
        <v>72</v>
      </c>
      <c r="S120" s="238">
        <f t="shared" si="58"/>
        <v>72</v>
      </c>
      <c r="T120" s="238">
        <f t="shared" si="59"/>
        <v>72</v>
      </c>
    </row>
    <row r="121" spans="1:20" s="131" customFormat="1" ht="37.5" hidden="1" x14ac:dyDescent="0.25">
      <c r="A121" s="126"/>
      <c r="B121" s="203" t="s">
        <v>437</v>
      </c>
      <c r="C121" s="173" t="s">
        <v>438</v>
      </c>
      <c r="D121" s="133"/>
      <c r="E121" s="133"/>
      <c r="F121" s="140">
        <f>F122</f>
        <v>53</v>
      </c>
      <c r="G121" s="140">
        <f t="shared" ref="G121:H121" si="111">G122</f>
        <v>53</v>
      </c>
      <c r="H121" s="140">
        <f t="shared" si="111"/>
        <v>53</v>
      </c>
      <c r="I121" s="129">
        <f t="shared" si="61"/>
        <v>0</v>
      </c>
      <c r="J121" s="129">
        <f t="shared" si="61"/>
        <v>0</v>
      </c>
      <c r="K121" s="129">
        <f t="shared" si="61"/>
        <v>0</v>
      </c>
      <c r="L121" s="141">
        <f>L122</f>
        <v>53</v>
      </c>
      <c r="M121" s="141">
        <f t="shared" ref="M121:T121" si="112">M122</f>
        <v>53</v>
      </c>
      <c r="N121" s="141">
        <f t="shared" si="112"/>
        <v>53</v>
      </c>
      <c r="O121" s="141">
        <f>O122</f>
        <v>0</v>
      </c>
      <c r="P121" s="141">
        <f t="shared" si="112"/>
        <v>0</v>
      </c>
      <c r="Q121" s="141">
        <f t="shared" si="112"/>
        <v>0</v>
      </c>
      <c r="R121" s="141">
        <f t="shared" si="112"/>
        <v>53</v>
      </c>
      <c r="S121" s="141">
        <f t="shared" si="112"/>
        <v>53</v>
      </c>
      <c r="T121" s="141">
        <f t="shared" si="112"/>
        <v>53</v>
      </c>
    </row>
    <row r="122" spans="1:20" s="131" customFormat="1" ht="37.5" hidden="1" x14ac:dyDescent="0.25">
      <c r="A122" s="126">
        <v>900</v>
      </c>
      <c r="B122" s="204" t="s">
        <v>409</v>
      </c>
      <c r="C122" s="173" t="s">
        <v>411</v>
      </c>
      <c r="D122" s="133"/>
      <c r="E122" s="133"/>
      <c r="F122" s="140">
        <v>53</v>
      </c>
      <c r="G122" s="140">
        <v>53</v>
      </c>
      <c r="H122" s="140">
        <v>53</v>
      </c>
      <c r="I122" s="129">
        <f t="shared" si="61"/>
        <v>0</v>
      </c>
      <c r="J122" s="129">
        <f t="shared" si="61"/>
        <v>0</v>
      </c>
      <c r="K122" s="129">
        <f t="shared" si="61"/>
        <v>0</v>
      </c>
      <c r="L122" s="141">
        <v>53</v>
      </c>
      <c r="M122" s="141">
        <v>53</v>
      </c>
      <c r="N122" s="141">
        <v>53</v>
      </c>
      <c r="O122" s="141"/>
      <c r="P122" s="141"/>
      <c r="Q122" s="141"/>
      <c r="R122" s="238">
        <f t="shared" si="57"/>
        <v>53</v>
      </c>
      <c r="S122" s="238">
        <f t="shared" si="58"/>
        <v>53</v>
      </c>
      <c r="T122" s="238">
        <f t="shared" si="59"/>
        <v>53</v>
      </c>
    </row>
    <row r="123" spans="1:20" s="4" customFormat="1" ht="25.5" customHeight="1" x14ac:dyDescent="0.25">
      <c r="A123" s="8"/>
      <c r="B123" s="206" t="s">
        <v>441</v>
      </c>
      <c r="C123" s="13" t="s">
        <v>442</v>
      </c>
      <c r="D123" s="47"/>
      <c r="E123" s="47"/>
      <c r="F123" s="37">
        <f>F124+F125</f>
        <v>240</v>
      </c>
      <c r="G123" s="37">
        <f t="shared" ref="G123:H123" si="113">G124+G125</f>
        <v>240</v>
      </c>
      <c r="H123" s="37">
        <f t="shared" si="113"/>
        <v>240</v>
      </c>
      <c r="I123" s="48">
        <f t="shared" si="61"/>
        <v>0</v>
      </c>
      <c r="J123" s="48">
        <f t="shared" si="61"/>
        <v>0</v>
      </c>
      <c r="K123" s="48">
        <f t="shared" si="61"/>
        <v>0</v>
      </c>
      <c r="L123" s="34">
        <f>L124+L125+L126+L127</f>
        <v>240</v>
      </c>
      <c r="M123" s="34">
        <f t="shared" ref="M123:T123" si="114">M124+M125+M126+M127</f>
        <v>240</v>
      </c>
      <c r="N123" s="34">
        <f t="shared" si="114"/>
        <v>240</v>
      </c>
      <c r="O123" s="34">
        <f t="shared" si="114"/>
        <v>842</v>
      </c>
      <c r="P123" s="34">
        <f t="shared" si="114"/>
        <v>0</v>
      </c>
      <c r="Q123" s="34">
        <f t="shared" si="114"/>
        <v>0</v>
      </c>
      <c r="R123" s="34">
        <f t="shared" si="114"/>
        <v>1082</v>
      </c>
      <c r="S123" s="34">
        <f t="shared" si="114"/>
        <v>240</v>
      </c>
      <c r="T123" s="34">
        <f t="shared" si="114"/>
        <v>240</v>
      </c>
    </row>
    <row r="124" spans="1:20" s="131" customFormat="1" ht="51.75" hidden="1" customHeight="1" x14ac:dyDescent="0.25">
      <c r="A124" s="126">
        <v>919</v>
      </c>
      <c r="B124" s="204" t="s">
        <v>398</v>
      </c>
      <c r="C124" s="193" t="s">
        <v>399</v>
      </c>
      <c r="D124" s="133"/>
      <c r="E124" s="133"/>
      <c r="F124" s="153">
        <v>180</v>
      </c>
      <c r="G124" s="153">
        <f>F124</f>
        <v>180</v>
      </c>
      <c r="H124" s="153">
        <f>G124</f>
        <v>180</v>
      </c>
      <c r="I124" s="129">
        <f t="shared" si="61"/>
        <v>0</v>
      </c>
      <c r="J124" s="129">
        <f t="shared" si="61"/>
        <v>0</v>
      </c>
      <c r="K124" s="129">
        <f t="shared" si="61"/>
        <v>0</v>
      </c>
      <c r="L124" s="154">
        <v>180</v>
      </c>
      <c r="M124" s="154">
        <f>L124</f>
        <v>180</v>
      </c>
      <c r="N124" s="154">
        <f>M124</f>
        <v>180</v>
      </c>
      <c r="O124" s="154"/>
      <c r="P124" s="154"/>
      <c r="Q124" s="154"/>
      <c r="R124" s="238">
        <f t="shared" si="57"/>
        <v>180</v>
      </c>
      <c r="S124" s="238">
        <f t="shared" si="58"/>
        <v>180</v>
      </c>
      <c r="T124" s="238">
        <f t="shared" si="59"/>
        <v>180</v>
      </c>
    </row>
    <row r="125" spans="1:20" s="131" customFormat="1" ht="56.25" hidden="1" x14ac:dyDescent="0.25">
      <c r="A125" s="126">
        <v>919</v>
      </c>
      <c r="B125" s="204" t="s">
        <v>400</v>
      </c>
      <c r="C125" s="193" t="s">
        <v>401</v>
      </c>
      <c r="D125" s="133"/>
      <c r="E125" s="133"/>
      <c r="F125" s="153">
        <v>60</v>
      </c>
      <c r="G125" s="153">
        <v>60</v>
      </c>
      <c r="H125" s="153">
        <f>G125</f>
        <v>60</v>
      </c>
      <c r="I125" s="129">
        <f t="shared" si="61"/>
        <v>0</v>
      </c>
      <c r="J125" s="129">
        <f t="shared" si="61"/>
        <v>0</v>
      </c>
      <c r="K125" s="129">
        <f t="shared" si="61"/>
        <v>0</v>
      </c>
      <c r="L125" s="154">
        <v>60</v>
      </c>
      <c r="M125" s="154">
        <v>60</v>
      </c>
      <c r="N125" s="154">
        <f>M125</f>
        <v>60</v>
      </c>
      <c r="O125" s="154"/>
      <c r="P125" s="154"/>
      <c r="Q125" s="154"/>
      <c r="R125" s="238">
        <f>L125+O125</f>
        <v>60</v>
      </c>
      <c r="S125" s="238">
        <f t="shared" si="58"/>
        <v>60</v>
      </c>
      <c r="T125" s="238">
        <f t="shared" si="59"/>
        <v>60</v>
      </c>
    </row>
    <row r="126" spans="1:20" s="4" customFormat="1" ht="75" x14ac:dyDescent="0.25">
      <c r="A126" s="8"/>
      <c r="B126" s="206" t="s">
        <v>467</v>
      </c>
      <c r="C126" s="32" t="s">
        <v>468</v>
      </c>
      <c r="D126" s="47"/>
      <c r="E126" s="47"/>
      <c r="F126" s="63"/>
      <c r="G126" s="63"/>
      <c r="H126" s="63"/>
      <c r="I126" s="48"/>
      <c r="J126" s="48"/>
      <c r="K126" s="48"/>
      <c r="L126" s="35">
        <v>0</v>
      </c>
      <c r="M126" s="35">
        <v>0</v>
      </c>
      <c r="N126" s="35">
        <v>0</v>
      </c>
      <c r="O126" s="35">
        <v>783</v>
      </c>
      <c r="P126" s="35"/>
      <c r="Q126" s="35"/>
      <c r="R126" s="242">
        <f t="shared" ref="R126:R127" si="115">L126+O126</f>
        <v>783</v>
      </c>
      <c r="S126" s="242">
        <f t="shared" ref="S126:S127" si="116">M126+P126</f>
        <v>0</v>
      </c>
      <c r="T126" s="242">
        <f t="shared" ref="T126:T127" si="117">N126+Q126</f>
        <v>0</v>
      </c>
    </row>
    <row r="127" spans="1:20" s="4" customFormat="1" ht="75" x14ac:dyDescent="0.25">
      <c r="A127" s="8"/>
      <c r="B127" s="206" t="s">
        <v>469</v>
      </c>
      <c r="C127" s="32" t="s">
        <v>470</v>
      </c>
      <c r="D127" s="47"/>
      <c r="E127" s="47"/>
      <c r="F127" s="63"/>
      <c r="G127" s="63"/>
      <c r="H127" s="63"/>
      <c r="I127" s="48"/>
      <c r="J127" s="48"/>
      <c r="K127" s="48"/>
      <c r="L127" s="35">
        <v>0</v>
      </c>
      <c r="M127" s="35">
        <v>0</v>
      </c>
      <c r="N127" s="35">
        <v>0</v>
      </c>
      <c r="O127" s="35">
        <v>59</v>
      </c>
      <c r="P127" s="35"/>
      <c r="Q127" s="35"/>
      <c r="R127" s="242">
        <f t="shared" si="115"/>
        <v>59</v>
      </c>
      <c r="S127" s="242">
        <f t="shared" si="116"/>
        <v>0</v>
      </c>
      <c r="T127" s="242">
        <f t="shared" si="117"/>
        <v>0</v>
      </c>
    </row>
    <row r="128" spans="1:20" s="131" customFormat="1" hidden="1" x14ac:dyDescent="0.25">
      <c r="A128" s="126"/>
      <c r="B128" s="204" t="s">
        <v>445</v>
      </c>
      <c r="C128" s="173" t="s">
        <v>446</v>
      </c>
      <c r="D128" s="133"/>
      <c r="E128" s="133"/>
      <c r="F128" s="140">
        <f>F129</f>
        <v>1250</v>
      </c>
      <c r="G128" s="140">
        <f t="shared" ref="G128:H129" si="118">G129</f>
        <v>1250</v>
      </c>
      <c r="H128" s="140">
        <f t="shared" si="118"/>
        <v>1250</v>
      </c>
      <c r="I128" s="129">
        <f t="shared" si="61"/>
        <v>0</v>
      </c>
      <c r="J128" s="129">
        <f t="shared" si="61"/>
        <v>0</v>
      </c>
      <c r="K128" s="129">
        <f t="shared" si="61"/>
        <v>0</v>
      </c>
      <c r="L128" s="141">
        <f>L129</f>
        <v>1250</v>
      </c>
      <c r="M128" s="141">
        <f t="shared" ref="M128:Q129" si="119">M129</f>
        <v>1250</v>
      </c>
      <c r="N128" s="141">
        <f t="shared" si="119"/>
        <v>1250</v>
      </c>
      <c r="O128" s="141">
        <f>O129</f>
        <v>0</v>
      </c>
      <c r="P128" s="141">
        <f t="shared" si="119"/>
        <v>0</v>
      </c>
      <c r="Q128" s="141">
        <f t="shared" si="119"/>
        <v>0</v>
      </c>
      <c r="R128" s="238">
        <f t="shared" si="57"/>
        <v>1250</v>
      </c>
      <c r="S128" s="238">
        <f t="shared" si="58"/>
        <v>1250</v>
      </c>
      <c r="T128" s="238">
        <f t="shared" si="59"/>
        <v>1250</v>
      </c>
    </row>
    <row r="129" spans="1:20" s="131" customFormat="1" ht="37.5" hidden="1" x14ac:dyDescent="0.25">
      <c r="A129" s="126"/>
      <c r="B129" s="204" t="s">
        <v>443</v>
      </c>
      <c r="C129" s="173" t="s">
        <v>444</v>
      </c>
      <c r="D129" s="133"/>
      <c r="E129" s="133"/>
      <c r="F129" s="140">
        <f>F130</f>
        <v>1250</v>
      </c>
      <c r="G129" s="140">
        <f t="shared" si="118"/>
        <v>1250</v>
      </c>
      <c r="H129" s="140">
        <f t="shared" si="118"/>
        <v>1250</v>
      </c>
      <c r="I129" s="129">
        <f t="shared" si="61"/>
        <v>0</v>
      </c>
      <c r="J129" s="129">
        <f t="shared" si="61"/>
        <v>0</v>
      </c>
      <c r="K129" s="129">
        <f t="shared" si="61"/>
        <v>0</v>
      </c>
      <c r="L129" s="141">
        <f>L130</f>
        <v>1250</v>
      </c>
      <c r="M129" s="141">
        <f t="shared" si="119"/>
        <v>1250</v>
      </c>
      <c r="N129" s="141">
        <f t="shared" si="119"/>
        <v>1250</v>
      </c>
      <c r="O129" s="141">
        <f>O130</f>
        <v>0</v>
      </c>
      <c r="P129" s="141">
        <f t="shared" si="119"/>
        <v>0</v>
      </c>
      <c r="Q129" s="141">
        <f t="shared" si="119"/>
        <v>0</v>
      </c>
      <c r="R129" s="238">
        <f t="shared" si="57"/>
        <v>1250</v>
      </c>
      <c r="S129" s="238">
        <f t="shared" si="58"/>
        <v>1250</v>
      </c>
      <c r="T129" s="238">
        <f t="shared" si="59"/>
        <v>1250</v>
      </c>
    </row>
    <row r="130" spans="1:20" s="131" customFormat="1" ht="54.75" hidden="1" customHeight="1" x14ac:dyDescent="0.25">
      <c r="A130" s="126">
        <v>919</v>
      </c>
      <c r="B130" s="203" t="s">
        <v>452</v>
      </c>
      <c r="C130" s="175" t="s">
        <v>406</v>
      </c>
      <c r="D130" s="133"/>
      <c r="E130" s="133"/>
      <c r="F130" s="153">
        <v>1250</v>
      </c>
      <c r="G130" s="153">
        <v>1250</v>
      </c>
      <c r="H130" s="153">
        <v>1250</v>
      </c>
      <c r="I130" s="129">
        <f t="shared" si="61"/>
        <v>0</v>
      </c>
      <c r="J130" s="129">
        <f t="shared" si="61"/>
        <v>0</v>
      </c>
      <c r="K130" s="129">
        <f t="shared" si="61"/>
        <v>0</v>
      </c>
      <c r="L130" s="154">
        <v>1250</v>
      </c>
      <c r="M130" s="154">
        <v>1250</v>
      </c>
      <c r="N130" s="154">
        <v>1250</v>
      </c>
      <c r="O130" s="194"/>
      <c r="P130" s="154"/>
      <c r="Q130" s="154"/>
      <c r="R130" s="238">
        <f t="shared" si="57"/>
        <v>1250</v>
      </c>
      <c r="S130" s="238">
        <f t="shared" si="58"/>
        <v>1250</v>
      </c>
      <c r="T130" s="238">
        <f t="shared" si="59"/>
        <v>1250</v>
      </c>
    </row>
    <row r="131" spans="1:20" s="68" customFormat="1" ht="0.75" hidden="1" customHeight="1" x14ac:dyDescent="0.25">
      <c r="A131" s="21"/>
      <c r="B131" s="211" t="s">
        <v>321</v>
      </c>
      <c r="C131" s="43" t="s">
        <v>464</v>
      </c>
      <c r="D131" s="47"/>
      <c r="E131" s="47"/>
      <c r="F131" s="42"/>
      <c r="G131" s="42"/>
      <c r="H131" s="42"/>
      <c r="I131" s="48">
        <f t="shared" si="61"/>
        <v>0</v>
      </c>
      <c r="J131" s="48">
        <f t="shared" si="61"/>
        <v>0</v>
      </c>
      <c r="K131" s="48">
        <f t="shared" si="61"/>
        <v>0</v>
      </c>
      <c r="L131" s="42"/>
      <c r="M131" s="42"/>
      <c r="N131" s="42"/>
      <c r="O131" s="42"/>
      <c r="P131" s="42"/>
      <c r="Q131" s="42"/>
      <c r="R131" s="240">
        <f t="shared" si="57"/>
        <v>0</v>
      </c>
      <c r="S131" s="240">
        <f t="shared" si="58"/>
        <v>0</v>
      </c>
      <c r="T131" s="240">
        <f t="shared" si="59"/>
        <v>0</v>
      </c>
    </row>
    <row r="132" spans="1:20" s="67" customFormat="1" ht="20.25" customHeight="1" x14ac:dyDescent="0.35">
      <c r="A132" s="14"/>
      <c r="B132" s="212"/>
      <c r="C132" s="241" t="s">
        <v>322</v>
      </c>
      <c r="D132" s="47"/>
      <c r="E132" s="47"/>
      <c r="F132" s="42">
        <f>F6+F63</f>
        <v>603326.6</v>
      </c>
      <c r="G132" s="42">
        <f>G6+G63</f>
        <v>610817.69999999995</v>
      </c>
      <c r="H132" s="42">
        <f>H6+H63</f>
        <v>625699.69999999995</v>
      </c>
      <c r="I132" s="42">
        <f t="shared" ref="I132:K132" si="120">I6+I63</f>
        <v>3105</v>
      </c>
      <c r="J132" s="42">
        <f t="shared" si="120"/>
        <v>3229</v>
      </c>
      <c r="K132" s="42">
        <f t="shared" si="120"/>
        <v>3358</v>
      </c>
      <c r="L132" s="36">
        <f>L6+L63</f>
        <v>606431.6</v>
      </c>
      <c r="M132" s="36">
        <f>M6+M63</f>
        <v>614046.69999999995</v>
      </c>
      <c r="N132" s="36">
        <f>N6+N63</f>
        <v>629057.69999999995</v>
      </c>
      <c r="O132" s="36">
        <f t="shared" ref="O132:T132" si="121">O6+O63</f>
        <v>0</v>
      </c>
      <c r="P132" s="36">
        <f t="shared" si="121"/>
        <v>0</v>
      </c>
      <c r="Q132" s="36">
        <f t="shared" si="121"/>
        <v>0</v>
      </c>
      <c r="R132" s="36">
        <f t="shared" si="121"/>
        <v>606431.6</v>
      </c>
      <c r="S132" s="36">
        <f t="shared" si="121"/>
        <v>614046.69999999995</v>
      </c>
      <c r="T132" s="36">
        <f t="shared" si="121"/>
        <v>629057.69999999995</v>
      </c>
    </row>
    <row r="133" spans="1:20" s="67" customFormat="1" ht="21" x14ac:dyDescent="0.35">
      <c r="A133" s="14"/>
      <c r="B133" s="207" t="s">
        <v>80</v>
      </c>
      <c r="C133" s="241" t="s">
        <v>195</v>
      </c>
      <c r="D133" s="299" t="s">
        <v>421</v>
      </c>
      <c r="E133" s="300"/>
      <c r="F133" s="42">
        <f t="shared" ref="F133:T133" si="122">F134+F229+F227+F231</f>
        <v>1955387.7999999998</v>
      </c>
      <c r="G133" s="42">
        <f t="shared" si="122"/>
        <v>1568260.9000000001</v>
      </c>
      <c r="H133" s="42">
        <f t="shared" si="122"/>
        <v>1523097.8</v>
      </c>
      <c r="I133" s="42">
        <f t="shared" si="122"/>
        <v>552445.00000000012</v>
      </c>
      <c r="J133" s="42">
        <f t="shared" si="122"/>
        <v>479515.8</v>
      </c>
      <c r="K133" s="42">
        <f t="shared" si="122"/>
        <v>735655.79999999993</v>
      </c>
      <c r="L133" s="36">
        <f t="shared" si="122"/>
        <v>2507832.7999999998</v>
      </c>
      <c r="M133" s="36">
        <f t="shared" si="122"/>
        <v>2047776.7</v>
      </c>
      <c r="N133" s="36">
        <f t="shared" si="122"/>
        <v>2258753.5999999996</v>
      </c>
      <c r="O133" s="36">
        <f t="shared" si="122"/>
        <v>3421.6</v>
      </c>
      <c r="P133" s="36">
        <f t="shared" si="122"/>
        <v>0</v>
      </c>
      <c r="Q133" s="36">
        <f t="shared" si="122"/>
        <v>0</v>
      </c>
      <c r="R133" s="36">
        <f t="shared" si="122"/>
        <v>2511254.3999999994</v>
      </c>
      <c r="S133" s="36">
        <f t="shared" si="122"/>
        <v>2047776.7</v>
      </c>
      <c r="T133" s="36">
        <f t="shared" si="122"/>
        <v>2258753.5999999996</v>
      </c>
    </row>
    <row r="134" spans="1:20" s="67" customFormat="1" ht="21" x14ac:dyDescent="0.35">
      <c r="A134" s="14"/>
      <c r="B134" s="207" t="s">
        <v>81</v>
      </c>
      <c r="C134" s="243" t="s">
        <v>196</v>
      </c>
      <c r="D134" s="47"/>
      <c r="E134" s="47"/>
      <c r="F134" s="42">
        <f t="shared" ref="F134:T134" si="123">F135+F140+F161+F223</f>
        <v>1955265.9</v>
      </c>
      <c r="G134" s="42">
        <f t="shared" si="123"/>
        <v>1568183.7000000002</v>
      </c>
      <c r="H134" s="42">
        <f t="shared" si="123"/>
        <v>1523020.6</v>
      </c>
      <c r="I134" s="42">
        <f t="shared" si="123"/>
        <v>550302.30000000005</v>
      </c>
      <c r="J134" s="42">
        <f t="shared" si="123"/>
        <v>477956.3</v>
      </c>
      <c r="K134" s="42">
        <f t="shared" si="123"/>
        <v>734475.2</v>
      </c>
      <c r="L134" s="36">
        <f t="shared" si="123"/>
        <v>2505568.1999999997</v>
      </c>
      <c r="M134" s="36">
        <f t="shared" si="123"/>
        <v>2046140</v>
      </c>
      <c r="N134" s="36">
        <f t="shared" si="123"/>
        <v>2257495.7999999998</v>
      </c>
      <c r="O134" s="36">
        <f t="shared" si="123"/>
        <v>3636.5</v>
      </c>
      <c r="P134" s="36">
        <f t="shared" si="123"/>
        <v>0</v>
      </c>
      <c r="Q134" s="36">
        <f t="shared" si="123"/>
        <v>0</v>
      </c>
      <c r="R134" s="36">
        <f t="shared" si="123"/>
        <v>2509204.6999999997</v>
      </c>
      <c r="S134" s="36">
        <f t="shared" si="123"/>
        <v>2046140</v>
      </c>
      <c r="T134" s="36">
        <f t="shared" si="123"/>
        <v>2257495.7999999998</v>
      </c>
    </row>
    <row r="135" spans="1:20" s="138" customFormat="1" hidden="1" x14ac:dyDescent="0.25">
      <c r="A135" s="126">
        <v>855</v>
      </c>
      <c r="B135" s="203" t="s">
        <v>323</v>
      </c>
      <c r="C135" s="146" t="s">
        <v>259</v>
      </c>
      <c r="D135" s="133"/>
      <c r="E135" s="133"/>
      <c r="F135" s="136">
        <f t="shared" ref="F135:T135" si="124">F136+F139</f>
        <v>669169</v>
      </c>
      <c r="G135" s="136">
        <f t="shared" si="124"/>
        <v>281553</v>
      </c>
      <c r="H135" s="136">
        <f t="shared" si="124"/>
        <v>225264</v>
      </c>
      <c r="I135" s="136">
        <f t="shared" si="124"/>
        <v>-4997</v>
      </c>
      <c r="J135" s="136">
        <f t="shared" si="124"/>
        <v>-307</v>
      </c>
      <c r="K135" s="136">
        <f t="shared" si="124"/>
        <v>-3188</v>
      </c>
      <c r="L135" s="137">
        <f t="shared" si="124"/>
        <v>664172</v>
      </c>
      <c r="M135" s="137">
        <f t="shared" si="124"/>
        <v>281246</v>
      </c>
      <c r="N135" s="137">
        <f t="shared" si="124"/>
        <v>222076</v>
      </c>
      <c r="O135" s="137">
        <f t="shared" si="124"/>
        <v>0</v>
      </c>
      <c r="P135" s="137">
        <f t="shared" si="124"/>
        <v>0</v>
      </c>
      <c r="Q135" s="137">
        <f t="shared" si="124"/>
        <v>0</v>
      </c>
      <c r="R135" s="137">
        <f t="shared" si="124"/>
        <v>664172</v>
      </c>
      <c r="S135" s="137">
        <f t="shared" si="124"/>
        <v>281246</v>
      </c>
      <c r="T135" s="137">
        <f t="shared" si="124"/>
        <v>222076</v>
      </c>
    </row>
    <row r="136" spans="1:20" s="138" customFormat="1" hidden="1" x14ac:dyDescent="0.25">
      <c r="A136" s="126">
        <v>855</v>
      </c>
      <c r="B136" s="204" t="s">
        <v>324</v>
      </c>
      <c r="C136" s="149" t="s">
        <v>197</v>
      </c>
      <c r="D136" s="133"/>
      <c r="E136" s="133"/>
      <c r="F136" s="136">
        <f t="shared" ref="F136:T136" si="125">F137+F138</f>
        <v>669169</v>
      </c>
      <c r="G136" s="136">
        <f t="shared" si="125"/>
        <v>281553</v>
      </c>
      <c r="H136" s="136">
        <f t="shared" si="125"/>
        <v>225264</v>
      </c>
      <c r="I136" s="136">
        <f t="shared" si="125"/>
        <v>-4997</v>
      </c>
      <c r="J136" s="136">
        <f t="shared" si="125"/>
        <v>-307</v>
      </c>
      <c r="K136" s="136">
        <f t="shared" si="125"/>
        <v>-3188</v>
      </c>
      <c r="L136" s="137">
        <f t="shared" si="125"/>
        <v>664172</v>
      </c>
      <c r="M136" s="137">
        <f t="shared" si="125"/>
        <v>281246</v>
      </c>
      <c r="N136" s="137">
        <f t="shared" si="125"/>
        <v>222076</v>
      </c>
      <c r="O136" s="137">
        <f t="shared" si="125"/>
        <v>0</v>
      </c>
      <c r="P136" s="137">
        <f t="shared" si="125"/>
        <v>0</v>
      </c>
      <c r="Q136" s="137">
        <f t="shared" si="125"/>
        <v>0</v>
      </c>
      <c r="R136" s="137">
        <f t="shared" si="125"/>
        <v>664172</v>
      </c>
      <c r="S136" s="137">
        <f t="shared" si="125"/>
        <v>281246</v>
      </c>
      <c r="T136" s="137">
        <f t="shared" si="125"/>
        <v>222076</v>
      </c>
    </row>
    <row r="137" spans="1:20" s="138" customFormat="1" ht="37.5" hidden="1" x14ac:dyDescent="0.3">
      <c r="A137" s="126">
        <v>855</v>
      </c>
      <c r="B137" s="204"/>
      <c r="C137" s="244" t="s">
        <v>267</v>
      </c>
      <c r="D137" s="133">
        <v>12</v>
      </c>
      <c r="E137" s="133">
        <v>13</v>
      </c>
      <c r="F137" s="153">
        <v>669169</v>
      </c>
      <c r="G137" s="153">
        <v>281553</v>
      </c>
      <c r="H137" s="153">
        <v>225264</v>
      </c>
      <c r="I137" s="129">
        <f t="shared" si="61"/>
        <v>-4997</v>
      </c>
      <c r="J137" s="129">
        <f t="shared" si="61"/>
        <v>-307</v>
      </c>
      <c r="K137" s="129">
        <f t="shared" si="61"/>
        <v>-3188</v>
      </c>
      <c r="L137" s="154">
        <v>664172</v>
      </c>
      <c r="M137" s="154">
        <v>281246</v>
      </c>
      <c r="N137" s="154">
        <v>222076</v>
      </c>
      <c r="O137" s="154"/>
      <c r="P137" s="154"/>
      <c r="Q137" s="154"/>
      <c r="R137" s="238">
        <f t="shared" si="57"/>
        <v>664172</v>
      </c>
      <c r="S137" s="238">
        <f t="shared" si="58"/>
        <v>281246</v>
      </c>
      <c r="T137" s="238">
        <f t="shared" si="59"/>
        <v>222076</v>
      </c>
    </row>
    <row r="138" spans="1:20" s="2" customFormat="1" ht="18.75" hidden="1" customHeight="1" x14ac:dyDescent="0.3">
      <c r="A138" s="8">
        <v>855</v>
      </c>
      <c r="B138" s="213"/>
      <c r="C138" s="245" t="s">
        <v>198</v>
      </c>
      <c r="D138" s="47"/>
      <c r="E138" s="47"/>
      <c r="F138" s="38">
        <v>0</v>
      </c>
      <c r="G138" s="38">
        <v>0</v>
      </c>
      <c r="H138" s="38">
        <v>0</v>
      </c>
      <c r="I138" s="48">
        <f t="shared" si="61"/>
        <v>0</v>
      </c>
      <c r="J138" s="48">
        <f t="shared" si="61"/>
        <v>0</v>
      </c>
      <c r="K138" s="48">
        <f t="shared" si="61"/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240">
        <f t="shared" si="57"/>
        <v>0</v>
      </c>
      <c r="S138" s="240">
        <f t="shared" si="58"/>
        <v>0</v>
      </c>
      <c r="T138" s="240">
        <f t="shared" si="59"/>
        <v>0</v>
      </c>
    </row>
    <row r="139" spans="1:20" s="69" customFormat="1" ht="18.75" hidden="1" customHeight="1" x14ac:dyDescent="0.3">
      <c r="A139" s="8">
        <v>855</v>
      </c>
      <c r="B139" s="211" t="s">
        <v>325</v>
      </c>
      <c r="C139" s="246" t="s">
        <v>199</v>
      </c>
      <c r="D139" s="47"/>
      <c r="E139" s="47"/>
      <c r="F139" s="38">
        <v>0</v>
      </c>
      <c r="G139" s="38">
        <v>0</v>
      </c>
      <c r="H139" s="37">
        <v>0</v>
      </c>
      <c r="I139" s="247">
        <f t="shared" si="61"/>
        <v>0</v>
      </c>
      <c r="J139" s="48">
        <f t="shared" si="61"/>
        <v>0</v>
      </c>
      <c r="K139" s="48">
        <f t="shared" si="61"/>
        <v>0</v>
      </c>
      <c r="L139" s="38">
        <v>0</v>
      </c>
      <c r="M139" s="38">
        <v>0</v>
      </c>
      <c r="N139" s="37">
        <v>0</v>
      </c>
      <c r="O139" s="38">
        <v>0</v>
      </c>
      <c r="P139" s="38">
        <v>0</v>
      </c>
      <c r="Q139" s="37">
        <v>0</v>
      </c>
      <c r="R139" s="240">
        <f t="shared" ref="R139:R202" si="126">L139+O139</f>
        <v>0</v>
      </c>
      <c r="S139" s="240">
        <f t="shared" ref="S139:S202" si="127">M139+P139</f>
        <v>0</v>
      </c>
      <c r="T139" s="240">
        <f t="shared" ref="T139:T202" si="128">N139+Q139</f>
        <v>0</v>
      </c>
    </row>
    <row r="140" spans="1:20" s="70" customFormat="1" ht="37.5" x14ac:dyDescent="0.3">
      <c r="A140" s="8"/>
      <c r="B140" s="207" t="s">
        <v>326</v>
      </c>
      <c r="C140" s="248" t="s">
        <v>463</v>
      </c>
      <c r="D140" s="47"/>
      <c r="E140" s="47"/>
      <c r="F140" s="42">
        <f t="shared" ref="F140:K140" si="129">SUM(F141:F149)</f>
        <v>36223.599999999999</v>
      </c>
      <c r="G140" s="42">
        <f t="shared" si="129"/>
        <v>36218.6</v>
      </c>
      <c r="H140" s="42">
        <f t="shared" si="129"/>
        <v>40869.599999999999</v>
      </c>
      <c r="I140" s="42">
        <f t="shared" si="129"/>
        <v>207868.9</v>
      </c>
      <c r="J140" s="42">
        <f t="shared" si="129"/>
        <v>195356.4</v>
      </c>
      <c r="K140" s="42">
        <f t="shared" si="129"/>
        <v>111429.5</v>
      </c>
      <c r="L140" s="36">
        <f t="shared" ref="L140:T140" si="130">SUM(L141:L149)</f>
        <v>244092.5</v>
      </c>
      <c r="M140" s="36">
        <f t="shared" si="130"/>
        <v>231575</v>
      </c>
      <c r="N140" s="36">
        <f t="shared" si="130"/>
        <v>152299.1</v>
      </c>
      <c r="O140" s="36">
        <f t="shared" si="130"/>
        <v>3636.5</v>
      </c>
      <c r="P140" s="36">
        <f t="shared" si="130"/>
        <v>0</v>
      </c>
      <c r="Q140" s="36">
        <f t="shared" si="130"/>
        <v>0</v>
      </c>
      <c r="R140" s="36">
        <f t="shared" si="130"/>
        <v>247729</v>
      </c>
      <c r="S140" s="36">
        <f t="shared" si="130"/>
        <v>231575</v>
      </c>
      <c r="T140" s="36">
        <f t="shared" si="130"/>
        <v>152299.1</v>
      </c>
    </row>
    <row r="141" spans="1:20" s="138" customFormat="1" ht="56.25" hidden="1" x14ac:dyDescent="0.3">
      <c r="A141" s="126">
        <v>919</v>
      </c>
      <c r="B141" s="203" t="s">
        <v>327</v>
      </c>
      <c r="C141" s="139" t="s">
        <v>200</v>
      </c>
      <c r="D141" s="133">
        <v>24</v>
      </c>
      <c r="E141" s="133">
        <v>27</v>
      </c>
      <c r="F141" s="140">
        <v>30000</v>
      </c>
      <c r="G141" s="140">
        <v>30000</v>
      </c>
      <c r="H141" s="140">
        <v>34651</v>
      </c>
      <c r="I141" s="129">
        <f t="shared" ref="I141:K206" si="131">L141-F141</f>
        <v>0</v>
      </c>
      <c r="J141" s="129">
        <f t="shared" si="131"/>
        <v>0</v>
      </c>
      <c r="K141" s="129">
        <f t="shared" si="131"/>
        <v>349</v>
      </c>
      <c r="L141" s="141">
        <v>30000</v>
      </c>
      <c r="M141" s="141">
        <v>30000</v>
      </c>
      <c r="N141" s="141">
        <v>35000</v>
      </c>
      <c r="O141" s="141"/>
      <c r="P141" s="141"/>
      <c r="Q141" s="141"/>
      <c r="R141" s="238">
        <f t="shared" si="126"/>
        <v>30000</v>
      </c>
      <c r="S141" s="238">
        <f t="shared" si="127"/>
        <v>30000</v>
      </c>
      <c r="T141" s="238">
        <f t="shared" si="128"/>
        <v>35000</v>
      </c>
    </row>
    <row r="142" spans="1:20" s="138" customFormat="1" ht="59.25" hidden="1" customHeight="1" x14ac:dyDescent="0.3">
      <c r="A142" s="126">
        <v>900</v>
      </c>
      <c r="B142" s="214" t="s">
        <v>328</v>
      </c>
      <c r="C142" s="139" t="s">
        <v>329</v>
      </c>
      <c r="D142" s="133"/>
      <c r="E142" s="133">
        <v>18</v>
      </c>
      <c r="F142" s="140"/>
      <c r="G142" s="140"/>
      <c r="H142" s="140"/>
      <c r="I142" s="129">
        <f t="shared" si="131"/>
        <v>4335.3</v>
      </c>
      <c r="J142" s="129">
        <f t="shared" si="131"/>
        <v>26737.8</v>
      </c>
      <c r="K142" s="129">
        <f t="shared" si="131"/>
        <v>83344</v>
      </c>
      <c r="L142" s="141">
        <v>4335.3</v>
      </c>
      <c r="M142" s="141">
        <v>26737.8</v>
      </c>
      <c r="N142" s="141">
        <v>83344</v>
      </c>
      <c r="O142" s="141"/>
      <c r="P142" s="141"/>
      <c r="Q142" s="141"/>
      <c r="R142" s="238">
        <f t="shared" si="126"/>
        <v>4335.3</v>
      </c>
      <c r="S142" s="238">
        <f t="shared" si="127"/>
        <v>26737.8</v>
      </c>
      <c r="T142" s="238">
        <f t="shared" si="128"/>
        <v>83344</v>
      </c>
    </row>
    <row r="143" spans="1:20" s="138" customFormat="1" ht="102" hidden="1" customHeight="1" x14ac:dyDescent="0.3">
      <c r="A143" s="126">
        <v>900</v>
      </c>
      <c r="B143" s="214" t="s">
        <v>330</v>
      </c>
      <c r="C143" s="139" t="s">
        <v>331</v>
      </c>
      <c r="D143" s="133"/>
      <c r="E143" s="133">
        <v>18</v>
      </c>
      <c r="F143" s="140"/>
      <c r="G143" s="140"/>
      <c r="H143" s="140"/>
      <c r="I143" s="129">
        <f t="shared" si="131"/>
        <v>175340.7</v>
      </c>
      <c r="J143" s="129">
        <f t="shared" si="131"/>
        <v>140373.20000000001</v>
      </c>
      <c r="K143" s="129">
        <f t="shared" si="131"/>
        <v>0</v>
      </c>
      <c r="L143" s="141">
        <v>175340.7</v>
      </c>
      <c r="M143" s="141">
        <v>140373.20000000001</v>
      </c>
      <c r="N143" s="141">
        <v>0</v>
      </c>
      <c r="O143" s="141"/>
      <c r="P143" s="141"/>
      <c r="Q143" s="141"/>
      <c r="R143" s="238">
        <f t="shared" si="126"/>
        <v>175340.7</v>
      </c>
      <c r="S143" s="238">
        <f t="shared" si="127"/>
        <v>140373.20000000001</v>
      </c>
      <c r="T143" s="238">
        <f t="shared" si="128"/>
        <v>0</v>
      </c>
    </row>
    <row r="144" spans="1:20" s="138" customFormat="1" ht="0.75" hidden="1" customHeight="1" x14ac:dyDescent="0.25">
      <c r="A144" s="126">
        <v>911</v>
      </c>
      <c r="B144" s="205" t="s">
        <v>457</v>
      </c>
      <c r="C144" s="156" t="s">
        <v>201</v>
      </c>
      <c r="D144" s="133"/>
      <c r="E144" s="133"/>
      <c r="F144" s="140"/>
      <c r="G144" s="140"/>
      <c r="H144" s="140"/>
      <c r="I144" s="129">
        <f t="shared" si="131"/>
        <v>0</v>
      </c>
      <c r="J144" s="129">
        <f t="shared" si="131"/>
        <v>0</v>
      </c>
      <c r="K144" s="129">
        <f t="shared" si="131"/>
        <v>0</v>
      </c>
      <c r="L144" s="140"/>
      <c r="M144" s="140"/>
      <c r="N144" s="140"/>
      <c r="O144" s="140"/>
      <c r="P144" s="140"/>
      <c r="Q144" s="140"/>
      <c r="R144" s="238">
        <f t="shared" si="126"/>
        <v>0</v>
      </c>
      <c r="S144" s="238">
        <f t="shared" si="127"/>
        <v>0</v>
      </c>
      <c r="T144" s="238">
        <f t="shared" si="128"/>
        <v>0</v>
      </c>
    </row>
    <row r="145" spans="1:20" s="195" customFormat="1" ht="46.5" hidden="1" customHeight="1" x14ac:dyDescent="0.25">
      <c r="A145" s="163"/>
      <c r="B145" s="204" t="s">
        <v>456</v>
      </c>
      <c r="C145" s="149" t="s">
        <v>459</v>
      </c>
      <c r="D145" s="133"/>
      <c r="E145" s="133">
        <v>14</v>
      </c>
      <c r="F145" s="140"/>
      <c r="G145" s="140"/>
      <c r="H145" s="140"/>
      <c r="I145" s="129">
        <f>L145-F145</f>
        <v>3096</v>
      </c>
      <c r="J145" s="129">
        <f>M145-G145</f>
        <v>3096</v>
      </c>
      <c r="K145" s="129">
        <f>N145-H145</f>
        <v>1548</v>
      </c>
      <c r="L145" s="141">
        <v>3096</v>
      </c>
      <c r="M145" s="141">
        <v>3096</v>
      </c>
      <c r="N145" s="141">
        <v>1548</v>
      </c>
      <c r="O145" s="141"/>
      <c r="P145" s="141"/>
      <c r="Q145" s="141"/>
      <c r="R145" s="238">
        <f t="shared" si="126"/>
        <v>3096</v>
      </c>
      <c r="S145" s="238">
        <f t="shared" si="127"/>
        <v>3096</v>
      </c>
      <c r="T145" s="238">
        <f t="shared" si="128"/>
        <v>1548</v>
      </c>
    </row>
    <row r="146" spans="1:20" s="2" customFormat="1" ht="37.5" customHeight="1" x14ac:dyDescent="0.25">
      <c r="A146" s="8">
        <v>900</v>
      </c>
      <c r="B146" s="206" t="s">
        <v>458</v>
      </c>
      <c r="C146" s="11" t="s">
        <v>281</v>
      </c>
      <c r="D146" s="47"/>
      <c r="E146" s="47"/>
      <c r="F146" s="37"/>
      <c r="G146" s="37"/>
      <c r="H146" s="37"/>
      <c r="I146" s="48">
        <f t="shared" si="131"/>
        <v>0</v>
      </c>
      <c r="J146" s="48">
        <f t="shared" si="131"/>
        <v>0</v>
      </c>
      <c r="K146" s="48">
        <f t="shared" si="131"/>
        <v>0</v>
      </c>
      <c r="L146" s="34">
        <v>0</v>
      </c>
      <c r="M146" s="34">
        <v>0</v>
      </c>
      <c r="N146" s="34">
        <v>0</v>
      </c>
      <c r="O146" s="240">
        <v>2386.5</v>
      </c>
      <c r="P146" s="37"/>
      <c r="Q146" s="37"/>
      <c r="R146" s="240">
        <f t="shared" ref="R146" si="132">L146+O146</f>
        <v>2386.5</v>
      </c>
      <c r="S146" s="240">
        <f t="shared" ref="S146" si="133">M146+P146</f>
        <v>0</v>
      </c>
      <c r="T146" s="240">
        <f t="shared" ref="T146" si="134">N146+Q146</f>
        <v>0</v>
      </c>
    </row>
    <row r="147" spans="1:20" s="138" customFormat="1" ht="60.75" hidden="1" customHeight="1" x14ac:dyDescent="0.3">
      <c r="A147" s="126">
        <v>919</v>
      </c>
      <c r="B147" s="204" t="s">
        <v>332</v>
      </c>
      <c r="C147" s="139" t="s">
        <v>202</v>
      </c>
      <c r="D147" s="133"/>
      <c r="E147" s="133">
        <v>45</v>
      </c>
      <c r="F147" s="140"/>
      <c r="G147" s="140"/>
      <c r="H147" s="140"/>
      <c r="I147" s="129">
        <f t="shared" si="131"/>
        <v>25096.9</v>
      </c>
      <c r="J147" s="129">
        <f t="shared" si="131"/>
        <v>25149.4</v>
      </c>
      <c r="K147" s="129">
        <f t="shared" si="131"/>
        <v>26188.5</v>
      </c>
      <c r="L147" s="141">
        <v>25096.9</v>
      </c>
      <c r="M147" s="141">
        <v>25149.4</v>
      </c>
      <c r="N147" s="141">
        <v>26188.5</v>
      </c>
      <c r="O147" s="141"/>
      <c r="P147" s="141"/>
      <c r="Q147" s="141"/>
      <c r="R147" s="238">
        <f t="shared" si="126"/>
        <v>25096.9</v>
      </c>
      <c r="S147" s="238">
        <f t="shared" si="127"/>
        <v>25149.4</v>
      </c>
      <c r="T147" s="238">
        <f t="shared" si="128"/>
        <v>26188.5</v>
      </c>
    </row>
    <row r="148" spans="1:20" s="2" customFormat="1" ht="37.5" hidden="1" customHeight="1" x14ac:dyDescent="0.3">
      <c r="A148" s="8">
        <v>904</v>
      </c>
      <c r="B148" s="211" t="s">
        <v>333</v>
      </c>
      <c r="C148" s="249" t="s">
        <v>334</v>
      </c>
      <c r="D148" s="47"/>
      <c r="E148" s="47"/>
      <c r="F148" s="37"/>
      <c r="G148" s="37"/>
      <c r="H148" s="37"/>
      <c r="I148" s="48">
        <f t="shared" si="131"/>
        <v>0</v>
      </c>
      <c r="J148" s="48">
        <f t="shared" si="131"/>
        <v>0</v>
      </c>
      <c r="K148" s="48">
        <f t="shared" si="131"/>
        <v>0</v>
      </c>
      <c r="L148" s="37"/>
      <c r="M148" s="37"/>
      <c r="N148" s="37"/>
      <c r="O148" s="37"/>
      <c r="P148" s="37"/>
      <c r="Q148" s="37"/>
      <c r="R148" s="240">
        <f t="shared" si="126"/>
        <v>0</v>
      </c>
      <c r="S148" s="240">
        <f t="shared" si="127"/>
        <v>0</v>
      </c>
      <c r="T148" s="240">
        <f t="shared" si="128"/>
        <v>0</v>
      </c>
    </row>
    <row r="149" spans="1:20" s="2" customFormat="1" x14ac:dyDescent="0.25">
      <c r="A149" s="8"/>
      <c r="B149" s="206" t="s">
        <v>335</v>
      </c>
      <c r="C149" s="11" t="s">
        <v>203</v>
      </c>
      <c r="D149" s="47"/>
      <c r="E149" s="47"/>
      <c r="F149" s="250">
        <f t="shared" ref="F149:T149" si="135">SUM(F150:F160)</f>
        <v>6223.6</v>
      </c>
      <c r="G149" s="250">
        <f t="shared" si="135"/>
        <v>6218.6</v>
      </c>
      <c r="H149" s="250">
        <f t="shared" si="135"/>
        <v>6218.6</v>
      </c>
      <c r="I149" s="250">
        <f t="shared" si="135"/>
        <v>0</v>
      </c>
      <c r="J149" s="250">
        <f t="shared" si="135"/>
        <v>0</v>
      </c>
      <c r="K149" s="250">
        <f t="shared" si="135"/>
        <v>0</v>
      </c>
      <c r="L149" s="251">
        <f t="shared" si="135"/>
        <v>6223.6</v>
      </c>
      <c r="M149" s="251">
        <f t="shared" si="135"/>
        <v>6218.6</v>
      </c>
      <c r="N149" s="251">
        <f t="shared" si="135"/>
        <v>6218.6</v>
      </c>
      <c r="O149" s="251">
        <f t="shared" si="135"/>
        <v>1250</v>
      </c>
      <c r="P149" s="251">
        <f t="shared" si="135"/>
        <v>0</v>
      </c>
      <c r="Q149" s="251">
        <f t="shared" si="135"/>
        <v>0</v>
      </c>
      <c r="R149" s="251">
        <f t="shared" si="135"/>
        <v>7473.6</v>
      </c>
      <c r="S149" s="251">
        <f t="shared" si="135"/>
        <v>6218.6</v>
      </c>
      <c r="T149" s="251">
        <f t="shared" si="135"/>
        <v>6218.6</v>
      </c>
    </row>
    <row r="150" spans="1:20" s="138" customFormat="1" hidden="1" x14ac:dyDescent="0.25">
      <c r="A150" s="126">
        <v>900</v>
      </c>
      <c r="B150" s="215" t="s">
        <v>82</v>
      </c>
      <c r="C150" s="143" t="s">
        <v>204</v>
      </c>
      <c r="D150" s="133">
        <v>28</v>
      </c>
      <c r="E150" s="133">
        <v>33</v>
      </c>
      <c r="F150" s="140">
        <v>219.6</v>
      </c>
      <c r="G150" s="140">
        <v>219.6</v>
      </c>
      <c r="H150" s="140">
        <v>219.6</v>
      </c>
      <c r="I150" s="129">
        <f t="shared" si="131"/>
        <v>0</v>
      </c>
      <c r="J150" s="129">
        <f t="shared" si="131"/>
        <v>0</v>
      </c>
      <c r="K150" s="129">
        <f t="shared" si="131"/>
        <v>0</v>
      </c>
      <c r="L150" s="141">
        <v>219.6</v>
      </c>
      <c r="M150" s="141">
        <v>219.6</v>
      </c>
      <c r="N150" s="141">
        <v>219.6</v>
      </c>
      <c r="O150" s="141"/>
      <c r="P150" s="141"/>
      <c r="Q150" s="141"/>
      <c r="R150" s="238">
        <f t="shared" si="126"/>
        <v>219.6</v>
      </c>
      <c r="S150" s="238">
        <f t="shared" si="127"/>
        <v>219.6</v>
      </c>
      <c r="T150" s="238">
        <f t="shared" si="128"/>
        <v>219.6</v>
      </c>
    </row>
    <row r="151" spans="1:20" s="196" customFormat="1" ht="18.75" hidden="1" customHeight="1" x14ac:dyDescent="0.3">
      <c r="A151" s="126">
        <v>904</v>
      </c>
      <c r="B151" s="215" t="s">
        <v>336</v>
      </c>
      <c r="C151" s="144" t="s">
        <v>337</v>
      </c>
      <c r="D151" s="133"/>
      <c r="E151" s="133"/>
      <c r="F151" s="140"/>
      <c r="G151" s="140"/>
      <c r="H151" s="140"/>
      <c r="I151" s="147">
        <f t="shared" si="131"/>
        <v>0</v>
      </c>
      <c r="J151" s="129">
        <f t="shared" si="131"/>
        <v>0</v>
      </c>
      <c r="K151" s="129">
        <f t="shared" si="131"/>
        <v>0</v>
      </c>
      <c r="L151" s="140"/>
      <c r="M151" s="140"/>
      <c r="N151" s="140"/>
      <c r="O151" s="140"/>
      <c r="P151" s="140"/>
      <c r="Q151" s="140"/>
      <c r="R151" s="238">
        <f t="shared" si="126"/>
        <v>0</v>
      </c>
      <c r="S151" s="238">
        <f t="shared" si="127"/>
        <v>0</v>
      </c>
      <c r="T151" s="238">
        <f t="shared" si="128"/>
        <v>0</v>
      </c>
    </row>
    <row r="152" spans="1:20" s="138" customFormat="1" hidden="1" x14ac:dyDescent="0.25">
      <c r="A152" s="126">
        <v>911</v>
      </c>
      <c r="B152" s="215" t="s">
        <v>83</v>
      </c>
      <c r="C152" s="143" t="s">
        <v>205</v>
      </c>
      <c r="D152" s="133">
        <v>27</v>
      </c>
      <c r="E152" s="133">
        <v>30</v>
      </c>
      <c r="F152" s="140">
        <v>1209</v>
      </c>
      <c r="G152" s="140">
        <v>1209</v>
      </c>
      <c r="H152" s="140">
        <v>1209</v>
      </c>
      <c r="I152" s="129">
        <f t="shared" si="131"/>
        <v>0</v>
      </c>
      <c r="J152" s="129">
        <f t="shared" si="131"/>
        <v>0</v>
      </c>
      <c r="K152" s="129">
        <f t="shared" si="131"/>
        <v>0</v>
      </c>
      <c r="L152" s="141">
        <v>1209</v>
      </c>
      <c r="M152" s="141">
        <v>1209</v>
      </c>
      <c r="N152" s="141">
        <v>1209</v>
      </c>
      <c r="O152" s="141"/>
      <c r="P152" s="141"/>
      <c r="Q152" s="141"/>
      <c r="R152" s="238">
        <f t="shared" si="126"/>
        <v>1209</v>
      </c>
      <c r="S152" s="238">
        <f t="shared" si="127"/>
        <v>1209</v>
      </c>
      <c r="T152" s="238">
        <f t="shared" si="128"/>
        <v>1209</v>
      </c>
    </row>
    <row r="153" spans="1:20" s="138" customFormat="1" ht="37.5" hidden="1" x14ac:dyDescent="0.25">
      <c r="A153" s="126">
        <v>911</v>
      </c>
      <c r="B153" s="215" t="s">
        <v>84</v>
      </c>
      <c r="C153" s="143" t="s">
        <v>206</v>
      </c>
      <c r="D153" s="133">
        <v>25</v>
      </c>
      <c r="E153" s="133">
        <v>30</v>
      </c>
      <c r="F153" s="140">
        <v>365</v>
      </c>
      <c r="G153" s="140">
        <v>365</v>
      </c>
      <c r="H153" s="140">
        <v>365</v>
      </c>
      <c r="I153" s="129">
        <f t="shared" si="131"/>
        <v>0</v>
      </c>
      <c r="J153" s="129">
        <f t="shared" si="131"/>
        <v>0</v>
      </c>
      <c r="K153" s="129">
        <f t="shared" si="131"/>
        <v>0</v>
      </c>
      <c r="L153" s="141">
        <v>365</v>
      </c>
      <c r="M153" s="141">
        <v>365</v>
      </c>
      <c r="N153" s="141">
        <v>365</v>
      </c>
      <c r="O153" s="141"/>
      <c r="P153" s="141"/>
      <c r="Q153" s="141"/>
      <c r="R153" s="238">
        <f t="shared" si="126"/>
        <v>365</v>
      </c>
      <c r="S153" s="238">
        <f t="shared" si="127"/>
        <v>365</v>
      </c>
      <c r="T153" s="238">
        <f t="shared" si="128"/>
        <v>365</v>
      </c>
    </row>
    <row r="154" spans="1:20" s="196" customFormat="1" ht="18.75" hidden="1" customHeight="1" x14ac:dyDescent="0.3">
      <c r="A154" s="126">
        <v>911</v>
      </c>
      <c r="B154" s="215" t="s">
        <v>85</v>
      </c>
      <c r="C154" s="144" t="s">
        <v>207</v>
      </c>
      <c r="D154" s="133"/>
      <c r="E154" s="133"/>
      <c r="F154" s="140"/>
      <c r="G154" s="140"/>
      <c r="H154" s="140"/>
      <c r="I154" s="147">
        <f t="shared" si="131"/>
        <v>0</v>
      </c>
      <c r="J154" s="129">
        <f t="shared" si="131"/>
        <v>0</v>
      </c>
      <c r="K154" s="129">
        <f t="shared" si="131"/>
        <v>0</v>
      </c>
      <c r="L154" s="140"/>
      <c r="M154" s="140"/>
      <c r="N154" s="140"/>
      <c r="O154" s="140"/>
      <c r="P154" s="140"/>
      <c r="Q154" s="140"/>
      <c r="R154" s="238">
        <f t="shared" si="126"/>
        <v>0</v>
      </c>
      <c r="S154" s="238">
        <f t="shared" si="127"/>
        <v>0</v>
      </c>
      <c r="T154" s="238">
        <f t="shared" si="128"/>
        <v>0</v>
      </c>
    </row>
    <row r="155" spans="1:20" s="138" customFormat="1" hidden="1" x14ac:dyDescent="0.25">
      <c r="A155" s="126">
        <v>911</v>
      </c>
      <c r="B155" s="215" t="s">
        <v>86</v>
      </c>
      <c r="C155" s="143" t="s">
        <v>208</v>
      </c>
      <c r="D155" s="133">
        <v>25</v>
      </c>
      <c r="E155" s="133">
        <v>30</v>
      </c>
      <c r="F155" s="140">
        <v>5</v>
      </c>
      <c r="G155" s="140">
        <v>0</v>
      </c>
      <c r="H155" s="140">
        <v>0</v>
      </c>
      <c r="I155" s="129">
        <f t="shared" si="131"/>
        <v>0</v>
      </c>
      <c r="J155" s="129">
        <f t="shared" si="131"/>
        <v>0</v>
      </c>
      <c r="K155" s="129">
        <f t="shared" si="131"/>
        <v>0</v>
      </c>
      <c r="L155" s="141">
        <v>5</v>
      </c>
      <c r="M155" s="141">
        <v>0</v>
      </c>
      <c r="N155" s="141">
        <v>0</v>
      </c>
      <c r="O155" s="141"/>
      <c r="P155" s="141"/>
      <c r="Q155" s="141"/>
      <c r="R155" s="238">
        <f t="shared" si="126"/>
        <v>5</v>
      </c>
      <c r="S155" s="238">
        <f t="shared" si="127"/>
        <v>0</v>
      </c>
      <c r="T155" s="238">
        <f t="shared" si="128"/>
        <v>0</v>
      </c>
    </row>
    <row r="156" spans="1:20" s="31" customFormat="1" ht="20.25" customHeight="1" x14ac:dyDescent="0.3">
      <c r="A156" s="8">
        <v>911</v>
      </c>
      <c r="B156" s="216" t="s">
        <v>338</v>
      </c>
      <c r="C156" s="9" t="s">
        <v>339</v>
      </c>
      <c r="D156" s="47"/>
      <c r="E156" s="47"/>
      <c r="F156" s="37"/>
      <c r="G156" s="37"/>
      <c r="H156" s="37"/>
      <c r="I156" s="247">
        <f t="shared" si="131"/>
        <v>0</v>
      </c>
      <c r="J156" s="48">
        <f t="shared" si="131"/>
        <v>0</v>
      </c>
      <c r="K156" s="48">
        <f t="shared" si="131"/>
        <v>0</v>
      </c>
      <c r="L156" s="34">
        <v>0</v>
      </c>
      <c r="M156" s="34">
        <v>0</v>
      </c>
      <c r="N156" s="34">
        <v>0</v>
      </c>
      <c r="O156" s="34">
        <v>1250</v>
      </c>
      <c r="P156" s="37"/>
      <c r="Q156" s="37"/>
      <c r="R156" s="240">
        <f t="shared" si="126"/>
        <v>1250</v>
      </c>
      <c r="S156" s="240">
        <f t="shared" si="127"/>
        <v>0</v>
      </c>
      <c r="T156" s="240">
        <f t="shared" si="128"/>
        <v>0</v>
      </c>
    </row>
    <row r="157" spans="1:20" s="31" customFormat="1" ht="18.75" hidden="1" customHeight="1" x14ac:dyDescent="0.3">
      <c r="A157" s="8">
        <v>911</v>
      </c>
      <c r="B157" s="216" t="s">
        <v>340</v>
      </c>
      <c r="C157" s="252" t="s">
        <v>465</v>
      </c>
      <c r="D157" s="47"/>
      <c r="E157" s="47"/>
      <c r="F157" s="37"/>
      <c r="G157" s="37"/>
      <c r="H157" s="37"/>
      <c r="I157" s="247">
        <f t="shared" si="131"/>
        <v>0</v>
      </c>
      <c r="J157" s="48">
        <f t="shared" si="131"/>
        <v>0</v>
      </c>
      <c r="K157" s="48">
        <f t="shared" si="131"/>
        <v>0</v>
      </c>
      <c r="L157" s="37"/>
      <c r="M157" s="37"/>
      <c r="N157" s="37"/>
      <c r="O157" s="37"/>
      <c r="P157" s="37"/>
      <c r="Q157" s="37"/>
      <c r="R157" s="240">
        <f t="shared" si="126"/>
        <v>0</v>
      </c>
      <c r="S157" s="240">
        <f t="shared" si="127"/>
        <v>0</v>
      </c>
      <c r="T157" s="240">
        <f t="shared" si="128"/>
        <v>0</v>
      </c>
    </row>
    <row r="158" spans="1:20" s="138" customFormat="1" ht="37.5" hidden="1" x14ac:dyDescent="0.25">
      <c r="A158" s="126">
        <v>913</v>
      </c>
      <c r="B158" s="215" t="s">
        <v>87</v>
      </c>
      <c r="C158" s="143" t="s">
        <v>394</v>
      </c>
      <c r="D158" s="133">
        <v>31</v>
      </c>
      <c r="E158" s="133">
        <v>37</v>
      </c>
      <c r="F158" s="140">
        <v>4425</v>
      </c>
      <c r="G158" s="140">
        <v>4425</v>
      </c>
      <c r="H158" s="140">
        <v>4425</v>
      </c>
      <c r="I158" s="129">
        <f t="shared" si="131"/>
        <v>0</v>
      </c>
      <c r="J158" s="129">
        <f t="shared" si="131"/>
        <v>0</v>
      </c>
      <c r="K158" s="129">
        <f t="shared" si="131"/>
        <v>0</v>
      </c>
      <c r="L158" s="141">
        <v>4425</v>
      </c>
      <c r="M158" s="141">
        <v>4425</v>
      </c>
      <c r="N158" s="141">
        <v>4425</v>
      </c>
      <c r="O158" s="141"/>
      <c r="P158" s="141"/>
      <c r="Q158" s="141"/>
      <c r="R158" s="238">
        <f t="shared" si="126"/>
        <v>4425</v>
      </c>
      <c r="S158" s="238">
        <f t="shared" si="127"/>
        <v>4425</v>
      </c>
      <c r="T158" s="238">
        <f t="shared" si="128"/>
        <v>4425</v>
      </c>
    </row>
    <row r="159" spans="1:20" s="31" customFormat="1" ht="18.75" hidden="1" customHeight="1" x14ac:dyDescent="0.3">
      <c r="A159" s="8">
        <v>913</v>
      </c>
      <c r="B159" s="217" t="s">
        <v>277</v>
      </c>
      <c r="C159" s="252" t="s">
        <v>341</v>
      </c>
      <c r="D159" s="47"/>
      <c r="E159" s="47"/>
      <c r="F159" s="37"/>
      <c r="G159" s="37"/>
      <c r="H159" s="37"/>
      <c r="I159" s="247">
        <f t="shared" si="131"/>
        <v>0</v>
      </c>
      <c r="J159" s="48">
        <f t="shared" si="131"/>
        <v>0</v>
      </c>
      <c r="K159" s="48">
        <f t="shared" si="131"/>
        <v>0</v>
      </c>
      <c r="L159" s="37"/>
      <c r="M159" s="37"/>
      <c r="N159" s="37"/>
      <c r="O159" s="37"/>
      <c r="P159" s="37"/>
      <c r="Q159" s="37"/>
      <c r="R159" s="240">
        <f t="shared" si="126"/>
        <v>0</v>
      </c>
      <c r="S159" s="240">
        <f t="shared" si="127"/>
        <v>0</v>
      </c>
      <c r="T159" s="240">
        <f t="shared" si="128"/>
        <v>0</v>
      </c>
    </row>
    <row r="160" spans="1:20" s="31" customFormat="1" ht="18.75" hidden="1" customHeight="1" x14ac:dyDescent="0.3">
      <c r="A160" s="8">
        <v>919</v>
      </c>
      <c r="B160" s="217" t="s">
        <v>288</v>
      </c>
      <c r="C160" s="252" t="s">
        <v>466</v>
      </c>
      <c r="D160" s="47"/>
      <c r="E160" s="47"/>
      <c r="F160" s="37"/>
      <c r="G160" s="37"/>
      <c r="H160" s="37"/>
      <c r="I160" s="247">
        <f t="shared" si="131"/>
        <v>0</v>
      </c>
      <c r="J160" s="48">
        <f t="shared" si="131"/>
        <v>0</v>
      </c>
      <c r="K160" s="48">
        <f t="shared" si="131"/>
        <v>0</v>
      </c>
      <c r="L160" s="37"/>
      <c r="M160" s="37"/>
      <c r="N160" s="37"/>
      <c r="O160" s="37"/>
      <c r="P160" s="37"/>
      <c r="Q160" s="37"/>
      <c r="R160" s="240">
        <f t="shared" si="126"/>
        <v>0</v>
      </c>
      <c r="S160" s="240">
        <f t="shared" si="127"/>
        <v>0</v>
      </c>
      <c r="T160" s="240">
        <f t="shared" si="128"/>
        <v>0</v>
      </c>
    </row>
    <row r="161" spans="1:20" s="138" customFormat="1" hidden="1" x14ac:dyDescent="0.25">
      <c r="A161" s="126"/>
      <c r="B161" s="203" t="s">
        <v>342</v>
      </c>
      <c r="C161" s="146" t="s">
        <v>209</v>
      </c>
      <c r="D161" s="133"/>
      <c r="E161" s="133"/>
      <c r="F161" s="136">
        <f>SUM(F162:F181)</f>
        <v>1249873.3</v>
      </c>
      <c r="G161" s="136">
        <f t="shared" ref="G161:K161" si="136">SUM(G162:G181)</f>
        <v>1250412.1000000001</v>
      </c>
      <c r="H161" s="136">
        <f t="shared" si="136"/>
        <v>1256887</v>
      </c>
      <c r="I161" s="136">
        <f t="shared" si="136"/>
        <v>6758.9999999999945</v>
      </c>
      <c r="J161" s="136">
        <f t="shared" si="136"/>
        <v>9998.3999999999942</v>
      </c>
      <c r="K161" s="136">
        <f t="shared" si="136"/>
        <v>9801.0999999999949</v>
      </c>
      <c r="L161" s="137">
        <f>SUM(L162:L181)</f>
        <v>1256632.3</v>
      </c>
      <c r="M161" s="137">
        <f t="shared" ref="M161:T161" si="137">SUM(M162:M181)</f>
        <v>1260410.5</v>
      </c>
      <c r="N161" s="137">
        <f t="shared" si="137"/>
        <v>1266688.0999999999</v>
      </c>
      <c r="O161" s="137">
        <f t="shared" si="137"/>
        <v>0</v>
      </c>
      <c r="P161" s="137">
        <f t="shared" si="137"/>
        <v>0</v>
      </c>
      <c r="Q161" s="137">
        <f t="shared" si="137"/>
        <v>0</v>
      </c>
      <c r="R161" s="137">
        <f t="shared" si="137"/>
        <v>1256632.3</v>
      </c>
      <c r="S161" s="137">
        <f t="shared" si="137"/>
        <v>1260410.5</v>
      </c>
      <c r="T161" s="137">
        <f t="shared" si="137"/>
        <v>1266688.0999999999</v>
      </c>
    </row>
    <row r="162" spans="1:20" s="138" customFormat="1" ht="37.5" hidden="1" x14ac:dyDescent="0.25">
      <c r="A162" s="126">
        <v>915</v>
      </c>
      <c r="B162" s="204" t="s">
        <v>343</v>
      </c>
      <c r="C162" s="149" t="s">
        <v>210</v>
      </c>
      <c r="D162" s="133">
        <v>41</v>
      </c>
      <c r="E162" s="133">
        <v>55</v>
      </c>
      <c r="F162" s="140">
        <v>260</v>
      </c>
      <c r="G162" s="140">
        <v>260</v>
      </c>
      <c r="H162" s="140">
        <v>260</v>
      </c>
      <c r="I162" s="129">
        <f t="shared" si="131"/>
        <v>0</v>
      </c>
      <c r="J162" s="129">
        <f t="shared" si="131"/>
        <v>0</v>
      </c>
      <c r="K162" s="129">
        <f t="shared" si="131"/>
        <v>0</v>
      </c>
      <c r="L162" s="141">
        <v>260</v>
      </c>
      <c r="M162" s="141">
        <v>260</v>
      </c>
      <c r="N162" s="141">
        <v>260</v>
      </c>
      <c r="O162" s="141"/>
      <c r="P162" s="141"/>
      <c r="Q162" s="141"/>
      <c r="R162" s="238">
        <f t="shared" si="126"/>
        <v>260</v>
      </c>
      <c r="S162" s="238">
        <f t="shared" si="127"/>
        <v>260</v>
      </c>
      <c r="T162" s="238">
        <f t="shared" si="128"/>
        <v>260</v>
      </c>
    </row>
    <row r="163" spans="1:20" s="196" customFormat="1" ht="38.25" hidden="1" customHeight="1" x14ac:dyDescent="0.3">
      <c r="A163" s="126">
        <v>915</v>
      </c>
      <c r="B163" s="205" t="s">
        <v>344</v>
      </c>
      <c r="C163" s="253" t="s">
        <v>211</v>
      </c>
      <c r="D163" s="133"/>
      <c r="E163" s="133"/>
      <c r="F163" s="140"/>
      <c r="G163" s="140"/>
      <c r="H163" s="140"/>
      <c r="I163" s="147">
        <f t="shared" si="131"/>
        <v>0</v>
      </c>
      <c r="J163" s="129">
        <f t="shared" si="131"/>
        <v>0</v>
      </c>
      <c r="K163" s="129">
        <f t="shared" si="131"/>
        <v>0</v>
      </c>
      <c r="L163" s="140"/>
      <c r="M163" s="140"/>
      <c r="N163" s="140"/>
      <c r="O163" s="140"/>
      <c r="P163" s="140"/>
      <c r="Q163" s="140"/>
      <c r="R163" s="238">
        <f t="shared" si="126"/>
        <v>0</v>
      </c>
      <c r="S163" s="238">
        <f t="shared" si="127"/>
        <v>0</v>
      </c>
      <c r="T163" s="238">
        <f t="shared" si="128"/>
        <v>0</v>
      </c>
    </row>
    <row r="164" spans="1:20" s="138" customFormat="1" ht="37.5" hidden="1" x14ac:dyDescent="0.3">
      <c r="A164" s="126">
        <v>911</v>
      </c>
      <c r="B164" s="204" t="s">
        <v>345</v>
      </c>
      <c r="C164" s="139" t="s">
        <v>212</v>
      </c>
      <c r="D164" s="133">
        <v>62</v>
      </c>
      <c r="E164" s="133">
        <v>75</v>
      </c>
      <c r="F164" s="140">
        <v>39680</v>
      </c>
      <c r="G164" s="140">
        <v>39680</v>
      </c>
      <c r="H164" s="140">
        <v>39680</v>
      </c>
      <c r="I164" s="129">
        <f t="shared" si="131"/>
        <v>0</v>
      </c>
      <c r="J164" s="129">
        <f t="shared" si="131"/>
        <v>0</v>
      </c>
      <c r="K164" s="129">
        <f t="shared" si="131"/>
        <v>0</v>
      </c>
      <c r="L164" s="141">
        <v>39680</v>
      </c>
      <c r="M164" s="141">
        <v>39680</v>
      </c>
      <c r="N164" s="141">
        <v>39680</v>
      </c>
      <c r="O164" s="141"/>
      <c r="P164" s="141"/>
      <c r="Q164" s="141"/>
      <c r="R164" s="238">
        <f t="shared" si="126"/>
        <v>39680</v>
      </c>
      <c r="S164" s="238">
        <f t="shared" si="127"/>
        <v>39680</v>
      </c>
      <c r="T164" s="238">
        <f t="shared" si="128"/>
        <v>39680</v>
      </c>
    </row>
    <row r="165" spans="1:20" s="138" customFormat="1" ht="60" hidden="1" customHeight="1" x14ac:dyDescent="0.3">
      <c r="A165" s="126">
        <v>911</v>
      </c>
      <c r="B165" s="204" t="s">
        <v>346</v>
      </c>
      <c r="C165" s="139" t="s">
        <v>213</v>
      </c>
      <c r="D165" s="133">
        <v>53</v>
      </c>
      <c r="E165" s="133">
        <v>66</v>
      </c>
      <c r="F165" s="140">
        <v>2260.1</v>
      </c>
      <c r="G165" s="140">
        <v>2260.1</v>
      </c>
      <c r="H165" s="140">
        <v>2260.1</v>
      </c>
      <c r="I165" s="129">
        <f t="shared" si="131"/>
        <v>0</v>
      </c>
      <c r="J165" s="129">
        <f t="shared" si="131"/>
        <v>0</v>
      </c>
      <c r="K165" s="129">
        <f t="shared" si="131"/>
        <v>0</v>
      </c>
      <c r="L165" s="141">
        <v>2260.1</v>
      </c>
      <c r="M165" s="141">
        <v>2260.1</v>
      </c>
      <c r="N165" s="141">
        <v>2260.1</v>
      </c>
      <c r="O165" s="141"/>
      <c r="P165" s="141"/>
      <c r="Q165" s="141"/>
      <c r="R165" s="238">
        <f t="shared" si="126"/>
        <v>2260.1</v>
      </c>
      <c r="S165" s="238">
        <f t="shared" si="127"/>
        <v>2260.1</v>
      </c>
      <c r="T165" s="238">
        <f t="shared" si="128"/>
        <v>2260.1</v>
      </c>
    </row>
    <row r="166" spans="1:20" s="138" customFormat="1" ht="56.25" hidden="1" x14ac:dyDescent="0.3">
      <c r="A166" s="126">
        <v>905</v>
      </c>
      <c r="B166" s="204" t="s">
        <v>347</v>
      </c>
      <c r="C166" s="139" t="s">
        <v>348</v>
      </c>
      <c r="D166" s="133">
        <v>59</v>
      </c>
      <c r="E166" s="133">
        <v>72</v>
      </c>
      <c r="F166" s="140">
        <v>58382</v>
      </c>
      <c r="G166" s="140">
        <v>58382</v>
      </c>
      <c r="H166" s="140">
        <v>58382</v>
      </c>
      <c r="I166" s="129">
        <f t="shared" si="131"/>
        <v>0</v>
      </c>
      <c r="J166" s="129">
        <f t="shared" si="131"/>
        <v>0</v>
      </c>
      <c r="K166" s="129">
        <f t="shared" si="131"/>
        <v>0</v>
      </c>
      <c r="L166" s="141">
        <v>58382</v>
      </c>
      <c r="M166" s="141">
        <v>58382</v>
      </c>
      <c r="N166" s="141">
        <v>58382</v>
      </c>
      <c r="O166" s="141"/>
      <c r="P166" s="141"/>
      <c r="Q166" s="141"/>
      <c r="R166" s="238">
        <f t="shared" si="126"/>
        <v>58382</v>
      </c>
      <c r="S166" s="238">
        <f t="shared" si="127"/>
        <v>58382</v>
      </c>
      <c r="T166" s="238">
        <f t="shared" si="128"/>
        <v>58382</v>
      </c>
    </row>
    <row r="167" spans="1:20" s="196" customFormat="1" ht="37.5" hidden="1" customHeight="1" x14ac:dyDescent="0.3">
      <c r="A167" s="126">
        <v>915</v>
      </c>
      <c r="B167" s="205" t="s">
        <v>349</v>
      </c>
      <c r="C167" s="156" t="s">
        <v>214</v>
      </c>
      <c r="D167" s="133"/>
      <c r="E167" s="133"/>
      <c r="F167" s="140"/>
      <c r="G167" s="140"/>
      <c r="H167" s="140"/>
      <c r="I167" s="147">
        <f t="shared" si="131"/>
        <v>0</v>
      </c>
      <c r="J167" s="129">
        <f t="shared" si="131"/>
        <v>0</v>
      </c>
      <c r="K167" s="129">
        <f t="shared" si="131"/>
        <v>0</v>
      </c>
      <c r="L167" s="140"/>
      <c r="M167" s="140"/>
      <c r="N167" s="140"/>
      <c r="O167" s="140"/>
      <c r="P167" s="140"/>
      <c r="Q167" s="140"/>
      <c r="R167" s="238">
        <f t="shared" si="126"/>
        <v>0</v>
      </c>
      <c r="S167" s="238">
        <f t="shared" si="127"/>
        <v>0</v>
      </c>
      <c r="T167" s="238">
        <f t="shared" si="128"/>
        <v>0</v>
      </c>
    </row>
    <row r="168" spans="1:20" s="138" customFormat="1" ht="56.25" hidden="1" x14ac:dyDescent="0.3">
      <c r="A168" s="126">
        <v>900</v>
      </c>
      <c r="B168" s="204" t="s">
        <v>350</v>
      </c>
      <c r="C168" s="139" t="s">
        <v>268</v>
      </c>
      <c r="D168" s="133">
        <v>66</v>
      </c>
      <c r="E168" s="133">
        <v>79</v>
      </c>
      <c r="F168" s="140">
        <v>17</v>
      </c>
      <c r="G168" s="140">
        <v>18</v>
      </c>
      <c r="H168" s="140">
        <v>145</v>
      </c>
      <c r="I168" s="129">
        <f t="shared" si="131"/>
        <v>-0.19999999999999929</v>
      </c>
      <c r="J168" s="129">
        <f t="shared" si="131"/>
        <v>0</v>
      </c>
      <c r="K168" s="129">
        <f t="shared" si="131"/>
        <v>-0.40000000000000568</v>
      </c>
      <c r="L168" s="141">
        <v>16.8</v>
      </c>
      <c r="M168" s="141">
        <v>18</v>
      </c>
      <c r="N168" s="141">
        <v>144.6</v>
      </c>
      <c r="O168" s="141"/>
      <c r="P168" s="141"/>
      <c r="Q168" s="141"/>
      <c r="R168" s="238">
        <f t="shared" si="126"/>
        <v>16.8</v>
      </c>
      <c r="S168" s="238">
        <f t="shared" si="127"/>
        <v>18</v>
      </c>
      <c r="T168" s="238">
        <f t="shared" si="128"/>
        <v>144.6</v>
      </c>
    </row>
    <row r="169" spans="1:20" s="196" customFormat="1" ht="93.75" hidden="1" customHeight="1" x14ac:dyDescent="0.3">
      <c r="A169" s="126">
        <v>900</v>
      </c>
      <c r="B169" s="205" t="s">
        <v>351</v>
      </c>
      <c r="C169" s="254" t="s">
        <v>352</v>
      </c>
      <c r="D169" s="133"/>
      <c r="E169" s="133"/>
      <c r="F169" s="140"/>
      <c r="G169" s="140"/>
      <c r="H169" s="140"/>
      <c r="I169" s="147">
        <f t="shared" si="131"/>
        <v>0</v>
      </c>
      <c r="J169" s="129">
        <f t="shared" si="131"/>
        <v>0</v>
      </c>
      <c r="K169" s="129">
        <f t="shared" si="131"/>
        <v>0</v>
      </c>
      <c r="L169" s="140"/>
      <c r="M169" s="140"/>
      <c r="N169" s="140"/>
      <c r="O169" s="140"/>
      <c r="P169" s="140"/>
      <c r="Q169" s="140"/>
      <c r="R169" s="238">
        <f t="shared" si="126"/>
        <v>0</v>
      </c>
      <c r="S169" s="238">
        <f t="shared" si="127"/>
        <v>0</v>
      </c>
      <c r="T169" s="238">
        <f t="shared" si="128"/>
        <v>0</v>
      </c>
    </row>
    <row r="170" spans="1:20" s="138" customFormat="1" ht="56.25" hidden="1" x14ac:dyDescent="0.3">
      <c r="A170" s="126">
        <v>900</v>
      </c>
      <c r="B170" s="204" t="s">
        <v>353</v>
      </c>
      <c r="C170" s="139" t="s">
        <v>274</v>
      </c>
      <c r="D170" s="133">
        <v>51</v>
      </c>
      <c r="E170" s="133">
        <v>64</v>
      </c>
      <c r="F170" s="140">
        <v>2618.5</v>
      </c>
      <c r="G170" s="140">
        <v>0</v>
      </c>
      <c r="H170" s="140">
        <v>1309.3</v>
      </c>
      <c r="I170" s="129">
        <f t="shared" si="131"/>
        <v>0</v>
      </c>
      <c r="J170" s="129">
        <f t="shared" si="131"/>
        <v>0</v>
      </c>
      <c r="K170" s="129">
        <f t="shared" si="131"/>
        <v>0</v>
      </c>
      <c r="L170" s="141">
        <v>2618.5</v>
      </c>
      <c r="M170" s="141">
        <v>0</v>
      </c>
      <c r="N170" s="141">
        <v>1309.3</v>
      </c>
      <c r="O170" s="141"/>
      <c r="P170" s="141"/>
      <c r="Q170" s="141"/>
      <c r="R170" s="238">
        <f t="shared" si="126"/>
        <v>2618.5</v>
      </c>
      <c r="S170" s="238">
        <f t="shared" si="127"/>
        <v>0</v>
      </c>
      <c r="T170" s="238">
        <f t="shared" si="128"/>
        <v>1309.3</v>
      </c>
    </row>
    <row r="171" spans="1:20" s="196" customFormat="1" ht="56.25" hidden="1" customHeight="1" x14ac:dyDescent="0.3">
      <c r="A171" s="126">
        <v>915</v>
      </c>
      <c r="B171" s="205" t="s">
        <v>354</v>
      </c>
      <c r="C171" s="254" t="s">
        <v>215</v>
      </c>
      <c r="D171" s="133"/>
      <c r="E171" s="133"/>
      <c r="F171" s="140"/>
      <c r="G171" s="140"/>
      <c r="H171" s="140"/>
      <c r="I171" s="147">
        <f t="shared" si="131"/>
        <v>0</v>
      </c>
      <c r="J171" s="129">
        <f t="shared" si="131"/>
        <v>0</v>
      </c>
      <c r="K171" s="129">
        <f t="shared" si="131"/>
        <v>0</v>
      </c>
      <c r="L171" s="140"/>
      <c r="M171" s="140"/>
      <c r="N171" s="140"/>
      <c r="O171" s="140"/>
      <c r="P171" s="140"/>
      <c r="Q171" s="140"/>
      <c r="R171" s="238">
        <f t="shared" si="126"/>
        <v>0</v>
      </c>
      <c r="S171" s="238">
        <f t="shared" si="127"/>
        <v>0</v>
      </c>
      <c r="T171" s="238">
        <f t="shared" si="128"/>
        <v>0</v>
      </c>
    </row>
    <row r="172" spans="1:20" s="196" customFormat="1" ht="56.25" hidden="1" customHeight="1" x14ac:dyDescent="0.3">
      <c r="A172" s="126">
        <v>900</v>
      </c>
      <c r="B172" s="205" t="s">
        <v>355</v>
      </c>
      <c r="C172" s="255" t="s">
        <v>273</v>
      </c>
      <c r="D172" s="133"/>
      <c r="E172" s="133"/>
      <c r="F172" s="140"/>
      <c r="G172" s="140"/>
      <c r="H172" s="140"/>
      <c r="I172" s="147">
        <f t="shared" si="131"/>
        <v>0</v>
      </c>
      <c r="J172" s="129">
        <f t="shared" si="131"/>
        <v>0</v>
      </c>
      <c r="K172" s="129">
        <f t="shared" si="131"/>
        <v>0</v>
      </c>
      <c r="L172" s="140"/>
      <c r="M172" s="140"/>
      <c r="N172" s="140"/>
      <c r="O172" s="140"/>
      <c r="P172" s="140"/>
      <c r="Q172" s="140"/>
      <c r="R172" s="238">
        <f t="shared" si="126"/>
        <v>0</v>
      </c>
      <c r="S172" s="238">
        <f t="shared" si="127"/>
        <v>0</v>
      </c>
      <c r="T172" s="238">
        <f t="shared" si="128"/>
        <v>0</v>
      </c>
    </row>
    <row r="173" spans="1:20" s="196" customFormat="1" ht="56.25" hidden="1" customHeight="1" x14ac:dyDescent="0.3">
      <c r="A173" s="126">
        <v>915</v>
      </c>
      <c r="B173" s="205" t="s">
        <v>356</v>
      </c>
      <c r="C173" s="156" t="s">
        <v>357</v>
      </c>
      <c r="D173" s="133"/>
      <c r="E173" s="133"/>
      <c r="F173" s="140"/>
      <c r="G173" s="140"/>
      <c r="H173" s="140"/>
      <c r="I173" s="147">
        <f t="shared" si="131"/>
        <v>0</v>
      </c>
      <c r="J173" s="129">
        <f t="shared" si="131"/>
        <v>0</v>
      </c>
      <c r="K173" s="129">
        <f t="shared" si="131"/>
        <v>0</v>
      </c>
      <c r="L173" s="140"/>
      <c r="M173" s="140"/>
      <c r="N173" s="140"/>
      <c r="O173" s="140"/>
      <c r="P173" s="140"/>
      <c r="Q173" s="140"/>
      <c r="R173" s="238">
        <f t="shared" si="126"/>
        <v>0</v>
      </c>
      <c r="S173" s="238">
        <f t="shared" si="127"/>
        <v>0</v>
      </c>
      <c r="T173" s="238">
        <f t="shared" si="128"/>
        <v>0</v>
      </c>
    </row>
    <row r="174" spans="1:20" s="196" customFormat="1" ht="37.5" hidden="1" customHeight="1" x14ac:dyDescent="0.3">
      <c r="A174" s="126">
        <v>915</v>
      </c>
      <c r="B174" s="205" t="s">
        <v>358</v>
      </c>
      <c r="C174" s="156" t="s">
        <v>216</v>
      </c>
      <c r="D174" s="133"/>
      <c r="E174" s="133"/>
      <c r="F174" s="140"/>
      <c r="G174" s="140"/>
      <c r="H174" s="140"/>
      <c r="I174" s="147">
        <f t="shared" si="131"/>
        <v>0</v>
      </c>
      <c r="J174" s="129">
        <f t="shared" si="131"/>
        <v>0</v>
      </c>
      <c r="K174" s="129">
        <f t="shared" si="131"/>
        <v>0</v>
      </c>
      <c r="L174" s="140"/>
      <c r="M174" s="140"/>
      <c r="N174" s="140"/>
      <c r="O174" s="140"/>
      <c r="P174" s="140"/>
      <c r="Q174" s="140"/>
      <c r="R174" s="238">
        <f t="shared" si="126"/>
        <v>0</v>
      </c>
      <c r="S174" s="238">
        <f t="shared" si="127"/>
        <v>0</v>
      </c>
      <c r="T174" s="238">
        <f t="shared" si="128"/>
        <v>0</v>
      </c>
    </row>
    <row r="175" spans="1:20" s="196" customFormat="1" ht="37.5" hidden="1" customHeight="1" x14ac:dyDescent="0.3">
      <c r="A175" s="126">
        <v>911</v>
      </c>
      <c r="B175" s="205" t="s">
        <v>359</v>
      </c>
      <c r="C175" s="156" t="s">
        <v>217</v>
      </c>
      <c r="D175" s="133"/>
      <c r="E175" s="133"/>
      <c r="F175" s="140"/>
      <c r="G175" s="140"/>
      <c r="H175" s="140"/>
      <c r="I175" s="147">
        <f t="shared" si="131"/>
        <v>0</v>
      </c>
      <c r="J175" s="129">
        <f t="shared" si="131"/>
        <v>0</v>
      </c>
      <c r="K175" s="129">
        <f t="shared" si="131"/>
        <v>0</v>
      </c>
      <c r="L175" s="140"/>
      <c r="M175" s="140"/>
      <c r="N175" s="140"/>
      <c r="O175" s="140"/>
      <c r="P175" s="140"/>
      <c r="Q175" s="140"/>
      <c r="R175" s="238">
        <f t="shared" si="126"/>
        <v>0</v>
      </c>
      <c r="S175" s="238">
        <f t="shared" si="127"/>
        <v>0</v>
      </c>
      <c r="T175" s="238">
        <f t="shared" si="128"/>
        <v>0</v>
      </c>
    </row>
    <row r="176" spans="1:20" s="138" customFormat="1" ht="75" hidden="1" x14ac:dyDescent="0.25">
      <c r="A176" s="126">
        <v>915</v>
      </c>
      <c r="B176" s="204" t="s">
        <v>360</v>
      </c>
      <c r="C176" s="149" t="s">
        <v>218</v>
      </c>
      <c r="D176" s="133">
        <v>42</v>
      </c>
      <c r="E176" s="133">
        <v>50</v>
      </c>
      <c r="F176" s="140">
        <v>615</v>
      </c>
      <c r="G176" s="140">
        <v>634</v>
      </c>
      <c r="H176" s="140">
        <v>659</v>
      </c>
      <c r="I176" s="129">
        <f t="shared" si="131"/>
        <v>0</v>
      </c>
      <c r="J176" s="129">
        <f t="shared" si="131"/>
        <v>0</v>
      </c>
      <c r="K176" s="129">
        <f t="shared" si="131"/>
        <v>0</v>
      </c>
      <c r="L176" s="141">
        <v>615</v>
      </c>
      <c r="M176" s="141">
        <v>634</v>
      </c>
      <c r="N176" s="141">
        <v>659</v>
      </c>
      <c r="O176" s="141"/>
      <c r="P176" s="141"/>
      <c r="Q176" s="141"/>
      <c r="R176" s="238">
        <f t="shared" si="126"/>
        <v>615</v>
      </c>
      <c r="S176" s="238">
        <f t="shared" si="127"/>
        <v>634</v>
      </c>
      <c r="T176" s="238">
        <f t="shared" si="128"/>
        <v>659</v>
      </c>
    </row>
    <row r="177" spans="1:20" s="196" customFormat="1" ht="56.25" hidden="1" customHeight="1" x14ac:dyDescent="0.25">
      <c r="A177" s="126">
        <v>915</v>
      </c>
      <c r="B177" s="204" t="s">
        <v>361</v>
      </c>
      <c r="C177" s="149" t="s">
        <v>219</v>
      </c>
      <c r="D177" s="133"/>
      <c r="E177" s="133">
        <v>51</v>
      </c>
      <c r="F177" s="140"/>
      <c r="G177" s="140"/>
      <c r="H177" s="140"/>
      <c r="I177" s="256">
        <f t="shared" si="131"/>
        <v>4.8</v>
      </c>
      <c r="J177" s="129">
        <f t="shared" si="131"/>
        <v>0</v>
      </c>
      <c r="K177" s="129">
        <f t="shared" si="131"/>
        <v>0</v>
      </c>
      <c r="L177" s="141">
        <v>4.8</v>
      </c>
      <c r="M177" s="141">
        <v>0</v>
      </c>
      <c r="N177" s="141">
        <v>0</v>
      </c>
      <c r="O177" s="141"/>
      <c r="P177" s="141"/>
      <c r="Q177" s="141"/>
      <c r="R177" s="238">
        <f t="shared" si="126"/>
        <v>4.8</v>
      </c>
      <c r="S177" s="238">
        <f t="shared" si="127"/>
        <v>0</v>
      </c>
      <c r="T177" s="238">
        <f t="shared" si="128"/>
        <v>0</v>
      </c>
    </row>
    <row r="178" spans="1:20" s="138" customFormat="1" ht="93.75" hidden="1" x14ac:dyDescent="0.25">
      <c r="A178" s="126">
        <v>915</v>
      </c>
      <c r="B178" s="204" t="s">
        <v>362</v>
      </c>
      <c r="C178" s="257" t="s">
        <v>220</v>
      </c>
      <c r="D178" s="133">
        <v>39</v>
      </c>
      <c r="E178" s="133">
        <v>52</v>
      </c>
      <c r="F178" s="140">
        <v>48414</v>
      </c>
      <c r="G178" s="140">
        <v>49898</v>
      </c>
      <c r="H178" s="140">
        <v>51852</v>
      </c>
      <c r="I178" s="129">
        <f t="shared" si="131"/>
        <v>0</v>
      </c>
      <c r="J178" s="129">
        <f t="shared" si="131"/>
        <v>0</v>
      </c>
      <c r="K178" s="129">
        <f t="shared" si="131"/>
        <v>0</v>
      </c>
      <c r="L178" s="141">
        <v>48414</v>
      </c>
      <c r="M178" s="141">
        <v>49898</v>
      </c>
      <c r="N178" s="141">
        <v>51852</v>
      </c>
      <c r="O178" s="141"/>
      <c r="P178" s="141"/>
      <c r="Q178" s="141"/>
      <c r="R178" s="238">
        <f t="shared" si="126"/>
        <v>48414</v>
      </c>
      <c r="S178" s="238">
        <f t="shared" si="127"/>
        <v>49898</v>
      </c>
      <c r="T178" s="238">
        <f t="shared" si="128"/>
        <v>51852</v>
      </c>
    </row>
    <row r="179" spans="1:20" s="138" customFormat="1" ht="45.75" hidden="1" customHeight="1" x14ac:dyDescent="0.25">
      <c r="A179" s="126"/>
      <c r="B179" s="214" t="s">
        <v>455</v>
      </c>
      <c r="C179" s="258" t="s">
        <v>454</v>
      </c>
      <c r="D179" s="133"/>
      <c r="E179" s="133">
        <v>59</v>
      </c>
      <c r="F179" s="140">
        <v>0</v>
      </c>
      <c r="G179" s="140">
        <v>0</v>
      </c>
      <c r="H179" s="140">
        <v>0</v>
      </c>
      <c r="I179" s="129">
        <f t="shared" si="131"/>
        <v>2523.4</v>
      </c>
      <c r="J179" s="129">
        <f t="shared" si="131"/>
        <v>2523.4</v>
      </c>
      <c r="K179" s="129">
        <f t="shared" si="131"/>
        <v>2523.4</v>
      </c>
      <c r="L179" s="141">
        <v>2523.4</v>
      </c>
      <c r="M179" s="141">
        <v>2523.4</v>
      </c>
      <c r="N179" s="141">
        <v>2523.4</v>
      </c>
      <c r="O179" s="141"/>
      <c r="P179" s="141"/>
      <c r="Q179" s="141"/>
      <c r="R179" s="238">
        <f t="shared" si="126"/>
        <v>2523.4</v>
      </c>
      <c r="S179" s="238">
        <f t="shared" si="127"/>
        <v>2523.4</v>
      </c>
      <c r="T179" s="238">
        <f t="shared" si="128"/>
        <v>2523.4</v>
      </c>
    </row>
    <row r="180" spans="1:20" s="138" customFormat="1" ht="40.5" hidden="1" customHeight="1" x14ac:dyDescent="0.3">
      <c r="A180" s="126">
        <v>915</v>
      </c>
      <c r="B180" s="204" t="s">
        <v>363</v>
      </c>
      <c r="C180" s="259" t="s">
        <v>275</v>
      </c>
      <c r="D180" s="133">
        <v>42</v>
      </c>
      <c r="E180" s="133">
        <v>50</v>
      </c>
      <c r="F180" s="140">
        <v>73264</v>
      </c>
      <c r="G180" s="140">
        <v>75462</v>
      </c>
      <c r="H180" s="140">
        <v>77723</v>
      </c>
      <c r="I180" s="129">
        <f t="shared" si="131"/>
        <v>0</v>
      </c>
      <c r="J180" s="129">
        <f t="shared" si="131"/>
        <v>0</v>
      </c>
      <c r="K180" s="129">
        <f t="shared" si="131"/>
        <v>0</v>
      </c>
      <c r="L180" s="141">
        <v>73264</v>
      </c>
      <c r="M180" s="141">
        <v>75462</v>
      </c>
      <c r="N180" s="141">
        <v>77723</v>
      </c>
      <c r="O180" s="141"/>
      <c r="P180" s="141"/>
      <c r="Q180" s="141"/>
      <c r="R180" s="238">
        <f t="shared" si="126"/>
        <v>73264</v>
      </c>
      <c r="S180" s="238">
        <f t="shared" si="127"/>
        <v>75462</v>
      </c>
      <c r="T180" s="238">
        <f t="shared" si="128"/>
        <v>77723</v>
      </c>
    </row>
    <row r="181" spans="1:20" s="138" customFormat="1" ht="37.5" hidden="1" x14ac:dyDescent="0.3">
      <c r="A181" s="197"/>
      <c r="B181" s="204" t="s">
        <v>364</v>
      </c>
      <c r="C181" s="135" t="s">
        <v>221</v>
      </c>
      <c r="D181" s="133"/>
      <c r="E181" s="133"/>
      <c r="F181" s="136">
        <f t="shared" ref="F181:T181" si="138">SUM(F182:F222)</f>
        <v>1024362.7</v>
      </c>
      <c r="G181" s="136">
        <f t="shared" si="138"/>
        <v>1023818</v>
      </c>
      <c r="H181" s="136">
        <f t="shared" si="138"/>
        <v>1024616.6</v>
      </c>
      <c r="I181" s="136">
        <f t="shared" si="138"/>
        <v>4230.9999999999945</v>
      </c>
      <c r="J181" s="136">
        <f t="shared" si="138"/>
        <v>7474.9999999999945</v>
      </c>
      <c r="K181" s="136">
        <f t="shared" si="138"/>
        <v>7278.0999999999949</v>
      </c>
      <c r="L181" s="137">
        <f t="shared" si="138"/>
        <v>1028593.7</v>
      </c>
      <c r="M181" s="137">
        <f t="shared" si="138"/>
        <v>1031293</v>
      </c>
      <c r="N181" s="137">
        <f t="shared" si="138"/>
        <v>1031894.7</v>
      </c>
      <c r="O181" s="137">
        <f t="shared" si="138"/>
        <v>0</v>
      </c>
      <c r="P181" s="137">
        <f t="shared" si="138"/>
        <v>0</v>
      </c>
      <c r="Q181" s="137">
        <f t="shared" si="138"/>
        <v>0</v>
      </c>
      <c r="R181" s="137">
        <f t="shared" si="138"/>
        <v>1028593.7</v>
      </c>
      <c r="S181" s="137">
        <f t="shared" si="138"/>
        <v>1031293</v>
      </c>
      <c r="T181" s="137">
        <f t="shared" si="138"/>
        <v>1031894.7</v>
      </c>
    </row>
    <row r="182" spans="1:20" s="138" customFormat="1" ht="37.5" hidden="1" x14ac:dyDescent="0.3">
      <c r="A182" s="126">
        <v>855</v>
      </c>
      <c r="B182" s="215" t="s">
        <v>88</v>
      </c>
      <c r="C182" s="139" t="s">
        <v>222</v>
      </c>
      <c r="D182" s="133">
        <v>56</v>
      </c>
      <c r="E182" s="133">
        <v>69</v>
      </c>
      <c r="F182" s="140">
        <v>486.2</v>
      </c>
      <c r="G182" s="140">
        <v>486.2</v>
      </c>
      <c r="H182" s="140">
        <v>486.2</v>
      </c>
      <c r="I182" s="129">
        <f t="shared" si="131"/>
        <v>0</v>
      </c>
      <c r="J182" s="129">
        <f t="shared" si="131"/>
        <v>0</v>
      </c>
      <c r="K182" s="129">
        <f t="shared" si="131"/>
        <v>0</v>
      </c>
      <c r="L182" s="141">
        <v>486.2</v>
      </c>
      <c r="M182" s="141">
        <v>486.2</v>
      </c>
      <c r="N182" s="141">
        <v>486.2</v>
      </c>
      <c r="O182" s="141"/>
      <c r="P182" s="141"/>
      <c r="Q182" s="141"/>
      <c r="R182" s="238">
        <f t="shared" si="126"/>
        <v>486.2</v>
      </c>
      <c r="S182" s="238">
        <f t="shared" si="127"/>
        <v>486.2</v>
      </c>
      <c r="T182" s="238">
        <f t="shared" si="128"/>
        <v>486.2</v>
      </c>
    </row>
    <row r="183" spans="1:20" s="138" customFormat="1" ht="37.5" hidden="1" x14ac:dyDescent="0.25">
      <c r="A183" s="126">
        <v>855</v>
      </c>
      <c r="B183" s="215" t="s">
        <v>90</v>
      </c>
      <c r="C183" s="260" t="s">
        <v>269</v>
      </c>
      <c r="D183" s="133">
        <v>60</v>
      </c>
      <c r="E183" s="133">
        <v>73</v>
      </c>
      <c r="F183" s="140">
        <v>1600</v>
      </c>
      <c r="G183" s="140">
        <v>1600</v>
      </c>
      <c r="H183" s="140">
        <v>1600</v>
      </c>
      <c r="I183" s="129">
        <f t="shared" si="131"/>
        <v>0</v>
      </c>
      <c r="J183" s="129">
        <f t="shared" si="131"/>
        <v>0</v>
      </c>
      <c r="K183" s="129">
        <f t="shared" si="131"/>
        <v>0</v>
      </c>
      <c r="L183" s="141">
        <v>1600</v>
      </c>
      <c r="M183" s="141">
        <v>1600</v>
      </c>
      <c r="N183" s="141">
        <v>1600</v>
      </c>
      <c r="O183" s="141"/>
      <c r="P183" s="141"/>
      <c r="Q183" s="141"/>
      <c r="R183" s="238">
        <f t="shared" si="126"/>
        <v>1600</v>
      </c>
      <c r="S183" s="238">
        <f t="shared" si="127"/>
        <v>1600</v>
      </c>
      <c r="T183" s="238">
        <f t="shared" si="128"/>
        <v>1600</v>
      </c>
    </row>
    <row r="184" spans="1:20" s="196" customFormat="1" ht="18.75" hidden="1" customHeight="1" x14ac:dyDescent="0.3">
      <c r="A184" s="126">
        <v>855</v>
      </c>
      <c r="B184" s="215" t="s">
        <v>91</v>
      </c>
      <c r="C184" s="156" t="s">
        <v>224</v>
      </c>
      <c r="D184" s="133"/>
      <c r="E184" s="133"/>
      <c r="F184" s="140"/>
      <c r="G184" s="140"/>
      <c r="H184" s="140"/>
      <c r="I184" s="147">
        <f t="shared" si="131"/>
        <v>0</v>
      </c>
      <c r="J184" s="129">
        <f t="shared" si="131"/>
        <v>0</v>
      </c>
      <c r="K184" s="129">
        <f t="shared" si="131"/>
        <v>0</v>
      </c>
      <c r="L184" s="140"/>
      <c r="M184" s="140"/>
      <c r="N184" s="140"/>
      <c r="O184" s="140"/>
      <c r="P184" s="140"/>
      <c r="Q184" s="140"/>
      <c r="R184" s="238">
        <f t="shared" si="126"/>
        <v>0</v>
      </c>
      <c r="S184" s="238">
        <f t="shared" si="127"/>
        <v>0</v>
      </c>
      <c r="T184" s="238">
        <f t="shared" si="128"/>
        <v>0</v>
      </c>
    </row>
    <row r="185" spans="1:20" s="138" customFormat="1" ht="37.5" hidden="1" x14ac:dyDescent="0.3">
      <c r="A185" s="126">
        <v>855</v>
      </c>
      <c r="B185" s="215" t="s">
        <v>107</v>
      </c>
      <c r="C185" s="139" t="s">
        <v>238</v>
      </c>
      <c r="D185" s="133">
        <v>50</v>
      </c>
      <c r="E185" s="133">
        <v>81</v>
      </c>
      <c r="F185" s="140">
        <v>125</v>
      </c>
      <c r="G185" s="140">
        <v>125</v>
      </c>
      <c r="H185" s="140">
        <v>125</v>
      </c>
      <c r="I185" s="129">
        <f t="shared" si="131"/>
        <v>0</v>
      </c>
      <c r="J185" s="129">
        <f t="shared" si="131"/>
        <v>0</v>
      </c>
      <c r="K185" s="129">
        <f t="shared" si="131"/>
        <v>0</v>
      </c>
      <c r="L185" s="141">
        <v>125</v>
      </c>
      <c r="M185" s="141">
        <v>125</v>
      </c>
      <c r="N185" s="141">
        <v>125</v>
      </c>
      <c r="O185" s="141"/>
      <c r="P185" s="141"/>
      <c r="Q185" s="141"/>
      <c r="R185" s="238">
        <f t="shared" si="126"/>
        <v>125</v>
      </c>
      <c r="S185" s="238">
        <f t="shared" si="127"/>
        <v>125</v>
      </c>
      <c r="T185" s="238">
        <f t="shared" si="128"/>
        <v>125</v>
      </c>
    </row>
    <row r="186" spans="1:20" s="138" customFormat="1" ht="37.5" hidden="1" x14ac:dyDescent="0.3">
      <c r="A186" s="126">
        <v>900</v>
      </c>
      <c r="B186" s="215" t="s">
        <v>285</v>
      </c>
      <c r="C186" s="261" t="s">
        <v>270</v>
      </c>
      <c r="D186" s="133">
        <v>52</v>
      </c>
      <c r="E186" s="133">
        <v>65</v>
      </c>
      <c r="F186" s="140">
        <v>21142.799999999999</v>
      </c>
      <c r="G186" s="140">
        <v>21142.799999999999</v>
      </c>
      <c r="H186" s="140">
        <v>21142.799999999999</v>
      </c>
      <c r="I186" s="129">
        <f t="shared" si="131"/>
        <v>-1709.2999999999993</v>
      </c>
      <c r="J186" s="129">
        <f t="shared" si="131"/>
        <v>-1709.2999999999993</v>
      </c>
      <c r="K186" s="129">
        <f t="shared" si="131"/>
        <v>-1709.2999999999993</v>
      </c>
      <c r="L186" s="141">
        <v>19433.5</v>
      </c>
      <c r="M186" s="141">
        <v>19433.5</v>
      </c>
      <c r="N186" s="141">
        <v>19433.5</v>
      </c>
      <c r="O186" s="141"/>
      <c r="P186" s="141"/>
      <c r="Q186" s="141"/>
      <c r="R186" s="238">
        <f t="shared" si="126"/>
        <v>19433.5</v>
      </c>
      <c r="S186" s="238">
        <f t="shared" si="127"/>
        <v>19433.5</v>
      </c>
      <c r="T186" s="238">
        <f t="shared" si="128"/>
        <v>19433.5</v>
      </c>
    </row>
    <row r="187" spans="1:20" s="138" customFormat="1" hidden="1" x14ac:dyDescent="0.3">
      <c r="A187" s="126">
        <v>900</v>
      </c>
      <c r="B187" s="215" t="s">
        <v>112</v>
      </c>
      <c r="C187" s="139" t="s">
        <v>243</v>
      </c>
      <c r="D187" s="133">
        <v>67</v>
      </c>
      <c r="E187" s="133">
        <v>81</v>
      </c>
      <c r="F187" s="140">
        <v>115</v>
      </c>
      <c r="G187" s="140">
        <v>115</v>
      </c>
      <c r="H187" s="140">
        <v>115</v>
      </c>
      <c r="I187" s="129">
        <f t="shared" si="131"/>
        <v>0</v>
      </c>
      <c r="J187" s="129">
        <f t="shared" si="131"/>
        <v>0</v>
      </c>
      <c r="K187" s="129">
        <f t="shared" si="131"/>
        <v>0</v>
      </c>
      <c r="L187" s="141">
        <v>115</v>
      </c>
      <c r="M187" s="141">
        <v>115</v>
      </c>
      <c r="N187" s="141">
        <v>115</v>
      </c>
      <c r="O187" s="141"/>
      <c r="P187" s="141"/>
      <c r="Q187" s="141"/>
      <c r="R187" s="238">
        <f t="shared" si="126"/>
        <v>115</v>
      </c>
      <c r="S187" s="238">
        <f t="shared" si="127"/>
        <v>115</v>
      </c>
      <c r="T187" s="238">
        <f t="shared" si="128"/>
        <v>115</v>
      </c>
    </row>
    <row r="188" spans="1:20" s="138" customFormat="1" ht="40.5" hidden="1" customHeight="1" x14ac:dyDescent="0.3">
      <c r="A188" s="126">
        <v>905</v>
      </c>
      <c r="B188" s="215" t="s">
        <v>113</v>
      </c>
      <c r="C188" s="139" t="s">
        <v>244</v>
      </c>
      <c r="D188" s="133">
        <v>61</v>
      </c>
      <c r="E188" s="133">
        <v>74</v>
      </c>
      <c r="F188" s="140">
        <v>24009</v>
      </c>
      <c r="G188" s="140">
        <v>24009</v>
      </c>
      <c r="H188" s="140">
        <v>24133</v>
      </c>
      <c r="I188" s="129">
        <f t="shared" si="131"/>
        <v>-134</v>
      </c>
      <c r="J188" s="129">
        <f t="shared" si="131"/>
        <v>2860</v>
      </c>
      <c r="K188" s="129">
        <f t="shared" si="131"/>
        <v>2913</v>
      </c>
      <c r="L188" s="141">
        <v>23875</v>
      </c>
      <c r="M188" s="141">
        <v>26869</v>
      </c>
      <c r="N188" s="141">
        <v>27046</v>
      </c>
      <c r="O188" s="141"/>
      <c r="P188" s="141"/>
      <c r="Q188" s="141"/>
      <c r="R188" s="238">
        <f t="shared" si="126"/>
        <v>23875</v>
      </c>
      <c r="S188" s="238">
        <f t="shared" si="127"/>
        <v>26869</v>
      </c>
      <c r="T188" s="238">
        <f t="shared" si="128"/>
        <v>27046</v>
      </c>
    </row>
    <row r="189" spans="1:20" s="138" customFormat="1" ht="37.5" hidden="1" x14ac:dyDescent="0.3">
      <c r="A189" s="126">
        <v>911</v>
      </c>
      <c r="B189" s="215" t="s">
        <v>89</v>
      </c>
      <c r="C189" s="139" t="s">
        <v>223</v>
      </c>
      <c r="D189" s="133">
        <v>57</v>
      </c>
      <c r="E189" s="133">
        <v>70</v>
      </c>
      <c r="F189" s="140">
        <v>326</v>
      </c>
      <c r="G189" s="140">
        <v>326</v>
      </c>
      <c r="H189" s="140">
        <v>325.89999999999998</v>
      </c>
      <c r="I189" s="129">
        <f t="shared" si="131"/>
        <v>-0.10000000000002274</v>
      </c>
      <c r="J189" s="129">
        <f t="shared" si="131"/>
        <v>-0.10000000000002274</v>
      </c>
      <c r="K189" s="129">
        <f t="shared" si="131"/>
        <v>0</v>
      </c>
      <c r="L189" s="141">
        <v>325.89999999999998</v>
      </c>
      <c r="M189" s="141">
        <v>325.89999999999998</v>
      </c>
      <c r="N189" s="141">
        <v>325.89999999999998</v>
      </c>
      <c r="O189" s="141"/>
      <c r="P189" s="141"/>
      <c r="Q189" s="141"/>
      <c r="R189" s="238">
        <f t="shared" si="126"/>
        <v>325.89999999999998</v>
      </c>
      <c r="S189" s="238">
        <f t="shared" si="127"/>
        <v>325.89999999999998</v>
      </c>
      <c r="T189" s="238">
        <f t="shared" si="128"/>
        <v>325.89999999999998</v>
      </c>
    </row>
    <row r="190" spans="1:20" s="138" customFormat="1" ht="56.25" hidden="1" x14ac:dyDescent="0.25">
      <c r="A190" s="126">
        <v>911</v>
      </c>
      <c r="B190" s="215" t="s">
        <v>92</v>
      </c>
      <c r="C190" s="149" t="s">
        <v>365</v>
      </c>
      <c r="D190" s="133">
        <v>53</v>
      </c>
      <c r="E190" s="133">
        <v>66</v>
      </c>
      <c r="F190" s="140">
        <v>264200</v>
      </c>
      <c r="G190" s="140">
        <v>264200</v>
      </c>
      <c r="H190" s="140">
        <v>264200</v>
      </c>
      <c r="I190" s="129">
        <f t="shared" si="131"/>
        <v>0</v>
      </c>
      <c r="J190" s="129">
        <f t="shared" si="131"/>
        <v>0</v>
      </c>
      <c r="K190" s="129">
        <f t="shared" si="131"/>
        <v>0</v>
      </c>
      <c r="L190" s="141">
        <v>264200</v>
      </c>
      <c r="M190" s="141">
        <v>264200</v>
      </c>
      <c r="N190" s="141">
        <v>264200</v>
      </c>
      <c r="O190" s="141"/>
      <c r="P190" s="141"/>
      <c r="Q190" s="141"/>
      <c r="R190" s="238">
        <f t="shared" si="126"/>
        <v>264200</v>
      </c>
      <c r="S190" s="238">
        <f t="shared" si="127"/>
        <v>264200</v>
      </c>
      <c r="T190" s="238">
        <f t="shared" si="128"/>
        <v>264200</v>
      </c>
    </row>
    <row r="191" spans="1:20" s="138" customFormat="1" ht="75" hidden="1" x14ac:dyDescent="0.25">
      <c r="A191" s="126">
        <v>911</v>
      </c>
      <c r="B191" s="215" t="s">
        <v>93</v>
      </c>
      <c r="C191" s="149" t="s">
        <v>366</v>
      </c>
      <c r="D191" s="133">
        <v>54</v>
      </c>
      <c r="E191" s="133">
        <v>67</v>
      </c>
      <c r="F191" s="140">
        <v>424840</v>
      </c>
      <c r="G191" s="140">
        <v>424840</v>
      </c>
      <c r="H191" s="140">
        <v>424840</v>
      </c>
      <c r="I191" s="129">
        <f t="shared" si="131"/>
        <v>480</v>
      </c>
      <c r="J191" s="129">
        <f t="shared" si="131"/>
        <v>480</v>
      </c>
      <c r="K191" s="129">
        <f t="shared" si="131"/>
        <v>480</v>
      </c>
      <c r="L191" s="141">
        <v>425320</v>
      </c>
      <c r="M191" s="141">
        <v>425320</v>
      </c>
      <c r="N191" s="141">
        <v>425320</v>
      </c>
      <c r="O191" s="141"/>
      <c r="P191" s="141"/>
      <c r="Q191" s="141"/>
      <c r="R191" s="238">
        <f t="shared" si="126"/>
        <v>425320</v>
      </c>
      <c r="S191" s="238">
        <f t="shared" si="127"/>
        <v>425320</v>
      </c>
      <c r="T191" s="238">
        <f t="shared" si="128"/>
        <v>425320</v>
      </c>
    </row>
    <row r="192" spans="1:20" s="138" customFormat="1" ht="37.5" hidden="1" x14ac:dyDescent="0.3">
      <c r="A192" s="126">
        <v>911</v>
      </c>
      <c r="B192" s="215" t="s">
        <v>103</v>
      </c>
      <c r="C192" s="139" t="s">
        <v>234</v>
      </c>
      <c r="D192" s="133">
        <v>54</v>
      </c>
      <c r="E192" s="133">
        <v>67</v>
      </c>
      <c r="F192" s="140">
        <v>50379</v>
      </c>
      <c r="G192" s="140">
        <v>50379</v>
      </c>
      <c r="H192" s="140">
        <v>50379</v>
      </c>
      <c r="I192" s="129">
        <f t="shared" si="131"/>
        <v>173</v>
      </c>
      <c r="J192" s="129">
        <f t="shared" si="131"/>
        <v>173</v>
      </c>
      <c r="K192" s="129">
        <f t="shared" si="131"/>
        <v>173</v>
      </c>
      <c r="L192" s="141">
        <v>50552</v>
      </c>
      <c r="M192" s="141">
        <v>50552</v>
      </c>
      <c r="N192" s="141">
        <v>50552</v>
      </c>
      <c r="O192" s="141"/>
      <c r="P192" s="141"/>
      <c r="Q192" s="141"/>
      <c r="R192" s="238">
        <f t="shared" si="126"/>
        <v>50552</v>
      </c>
      <c r="S192" s="238">
        <f t="shared" si="127"/>
        <v>50552</v>
      </c>
      <c r="T192" s="238">
        <f t="shared" si="128"/>
        <v>50552</v>
      </c>
    </row>
    <row r="193" spans="1:20" s="138" customFormat="1" ht="37.5" hidden="1" x14ac:dyDescent="0.3">
      <c r="A193" s="126">
        <v>911</v>
      </c>
      <c r="B193" s="215" t="s">
        <v>104</v>
      </c>
      <c r="C193" s="261" t="s">
        <v>235</v>
      </c>
      <c r="D193" s="133">
        <v>55</v>
      </c>
      <c r="E193" s="133">
        <v>68</v>
      </c>
      <c r="F193" s="140">
        <v>3880.1</v>
      </c>
      <c r="G193" s="140">
        <v>3880.1</v>
      </c>
      <c r="H193" s="140">
        <v>3880.1</v>
      </c>
      <c r="I193" s="129">
        <f t="shared" si="131"/>
        <v>0</v>
      </c>
      <c r="J193" s="129">
        <f t="shared" si="131"/>
        <v>0</v>
      </c>
      <c r="K193" s="129">
        <f t="shared" si="131"/>
        <v>0</v>
      </c>
      <c r="L193" s="141">
        <v>3880.1</v>
      </c>
      <c r="M193" s="141">
        <v>3880.1</v>
      </c>
      <c r="N193" s="141">
        <v>3880.1</v>
      </c>
      <c r="O193" s="141"/>
      <c r="P193" s="141"/>
      <c r="Q193" s="141"/>
      <c r="R193" s="238">
        <f t="shared" si="126"/>
        <v>3880.1</v>
      </c>
      <c r="S193" s="238">
        <f t="shared" si="127"/>
        <v>3880.1</v>
      </c>
      <c r="T193" s="238">
        <f t="shared" si="128"/>
        <v>3880.1</v>
      </c>
    </row>
    <row r="194" spans="1:20" s="138" customFormat="1" ht="56.25" hidden="1" x14ac:dyDescent="0.3">
      <c r="A194" s="126">
        <v>911</v>
      </c>
      <c r="B194" s="215" t="s">
        <v>105</v>
      </c>
      <c r="C194" s="139" t="s">
        <v>236</v>
      </c>
      <c r="D194" s="133">
        <v>58</v>
      </c>
      <c r="E194" s="133">
        <v>71</v>
      </c>
      <c r="F194" s="140">
        <v>207</v>
      </c>
      <c r="G194" s="140">
        <v>207</v>
      </c>
      <c r="H194" s="140">
        <v>207</v>
      </c>
      <c r="I194" s="129">
        <f t="shared" si="131"/>
        <v>0</v>
      </c>
      <c r="J194" s="129">
        <f t="shared" si="131"/>
        <v>0</v>
      </c>
      <c r="K194" s="129">
        <f t="shared" si="131"/>
        <v>0</v>
      </c>
      <c r="L194" s="141">
        <v>207</v>
      </c>
      <c r="M194" s="141">
        <v>207</v>
      </c>
      <c r="N194" s="141">
        <v>207</v>
      </c>
      <c r="O194" s="141"/>
      <c r="P194" s="141"/>
      <c r="Q194" s="141"/>
      <c r="R194" s="238">
        <f t="shared" si="126"/>
        <v>207</v>
      </c>
      <c r="S194" s="238">
        <f t="shared" si="127"/>
        <v>207</v>
      </c>
      <c r="T194" s="238">
        <f t="shared" si="128"/>
        <v>207</v>
      </c>
    </row>
    <row r="195" spans="1:20" s="138" customFormat="1" ht="37.5" hidden="1" x14ac:dyDescent="0.25">
      <c r="A195" s="126">
        <v>911</v>
      </c>
      <c r="B195" s="215" t="s">
        <v>106</v>
      </c>
      <c r="C195" s="149" t="s">
        <v>237</v>
      </c>
      <c r="D195" s="133">
        <v>60</v>
      </c>
      <c r="E195" s="133">
        <v>73</v>
      </c>
      <c r="F195" s="140">
        <v>570</v>
      </c>
      <c r="G195" s="140">
        <v>570</v>
      </c>
      <c r="H195" s="140">
        <v>570</v>
      </c>
      <c r="I195" s="129">
        <f t="shared" si="131"/>
        <v>0</v>
      </c>
      <c r="J195" s="129">
        <f t="shared" si="131"/>
        <v>0</v>
      </c>
      <c r="K195" s="129">
        <f t="shared" si="131"/>
        <v>0</v>
      </c>
      <c r="L195" s="141">
        <v>570</v>
      </c>
      <c r="M195" s="141">
        <v>570</v>
      </c>
      <c r="N195" s="141">
        <v>570</v>
      </c>
      <c r="O195" s="141"/>
      <c r="P195" s="141"/>
      <c r="Q195" s="141"/>
      <c r="R195" s="238">
        <f t="shared" si="126"/>
        <v>570</v>
      </c>
      <c r="S195" s="238">
        <f t="shared" si="127"/>
        <v>570</v>
      </c>
      <c r="T195" s="238">
        <f t="shared" si="128"/>
        <v>570</v>
      </c>
    </row>
    <row r="196" spans="1:20" s="138" customFormat="1" ht="37.5" hidden="1" x14ac:dyDescent="0.25">
      <c r="A196" s="126">
        <v>911</v>
      </c>
      <c r="B196" s="215" t="s">
        <v>367</v>
      </c>
      <c r="C196" s="149" t="s">
        <v>217</v>
      </c>
      <c r="D196" s="133">
        <v>58</v>
      </c>
      <c r="E196" s="133">
        <v>71</v>
      </c>
      <c r="F196" s="140">
        <v>1200</v>
      </c>
      <c r="G196" s="140">
        <v>1310</v>
      </c>
      <c r="H196" s="140">
        <v>1330</v>
      </c>
      <c r="I196" s="129">
        <f t="shared" si="131"/>
        <v>0</v>
      </c>
      <c r="J196" s="129">
        <f t="shared" si="131"/>
        <v>0</v>
      </c>
      <c r="K196" s="129">
        <f t="shared" si="131"/>
        <v>0</v>
      </c>
      <c r="L196" s="141">
        <v>1200</v>
      </c>
      <c r="M196" s="141">
        <v>1310</v>
      </c>
      <c r="N196" s="141">
        <v>1330</v>
      </c>
      <c r="O196" s="141"/>
      <c r="P196" s="141"/>
      <c r="Q196" s="141"/>
      <c r="R196" s="238">
        <f t="shared" si="126"/>
        <v>1200</v>
      </c>
      <c r="S196" s="238">
        <f t="shared" si="127"/>
        <v>1310</v>
      </c>
      <c r="T196" s="238">
        <f t="shared" si="128"/>
        <v>1330</v>
      </c>
    </row>
    <row r="197" spans="1:20" s="138" customFormat="1" hidden="1" x14ac:dyDescent="0.25">
      <c r="A197" s="126">
        <v>911</v>
      </c>
      <c r="B197" s="215" t="s">
        <v>114</v>
      </c>
      <c r="C197" s="149" t="s">
        <v>245</v>
      </c>
      <c r="D197" s="133">
        <v>62</v>
      </c>
      <c r="E197" s="133">
        <v>75</v>
      </c>
      <c r="F197" s="140">
        <v>2005</v>
      </c>
      <c r="G197" s="140">
        <v>2005</v>
      </c>
      <c r="H197" s="140">
        <v>2005</v>
      </c>
      <c r="I197" s="129">
        <f t="shared" si="131"/>
        <v>0</v>
      </c>
      <c r="J197" s="129">
        <f t="shared" si="131"/>
        <v>0</v>
      </c>
      <c r="K197" s="129">
        <f t="shared" si="131"/>
        <v>0</v>
      </c>
      <c r="L197" s="141">
        <v>2005</v>
      </c>
      <c r="M197" s="141">
        <v>2005</v>
      </c>
      <c r="N197" s="141">
        <v>2005</v>
      </c>
      <c r="O197" s="141"/>
      <c r="P197" s="141"/>
      <c r="Q197" s="141"/>
      <c r="R197" s="238">
        <f t="shared" si="126"/>
        <v>2005</v>
      </c>
      <c r="S197" s="238">
        <f t="shared" si="127"/>
        <v>2005</v>
      </c>
      <c r="T197" s="238">
        <f t="shared" si="128"/>
        <v>2005</v>
      </c>
    </row>
    <row r="198" spans="1:20" s="138" customFormat="1" hidden="1" x14ac:dyDescent="0.25">
      <c r="A198" s="126">
        <v>911</v>
      </c>
      <c r="B198" s="215" t="s">
        <v>368</v>
      </c>
      <c r="C198" s="257" t="s">
        <v>207</v>
      </c>
      <c r="D198" s="133">
        <v>56</v>
      </c>
      <c r="E198" s="133">
        <v>69</v>
      </c>
      <c r="F198" s="140">
        <v>4445</v>
      </c>
      <c r="G198" s="140">
        <v>4445</v>
      </c>
      <c r="H198" s="140">
        <v>4445</v>
      </c>
      <c r="I198" s="129">
        <f t="shared" si="131"/>
        <v>0</v>
      </c>
      <c r="J198" s="129">
        <f t="shared" si="131"/>
        <v>0</v>
      </c>
      <c r="K198" s="129">
        <f t="shared" si="131"/>
        <v>0</v>
      </c>
      <c r="L198" s="141">
        <v>4445</v>
      </c>
      <c r="M198" s="141">
        <v>4445</v>
      </c>
      <c r="N198" s="141">
        <v>4445</v>
      </c>
      <c r="O198" s="141"/>
      <c r="P198" s="141"/>
      <c r="Q198" s="141"/>
      <c r="R198" s="238">
        <f t="shared" si="126"/>
        <v>4445</v>
      </c>
      <c r="S198" s="238">
        <f t="shared" si="127"/>
        <v>4445</v>
      </c>
      <c r="T198" s="238">
        <f t="shared" si="128"/>
        <v>4445</v>
      </c>
    </row>
    <row r="199" spans="1:20" s="138" customFormat="1" hidden="1" x14ac:dyDescent="0.3">
      <c r="A199" s="126">
        <v>915</v>
      </c>
      <c r="B199" s="215" t="s">
        <v>94</v>
      </c>
      <c r="C199" s="139" t="s">
        <v>225</v>
      </c>
      <c r="D199" s="133">
        <v>43</v>
      </c>
      <c r="E199" s="133">
        <v>53</v>
      </c>
      <c r="F199" s="140">
        <v>2070</v>
      </c>
      <c r="G199" s="140">
        <v>2070</v>
      </c>
      <c r="H199" s="140">
        <v>2070</v>
      </c>
      <c r="I199" s="129">
        <f t="shared" si="131"/>
        <v>0</v>
      </c>
      <c r="J199" s="129">
        <f t="shared" si="131"/>
        <v>0</v>
      </c>
      <c r="K199" s="129">
        <f t="shared" si="131"/>
        <v>0</v>
      </c>
      <c r="L199" s="141">
        <v>2070</v>
      </c>
      <c r="M199" s="141">
        <v>2070</v>
      </c>
      <c r="N199" s="141">
        <v>2070</v>
      </c>
      <c r="O199" s="141"/>
      <c r="P199" s="141"/>
      <c r="Q199" s="141"/>
      <c r="R199" s="238">
        <f t="shared" si="126"/>
        <v>2070</v>
      </c>
      <c r="S199" s="238">
        <f t="shared" si="127"/>
        <v>2070</v>
      </c>
      <c r="T199" s="238">
        <f t="shared" si="128"/>
        <v>2070</v>
      </c>
    </row>
    <row r="200" spans="1:20" s="138" customFormat="1" ht="75" hidden="1" x14ac:dyDescent="0.25">
      <c r="A200" s="126">
        <v>915</v>
      </c>
      <c r="B200" s="215" t="s">
        <v>95</v>
      </c>
      <c r="C200" s="149" t="s">
        <v>226</v>
      </c>
      <c r="D200" s="133">
        <v>40</v>
      </c>
      <c r="E200" s="133">
        <v>54</v>
      </c>
      <c r="F200" s="140">
        <v>36</v>
      </c>
      <c r="G200" s="140">
        <v>36</v>
      </c>
      <c r="H200" s="140">
        <v>36</v>
      </c>
      <c r="I200" s="129">
        <f t="shared" si="131"/>
        <v>0</v>
      </c>
      <c r="J200" s="129">
        <f t="shared" si="131"/>
        <v>0</v>
      </c>
      <c r="K200" s="129">
        <f t="shared" si="131"/>
        <v>0</v>
      </c>
      <c r="L200" s="141">
        <v>36</v>
      </c>
      <c r="M200" s="141">
        <v>36</v>
      </c>
      <c r="N200" s="141">
        <v>36</v>
      </c>
      <c r="O200" s="141"/>
      <c r="P200" s="141"/>
      <c r="Q200" s="141"/>
      <c r="R200" s="238">
        <f t="shared" si="126"/>
        <v>36</v>
      </c>
      <c r="S200" s="238">
        <f t="shared" si="127"/>
        <v>36</v>
      </c>
      <c r="T200" s="238">
        <f t="shared" si="128"/>
        <v>36</v>
      </c>
    </row>
    <row r="201" spans="1:20" s="196" customFormat="1" ht="18.75" hidden="1" customHeight="1" x14ac:dyDescent="0.3">
      <c r="A201" s="126">
        <v>915</v>
      </c>
      <c r="B201" s="215" t="s">
        <v>96</v>
      </c>
      <c r="C201" s="149" t="s">
        <v>227</v>
      </c>
      <c r="D201" s="133"/>
      <c r="E201" s="133">
        <v>56</v>
      </c>
      <c r="F201" s="140"/>
      <c r="G201" s="140"/>
      <c r="H201" s="140"/>
      <c r="I201" s="147">
        <f t="shared" si="131"/>
        <v>60</v>
      </c>
      <c r="J201" s="129">
        <f t="shared" si="131"/>
        <v>60</v>
      </c>
      <c r="K201" s="129">
        <f t="shared" si="131"/>
        <v>60</v>
      </c>
      <c r="L201" s="141">
        <v>60</v>
      </c>
      <c r="M201" s="141">
        <v>60</v>
      </c>
      <c r="N201" s="141">
        <v>60</v>
      </c>
      <c r="O201" s="141"/>
      <c r="P201" s="141"/>
      <c r="Q201" s="141"/>
      <c r="R201" s="238">
        <f t="shared" si="126"/>
        <v>60</v>
      </c>
      <c r="S201" s="238">
        <f t="shared" si="127"/>
        <v>60</v>
      </c>
      <c r="T201" s="238">
        <f t="shared" si="128"/>
        <v>60</v>
      </c>
    </row>
    <row r="202" spans="1:20" s="196" customFormat="1" ht="18.75" hidden="1" customHeight="1" x14ac:dyDescent="0.3">
      <c r="A202" s="126">
        <v>915</v>
      </c>
      <c r="B202" s="215" t="s">
        <v>97</v>
      </c>
      <c r="C202" s="156" t="s">
        <v>228</v>
      </c>
      <c r="D202" s="133"/>
      <c r="E202" s="133"/>
      <c r="F202" s="140"/>
      <c r="G202" s="140"/>
      <c r="H202" s="140"/>
      <c r="I202" s="147">
        <f t="shared" si="131"/>
        <v>0</v>
      </c>
      <c r="J202" s="129">
        <f t="shared" si="131"/>
        <v>0</v>
      </c>
      <c r="K202" s="129">
        <f t="shared" si="131"/>
        <v>0</v>
      </c>
      <c r="L202" s="140"/>
      <c r="M202" s="140"/>
      <c r="N202" s="140"/>
      <c r="O202" s="140"/>
      <c r="P202" s="140"/>
      <c r="Q202" s="140"/>
      <c r="R202" s="238">
        <f t="shared" si="126"/>
        <v>0</v>
      </c>
      <c r="S202" s="238">
        <f t="shared" si="127"/>
        <v>0</v>
      </c>
      <c r="T202" s="238">
        <f t="shared" si="128"/>
        <v>0</v>
      </c>
    </row>
    <row r="203" spans="1:20" s="138" customFormat="1" ht="56.25" hidden="1" x14ac:dyDescent="0.25">
      <c r="A203" s="126">
        <v>915</v>
      </c>
      <c r="B203" s="215" t="s">
        <v>98</v>
      </c>
      <c r="C203" s="149" t="s">
        <v>229</v>
      </c>
      <c r="D203" s="133">
        <v>48</v>
      </c>
      <c r="E203" s="133">
        <v>61</v>
      </c>
      <c r="F203" s="140">
        <v>130196.4</v>
      </c>
      <c r="G203" s="140">
        <v>130196.4</v>
      </c>
      <c r="H203" s="140">
        <v>130196.4</v>
      </c>
      <c r="I203" s="129">
        <f t="shared" si="131"/>
        <v>3256.3999999999942</v>
      </c>
      <c r="J203" s="129">
        <f t="shared" si="131"/>
        <v>3256.3999999999942</v>
      </c>
      <c r="K203" s="129">
        <f t="shared" si="131"/>
        <v>3256.3999999999942</v>
      </c>
      <c r="L203" s="141">
        <v>133452.79999999999</v>
      </c>
      <c r="M203" s="141">
        <v>133452.79999999999</v>
      </c>
      <c r="N203" s="141">
        <v>133452.79999999999</v>
      </c>
      <c r="O203" s="141"/>
      <c r="P203" s="141"/>
      <c r="Q203" s="141"/>
      <c r="R203" s="238">
        <f t="shared" ref="R203:R232" si="139">L203+O203</f>
        <v>133452.79999999999</v>
      </c>
      <c r="S203" s="238">
        <f t="shared" ref="S203:S232" si="140">M203+P203</f>
        <v>133452.79999999999</v>
      </c>
      <c r="T203" s="238">
        <f t="shared" ref="T203:T232" si="141">N203+Q203</f>
        <v>133452.79999999999</v>
      </c>
    </row>
    <row r="204" spans="1:20" s="138" customFormat="1" ht="75" hidden="1" x14ac:dyDescent="0.25">
      <c r="A204" s="126">
        <v>915</v>
      </c>
      <c r="B204" s="215" t="s">
        <v>99</v>
      </c>
      <c r="C204" s="149" t="s">
        <v>230</v>
      </c>
      <c r="D204" s="133">
        <v>48</v>
      </c>
      <c r="E204" s="133">
        <v>61</v>
      </c>
      <c r="F204" s="140">
        <v>50530.6</v>
      </c>
      <c r="G204" s="140">
        <v>50530.6</v>
      </c>
      <c r="H204" s="140">
        <v>50530.6</v>
      </c>
      <c r="I204" s="129">
        <f t="shared" si="131"/>
        <v>1037</v>
      </c>
      <c r="J204" s="129">
        <f t="shared" si="131"/>
        <v>1037</v>
      </c>
      <c r="K204" s="129">
        <f t="shared" si="131"/>
        <v>1037</v>
      </c>
      <c r="L204" s="141">
        <v>51567.6</v>
      </c>
      <c r="M204" s="141">
        <v>51567.6</v>
      </c>
      <c r="N204" s="141">
        <v>51567.6</v>
      </c>
      <c r="O204" s="141"/>
      <c r="P204" s="141"/>
      <c r="Q204" s="141"/>
      <c r="R204" s="238">
        <f t="shared" si="139"/>
        <v>51567.6</v>
      </c>
      <c r="S204" s="238">
        <f t="shared" si="140"/>
        <v>51567.6</v>
      </c>
      <c r="T204" s="238">
        <f t="shared" si="141"/>
        <v>51567.6</v>
      </c>
    </row>
    <row r="205" spans="1:20" s="196" customFormat="1" ht="56.25" hidden="1" customHeight="1" x14ac:dyDescent="0.3">
      <c r="A205" s="126">
        <v>915</v>
      </c>
      <c r="B205" s="215" t="s">
        <v>369</v>
      </c>
      <c r="C205" s="156" t="s">
        <v>251</v>
      </c>
      <c r="D205" s="133"/>
      <c r="E205" s="133"/>
      <c r="F205" s="140"/>
      <c r="G205" s="140"/>
      <c r="H205" s="140"/>
      <c r="I205" s="147">
        <f t="shared" si="131"/>
        <v>0</v>
      </c>
      <c r="J205" s="129">
        <f t="shared" si="131"/>
        <v>0</v>
      </c>
      <c r="K205" s="129">
        <f t="shared" si="131"/>
        <v>0</v>
      </c>
      <c r="L205" s="140"/>
      <c r="M205" s="140"/>
      <c r="N205" s="140"/>
      <c r="O205" s="140"/>
      <c r="P205" s="140"/>
      <c r="Q205" s="140"/>
      <c r="R205" s="238">
        <f t="shared" si="139"/>
        <v>0</v>
      </c>
      <c r="S205" s="238">
        <f t="shared" si="140"/>
        <v>0</v>
      </c>
      <c r="T205" s="238">
        <f t="shared" si="141"/>
        <v>0</v>
      </c>
    </row>
    <row r="206" spans="1:20" s="196" customFormat="1" ht="56.25" hidden="1" customHeight="1" x14ac:dyDescent="0.3">
      <c r="A206" s="126">
        <v>915</v>
      </c>
      <c r="B206" s="215" t="s">
        <v>115</v>
      </c>
      <c r="C206" s="253" t="s">
        <v>370</v>
      </c>
      <c r="D206" s="133"/>
      <c r="E206" s="133"/>
      <c r="F206" s="140"/>
      <c r="G206" s="140"/>
      <c r="H206" s="140"/>
      <c r="I206" s="147">
        <f t="shared" si="131"/>
        <v>0</v>
      </c>
      <c r="J206" s="129">
        <f t="shared" si="131"/>
        <v>0</v>
      </c>
      <c r="K206" s="129">
        <f t="shared" si="131"/>
        <v>0</v>
      </c>
      <c r="L206" s="140"/>
      <c r="M206" s="140"/>
      <c r="N206" s="140"/>
      <c r="O206" s="140"/>
      <c r="P206" s="140"/>
      <c r="Q206" s="140"/>
      <c r="R206" s="238">
        <f t="shared" si="139"/>
        <v>0</v>
      </c>
      <c r="S206" s="238">
        <f t="shared" si="140"/>
        <v>0</v>
      </c>
      <c r="T206" s="238">
        <f t="shared" si="141"/>
        <v>0</v>
      </c>
    </row>
    <row r="207" spans="1:20" s="196" customFormat="1" ht="18.75" hidden="1" customHeight="1" x14ac:dyDescent="0.3">
      <c r="A207" s="126">
        <v>915</v>
      </c>
      <c r="B207" s="215" t="s">
        <v>100</v>
      </c>
      <c r="C207" s="253" t="s">
        <v>231</v>
      </c>
      <c r="D207" s="133"/>
      <c r="E207" s="133"/>
      <c r="F207" s="140"/>
      <c r="G207" s="140"/>
      <c r="H207" s="140"/>
      <c r="I207" s="147">
        <f t="shared" ref="I207:K232" si="142">L207-F207</f>
        <v>0</v>
      </c>
      <c r="J207" s="129">
        <f t="shared" si="142"/>
        <v>0</v>
      </c>
      <c r="K207" s="129">
        <f t="shared" si="142"/>
        <v>0</v>
      </c>
      <c r="L207" s="140"/>
      <c r="M207" s="140"/>
      <c r="N207" s="140"/>
      <c r="O207" s="140"/>
      <c r="P207" s="140"/>
      <c r="Q207" s="140"/>
      <c r="R207" s="238">
        <f t="shared" si="139"/>
        <v>0</v>
      </c>
      <c r="S207" s="238">
        <f t="shared" si="140"/>
        <v>0</v>
      </c>
      <c r="T207" s="238">
        <f t="shared" si="141"/>
        <v>0</v>
      </c>
    </row>
    <row r="208" spans="1:20" s="138" customFormat="1" ht="37.5" hidden="1" x14ac:dyDescent="0.3">
      <c r="A208" s="126">
        <v>915</v>
      </c>
      <c r="B208" s="215" t="s">
        <v>101</v>
      </c>
      <c r="C208" s="139" t="s">
        <v>232</v>
      </c>
      <c r="D208" s="133">
        <v>46</v>
      </c>
      <c r="E208" s="133">
        <v>60</v>
      </c>
      <c r="F208" s="140">
        <v>1216</v>
      </c>
      <c r="G208" s="140">
        <v>1216</v>
      </c>
      <c r="H208" s="140">
        <v>1216</v>
      </c>
      <c r="I208" s="129">
        <f t="shared" si="142"/>
        <v>0</v>
      </c>
      <c r="J208" s="129">
        <f t="shared" si="142"/>
        <v>0</v>
      </c>
      <c r="K208" s="129">
        <f t="shared" si="142"/>
        <v>0</v>
      </c>
      <c r="L208" s="141">
        <v>1216</v>
      </c>
      <c r="M208" s="141">
        <v>1216</v>
      </c>
      <c r="N208" s="141">
        <v>1216</v>
      </c>
      <c r="O208" s="141"/>
      <c r="P208" s="141"/>
      <c r="Q208" s="141"/>
      <c r="R208" s="238">
        <f t="shared" si="139"/>
        <v>1216</v>
      </c>
      <c r="S208" s="238">
        <f t="shared" si="140"/>
        <v>1216</v>
      </c>
      <c r="T208" s="238">
        <f t="shared" si="141"/>
        <v>1216</v>
      </c>
    </row>
    <row r="209" spans="1:20" s="196" customFormat="1" ht="18.75" hidden="1" customHeight="1" x14ac:dyDescent="0.3">
      <c r="A209" s="126">
        <v>915</v>
      </c>
      <c r="B209" s="215" t="s">
        <v>102</v>
      </c>
      <c r="C209" s="253" t="s">
        <v>233</v>
      </c>
      <c r="D209" s="133"/>
      <c r="E209" s="133"/>
      <c r="F209" s="140"/>
      <c r="G209" s="140"/>
      <c r="H209" s="140"/>
      <c r="I209" s="147">
        <f t="shared" si="142"/>
        <v>0</v>
      </c>
      <c r="J209" s="129">
        <f t="shared" si="142"/>
        <v>0</v>
      </c>
      <c r="K209" s="129">
        <f t="shared" si="142"/>
        <v>0</v>
      </c>
      <c r="L209" s="140"/>
      <c r="M209" s="140"/>
      <c r="N209" s="140"/>
      <c r="O209" s="140"/>
      <c r="P209" s="140"/>
      <c r="Q209" s="140"/>
      <c r="R209" s="238">
        <f t="shared" si="139"/>
        <v>0</v>
      </c>
      <c r="S209" s="238">
        <f t="shared" si="140"/>
        <v>0</v>
      </c>
      <c r="T209" s="238">
        <f t="shared" si="141"/>
        <v>0</v>
      </c>
    </row>
    <row r="210" spans="1:20" s="138" customFormat="1" ht="37.5" hidden="1" x14ac:dyDescent="0.3">
      <c r="A210" s="126">
        <v>915</v>
      </c>
      <c r="B210" s="215" t="s">
        <v>116</v>
      </c>
      <c r="C210" s="139" t="s">
        <v>246</v>
      </c>
      <c r="D210" s="133">
        <v>45</v>
      </c>
      <c r="E210" s="133">
        <v>58</v>
      </c>
      <c r="F210" s="140">
        <v>1471</v>
      </c>
      <c r="G210" s="140">
        <v>1471</v>
      </c>
      <c r="H210" s="140">
        <v>1471</v>
      </c>
      <c r="I210" s="129">
        <f t="shared" si="142"/>
        <v>0</v>
      </c>
      <c r="J210" s="129">
        <f t="shared" si="142"/>
        <v>0</v>
      </c>
      <c r="K210" s="129">
        <f t="shared" si="142"/>
        <v>0</v>
      </c>
      <c r="L210" s="141">
        <v>1471</v>
      </c>
      <c r="M210" s="141">
        <v>1471</v>
      </c>
      <c r="N210" s="141">
        <v>1471</v>
      </c>
      <c r="O210" s="141"/>
      <c r="P210" s="141"/>
      <c r="Q210" s="141"/>
      <c r="R210" s="238">
        <f t="shared" si="139"/>
        <v>1471</v>
      </c>
      <c r="S210" s="238">
        <f t="shared" si="140"/>
        <v>1471</v>
      </c>
      <c r="T210" s="238">
        <f t="shared" si="141"/>
        <v>1471</v>
      </c>
    </row>
    <row r="211" spans="1:20" s="138" customFormat="1" ht="37.5" hidden="1" x14ac:dyDescent="0.3">
      <c r="A211" s="126">
        <v>915</v>
      </c>
      <c r="B211" s="215" t="s">
        <v>117</v>
      </c>
      <c r="C211" s="139" t="s">
        <v>247</v>
      </c>
      <c r="D211" s="133">
        <v>49</v>
      </c>
      <c r="E211" s="133">
        <v>63</v>
      </c>
      <c r="F211" s="140">
        <v>28219.9</v>
      </c>
      <c r="G211" s="140">
        <v>28219.9</v>
      </c>
      <c r="H211" s="140">
        <v>28219.9</v>
      </c>
      <c r="I211" s="129">
        <f t="shared" si="142"/>
        <v>0</v>
      </c>
      <c r="J211" s="129">
        <f t="shared" si="142"/>
        <v>0</v>
      </c>
      <c r="K211" s="129">
        <f t="shared" si="142"/>
        <v>0</v>
      </c>
      <c r="L211" s="141">
        <v>28219.9</v>
      </c>
      <c r="M211" s="141">
        <v>28219.9</v>
      </c>
      <c r="N211" s="141">
        <v>28219.9</v>
      </c>
      <c r="O211" s="141"/>
      <c r="P211" s="141"/>
      <c r="Q211" s="141"/>
      <c r="R211" s="238">
        <f t="shared" si="139"/>
        <v>28219.9</v>
      </c>
      <c r="S211" s="238">
        <f t="shared" si="140"/>
        <v>28219.9</v>
      </c>
      <c r="T211" s="238">
        <f t="shared" si="141"/>
        <v>28219.9</v>
      </c>
    </row>
    <row r="212" spans="1:20" s="138" customFormat="1" hidden="1" x14ac:dyDescent="0.3">
      <c r="A212" s="126">
        <v>915</v>
      </c>
      <c r="B212" s="215" t="s">
        <v>108</v>
      </c>
      <c r="C212" s="139" t="s">
        <v>239</v>
      </c>
      <c r="D212" s="133">
        <v>45</v>
      </c>
      <c r="E212" s="133">
        <v>56</v>
      </c>
      <c r="F212" s="140">
        <v>6903</v>
      </c>
      <c r="G212" s="140">
        <v>6903</v>
      </c>
      <c r="H212" s="140">
        <v>6903</v>
      </c>
      <c r="I212" s="129">
        <f t="shared" si="142"/>
        <v>0</v>
      </c>
      <c r="J212" s="129">
        <f t="shared" si="142"/>
        <v>0</v>
      </c>
      <c r="K212" s="129">
        <f t="shared" si="142"/>
        <v>0</v>
      </c>
      <c r="L212" s="141">
        <v>6903</v>
      </c>
      <c r="M212" s="141">
        <v>6903</v>
      </c>
      <c r="N212" s="141">
        <v>6903</v>
      </c>
      <c r="O212" s="141"/>
      <c r="P212" s="141"/>
      <c r="Q212" s="141"/>
      <c r="R212" s="238">
        <f t="shared" si="139"/>
        <v>6903</v>
      </c>
      <c r="S212" s="238">
        <f t="shared" si="140"/>
        <v>6903</v>
      </c>
      <c r="T212" s="238">
        <f t="shared" si="141"/>
        <v>6903</v>
      </c>
    </row>
    <row r="213" spans="1:20" s="138" customFormat="1" hidden="1" x14ac:dyDescent="0.25">
      <c r="A213" s="126">
        <v>915</v>
      </c>
      <c r="B213" s="215" t="s">
        <v>109</v>
      </c>
      <c r="C213" s="149" t="s">
        <v>240</v>
      </c>
      <c r="D213" s="133">
        <v>44</v>
      </c>
      <c r="E213" s="133">
        <v>57</v>
      </c>
      <c r="F213" s="140">
        <v>29.1</v>
      </c>
      <c r="G213" s="140">
        <v>29.1</v>
      </c>
      <c r="H213" s="140">
        <v>29.1</v>
      </c>
      <c r="I213" s="129">
        <f t="shared" si="142"/>
        <v>0</v>
      </c>
      <c r="J213" s="129">
        <f t="shared" si="142"/>
        <v>0</v>
      </c>
      <c r="K213" s="129">
        <f t="shared" si="142"/>
        <v>0</v>
      </c>
      <c r="L213" s="141">
        <v>29.1</v>
      </c>
      <c r="M213" s="141">
        <v>29.1</v>
      </c>
      <c r="N213" s="141">
        <v>29.1</v>
      </c>
      <c r="O213" s="141"/>
      <c r="P213" s="141"/>
      <c r="Q213" s="141"/>
      <c r="R213" s="238">
        <f t="shared" si="139"/>
        <v>29.1</v>
      </c>
      <c r="S213" s="238">
        <f t="shared" si="140"/>
        <v>29.1</v>
      </c>
      <c r="T213" s="238">
        <f t="shared" si="141"/>
        <v>29.1</v>
      </c>
    </row>
    <row r="214" spans="1:20" s="196" customFormat="1" ht="18.75" hidden="1" customHeight="1" x14ac:dyDescent="0.3">
      <c r="A214" s="126">
        <v>915</v>
      </c>
      <c r="B214" s="215" t="s">
        <v>118</v>
      </c>
      <c r="C214" s="262" t="s">
        <v>248</v>
      </c>
      <c r="D214" s="133"/>
      <c r="E214" s="133"/>
      <c r="F214" s="140"/>
      <c r="G214" s="140"/>
      <c r="H214" s="140"/>
      <c r="I214" s="147">
        <f t="shared" si="142"/>
        <v>0</v>
      </c>
      <c r="J214" s="129">
        <f t="shared" si="142"/>
        <v>0</v>
      </c>
      <c r="K214" s="129">
        <f t="shared" si="142"/>
        <v>0</v>
      </c>
      <c r="L214" s="140"/>
      <c r="M214" s="140"/>
      <c r="N214" s="140"/>
      <c r="O214" s="140"/>
      <c r="P214" s="140"/>
      <c r="Q214" s="140"/>
      <c r="R214" s="238">
        <f t="shared" si="139"/>
        <v>0</v>
      </c>
      <c r="S214" s="238">
        <f t="shared" si="140"/>
        <v>0</v>
      </c>
      <c r="T214" s="238">
        <f t="shared" si="141"/>
        <v>0</v>
      </c>
    </row>
    <row r="215" spans="1:20" s="196" customFormat="1" ht="18.75" hidden="1" customHeight="1" x14ac:dyDescent="0.3">
      <c r="A215" s="126">
        <v>915</v>
      </c>
      <c r="B215" s="215" t="s">
        <v>119</v>
      </c>
      <c r="C215" s="255" t="s">
        <v>249</v>
      </c>
      <c r="D215" s="133"/>
      <c r="E215" s="133"/>
      <c r="F215" s="140"/>
      <c r="G215" s="140"/>
      <c r="H215" s="140"/>
      <c r="I215" s="147">
        <f t="shared" si="142"/>
        <v>0</v>
      </c>
      <c r="J215" s="129">
        <f t="shared" si="142"/>
        <v>0</v>
      </c>
      <c r="K215" s="129">
        <f t="shared" si="142"/>
        <v>0</v>
      </c>
      <c r="L215" s="140"/>
      <c r="M215" s="140"/>
      <c r="N215" s="140"/>
      <c r="O215" s="140"/>
      <c r="P215" s="140"/>
      <c r="Q215" s="140"/>
      <c r="R215" s="238">
        <f t="shared" si="139"/>
        <v>0</v>
      </c>
      <c r="S215" s="238">
        <f t="shared" si="140"/>
        <v>0</v>
      </c>
      <c r="T215" s="238">
        <f t="shared" si="141"/>
        <v>0</v>
      </c>
    </row>
    <row r="216" spans="1:20" s="138" customFormat="1" ht="56.25" hidden="1" x14ac:dyDescent="0.3">
      <c r="A216" s="126">
        <v>915</v>
      </c>
      <c r="B216" s="215" t="s">
        <v>110</v>
      </c>
      <c r="C216" s="139" t="s">
        <v>241</v>
      </c>
      <c r="D216" s="133">
        <v>52</v>
      </c>
      <c r="E216" s="133">
        <v>65</v>
      </c>
      <c r="F216" s="140">
        <v>654.70000000000005</v>
      </c>
      <c r="G216" s="140"/>
      <c r="H216" s="140">
        <v>654.70000000000005</v>
      </c>
      <c r="I216" s="129">
        <f t="shared" si="142"/>
        <v>0</v>
      </c>
      <c r="J216" s="129">
        <f t="shared" si="142"/>
        <v>0</v>
      </c>
      <c r="K216" s="129">
        <f t="shared" si="142"/>
        <v>0</v>
      </c>
      <c r="L216" s="141">
        <v>654.70000000000005</v>
      </c>
      <c r="M216" s="141">
        <v>0</v>
      </c>
      <c r="N216" s="141">
        <v>654.70000000000005</v>
      </c>
      <c r="O216" s="141"/>
      <c r="P216" s="141"/>
      <c r="Q216" s="141"/>
      <c r="R216" s="238">
        <f t="shared" si="139"/>
        <v>654.70000000000005</v>
      </c>
      <c r="S216" s="238">
        <f t="shared" si="140"/>
        <v>0</v>
      </c>
      <c r="T216" s="238">
        <f t="shared" si="141"/>
        <v>654.70000000000005</v>
      </c>
    </row>
    <row r="217" spans="1:20" s="138" customFormat="1" ht="37.5" hidden="1" x14ac:dyDescent="0.3">
      <c r="A217" s="126">
        <v>915</v>
      </c>
      <c r="B217" s="215" t="s">
        <v>111</v>
      </c>
      <c r="C217" s="139" t="s">
        <v>242</v>
      </c>
      <c r="D217" s="133">
        <v>47</v>
      </c>
      <c r="E217" s="133">
        <v>62</v>
      </c>
      <c r="F217" s="140">
        <v>10</v>
      </c>
      <c r="G217" s="140">
        <v>10</v>
      </c>
      <c r="H217" s="140">
        <v>10</v>
      </c>
      <c r="I217" s="129">
        <f t="shared" si="142"/>
        <v>0</v>
      </c>
      <c r="J217" s="129">
        <f t="shared" si="142"/>
        <v>0</v>
      </c>
      <c r="K217" s="129">
        <f t="shared" si="142"/>
        <v>0</v>
      </c>
      <c r="L217" s="141">
        <v>10</v>
      </c>
      <c r="M217" s="141">
        <v>10</v>
      </c>
      <c r="N217" s="141">
        <v>10</v>
      </c>
      <c r="O217" s="141"/>
      <c r="P217" s="141"/>
      <c r="Q217" s="141"/>
      <c r="R217" s="238">
        <f t="shared" si="139"/>
        <v>10</v>
      </c>
      <c r="S217" s="238">
        <f t="shared" si="140"/>
        <v>10</v>
      </c>
      <c r="T217" s="238">
        <f t="shared" si="141"/>
        <v>10</v>
      </c>
    </row>
    <row r="218" spans="1:20" s="196" customFormat="1" ht="37.5" hidden="1" customHeight="1" x14ac:dyDescent="0.3">
      <c r="A218" s="126">
        <v>915</v>
      </c>
      <c r="B218" s="215" t="s">
        <v>284</v>
      </c>
      <c r="C218" s="156" t="s">
        <v>250</v>
      </c>
      <c r="D218" s="133"/>
      <c r="E218" s="133"/>
      <c r="F218" s="140"/>
      <c r="G218" s="140"/>
      <c r="H218" s="140"/>
      <c r="I218" s="147">
        <f t="shared" si="142"/>
        <v>0</v>
      </c>
      <c r="J218" s="129">
        <f t="shared" si="142"/>
        <v>0</v>
      </c>
      <c r="K218" s="129">
        <f t="shared" si="142"/>
        <v>0</v>
      </c>
      <c r="L218" s="140"/>
      <c r="M218" s="140"/>
      <c r="N218" s="140"/>
      <c r="O218" s="140"/>
      <c r="P218" s="140"/>
      <c r="Q218" s="140"/>
      <c r="R218" s="238">
        <f t="shared" si="139"/>
        <v>0</v>
      </c>
      <c r="S218" s="238">
        <f t="shared" si="140"/>
        <v>0</v>
      </c>
      <c r="T218" s="238">
        <f t="shared" si="141"/>
        <v>0</v>
      </c>
    </row>
    <row r="219" spans="1:20" s="196" customFormat="1" ht="37.5" hidden="1" customHeight="1" x14ac:dyDescent="0.3">
      <c r="A219" s="126">
        <v>919</v>
      </c>
      <c r="B219" s="215"/>
      <c r="C219" s="149" t="s">
        <v>371</v>
      </c>
      <c r="D219" s="133"/>
      <c r="E219" s="133">
        <v>80</v>
      </c>
      <c r="F219" s="140">
        <v>0</v>
      </c>
      <c r="G219" s="140">
        <v>0</v>
      </c>
      <c r="H219" s="140">
        <v>0</v>
      </c>
      <c r="I219" s="147">
        <f t="shared" si="142"/>
        <v>0</v>
      </c>
      <c r="J219" s="129">
        <f t="shared" si="142"/>
        <v>250</v>
      </c>
      <c r="K219" s="129">
        <f t="shared" si="142"/>
        <v>0</v>
      </c>
      <c r="L219" s="141">
        <v>0</v>
      </c>
      <c r="M219" s="141">
        <v>250</v>
      </c>
      <c r="N219" s="141">
        <v>0</v>
      </c>
      <c r="O219" s="141"/>
      <c r="P219" s="141"/>
      <c r="Q219" s="141"/>
      <c r="R219" s="238">
        <f t="shared" si="139"/>
        <v>0</v>
      </c>
      <c r="S219" s="238">
        <f t="shared" si="140"/>
        <v>250</v>
      </c>
      <c r="T219" s="238">
        <f t="shared" si="141"/>
        <v>0</v>
      </c>
    </row>
    <row r="220" spans="1:20" s="196" customFormat="1" ht="37.5" hidden="1" customHeight="1" x14ac:dyDescent="0.3">
      <c r="A220" s="126"/>
      <c r="B220" s="215"/>
      <c r="C220" s="149" t="s">
        <v>453</v>
      </c>
      <c r="D220" s="133"/>
      <c r="E220" s="133">
        <v>80</v>
      </c>
      <c r="F220" s="140"/>
      <c r="G220" s="140"/>
      <c r="H220" s="140"/>
      <c r="I220" s="147">
        <f t="shared" si="142"/>
        <v>1068</v>
      </c>
      <c r="J220" s="129">
        <f t="shared" si="142"/>
        <v>1068</v>
      </c>
      <c r="K220" s="129">
        <f t="shared" si="142"/>
        <v>1068</v>
      </c>
      <c r="L220" s="141">
        <v>1068</v>
      </c>
      <c r="M220" s="141">
        <v>1068</v>
      </c>
      <c r="N220" s="141">
        <v>1068</v>
      </c>
      <c r="O220" s="141"/>
      <c r="P220" s="141"/>
      <c r="Q220" s="141"/>
      <c r="R220" s="238">
        <f t="shared" si="139"/>
        <v>1068</v>
      </c>
      <c r="S220" s="238">
        <f t="shared" si="140"/>
        <v>1068</v>
      </c>
      <c r="T220" s="238">
        <f t="shared" si="141"/>
        <v>1068</v>
      </c>
    </row>
    <row r="221" spans="1:20" s="138" customFormat="1" ht="37.5" hidden="1" x14ac:dyDescent="0.3">
      <c r="A221" s="126">
        <v>911</v>
      </c>
      <c r="B221" s="215"/>
      <c r="C221" s="149" t="s">
        <v>395</v>
      </c>
      <c r="D221" s="133">
        <v>63</v>
      </c>
      <c r="E221" s="133">
        <v>76</v>
      </c>
      <c r="F221" s="140">
        <v>250</v>
      </c>
      <c r="G221" s="140">
        <v>250</v>
      </c>
      <c r="H221" s="140">
        <v>250</v>
      </c>
      <c r="I221" s="147">
        <f t="shared" si="142"/>
        <v>0</v>
      </c>
      <c r="J221" s="129">
        <f t="shared" si="142"/>
        <v>0</v>
      </c>
      <c r="K221" s="129">
        <f t="shared" si="142"/>
        <v>0</v>
      </c>
      <c r="L221" s="141">
        <v>250</v>
      </c>
      <c r="M221" s="141">
        <v>250</v>
      </c>
      <c r="N221" s="141">
        <v>250</v>
      </c>
      <c r="O221" s="141"/>
      <c r="P221" s="141"/>
      <c r="Q221" s="141"/>
      <c r="R221" s="238">
        <f t="shared" si="139"/>
        <v>250</v>
      </c>
      <c r="S221" s="238">
        <f t="shared" si="140"/>
        <v>250</v>
      </c>
      <c r="T221" s="238">
        <f t="shared" si="141"/>
        <v>250</v>
      </c>
    </row>
    <row r="222" spans="1:20" s="138" customFormat="1" ht="112.5" hidden="1" x14ac:dyDescent="0.25">
      <c r="A222" s="126"/>
      <c r="B222" s="215"/>
      <c r="C222" s="149" t="s">
        <v>396</v>
      </c>
      <c r="D222" s="133">
        <v>61</v>
      </c>
      <c r="E222" s="133">
        <v>74</v>
      </c>
      <c r="F222" s="140">
        <v>3245.9</v>
      </c>
      <c r="G222" s="140">
        <v>3245.9</v>
      </c>
      <c r="H222" s="140">
        <v>3245.9</v>
      </c>
      <c r="I222" s="129">
        <f t="shared" si="142"/>
        <v>0</v>
      </c>
      <c r="J222" s="129">
        <f t="shared" si="142"/>
        <v>0</v>
      </c>
      <c r="K222" s="129">
        <f t="shared" si="142"/>
        <v>0</v>
      </c>
      <c r="L222" s="141">
        <v>3245.9</v>
      </c>
      <c r="M222" s="141">
        <v>3245.9</v>
      </c>
      <c r="N222" s="141">
        <v>3245.9</v>
      </c>
      <c r="O222" s="141"/>
      <c r="P222" s="141"/>
      <c r="Q222" s="141"/>
      <c r="R222" s="238">
        <f t="shared" si="139"/>
        <v>3245.9</v>
      </c>
      <c r="S222" s="238">
        <f t="shared" si="140"/>
        <v>3245.9</v>
      </c>
      <c r="T222" s="238">
        <f t="shared" si="141"/>
        <v>3245.9</v>
      </c>
    </row>
    <row r="223" spans="1:20" s="198" customFormat="1" ht="18.75" hidden="1" customHeight="1" x14ac:dyDescent="0.3">
      <c r="A223" s="126"/>
      <c r="B223" s="203" t="s">
        <v>372</v>
      </c>
      <c r="C223" s="135" t="s">
        <v>252</v>
      </c>
      <c r="D223" s="133"/>
      <c r="E223" s="133"/>
      <c r="F223" s="136"/>
      <c r="G223" s="136"/>
      <c r="H223" s="136"/>
      <c r="I223" s="263">
        <f t="shared" si="142"/>
        <v>340671.4</v>
      </c>
      <c r="J223" s="263">
        <f t="shared" si="142"/>
        <v>272908.5</v>
      </c>
      <c r="K223" s="263">
        <f t="shared" si="142"/>
        <v>616432.6</v>
      </c>
      <c r="L223" s="137">
        <f>SUM(L224:L226)</f>
        <v>340671.4</v>
      </c>
      <c r="M223" s="137">
        <f>SUM(M224:M226)</f>
        <v>272908.5</v>
      </c>
      <c r="N223" s="137">
        <f>SUM(N224:N226)</f>
        <v>616432.6</v>
      </c>
      <c r="O223" s="137">
        <f t="shared" ref="O223:T223" si="143">SUM(O224:O226)</f>
        <v>0</v>
      </c>
      <c r="P223" s="137">
        <f t="shared" si="143"/>
        <v>0</v>
      </c>
      <c r="Q223" s="137">
        <f t="shared" si="143"/>
        <v>0</v>
      </c>
      <c r="R223" s="137">
        <f t="shared" si="143"/>
        <v>340671.4</v>
      </c>
      <c r="S223" s="137">
        <f t="shared" si="143"/>
        <v>272908.5</v>
      </c>
      <c r="T223" s="137">
        <f t="shared" si="143"/>
        <v>616432.6</v>
      </c>
    </row>
    <row r="224" spans="1:20" s="138" customFormat="1" ht="37.5" hidden="1" customHeight="1" x14ac:dyDescent="0.25">
      <c r="A224" s="126">
        <v>855</v>
      </c>
      <c r="B224" s="204" t="s">
        <v>373</v>
      </c>
      <c r="C224" s="149" t="s">
        <v>253</v>
      </c>
      <c r="D224" s="133"/>
      <c r="E224" s="133">
        <v>82</v>
      </c>
      <c r="F224" s="140"/>
      <c r="G224" s="140"/>
      <c r="H224" s="140"/>
      <c r="I224" s="129">
        <f t="shared" si="142"/>
        <v>340671.4</v>
      </c>
      <c r="J224" s="129">
        <f t="shared" si="142"/>
        <v>272908.5</v>
      </c>
      <c r="K224" s="129">
        <f t="shared" si="142"/>
        <v>616432.6</v>
      </c>
      <c r="L224" s="141">
        <v>340671.4</v>
      </c>
      <c r="M224" s="141">
        <v>272908.5</v>
      </c>
      <c r="N224" s="141">
        <v>616432.6</v>
      </c>
      <c r="O224" s="141"/>
      <c r="P224" s="141"/>
      <c r="Q224" s="141"/>
      <c r="R224" s="238">
        <f t="shared" si="139"/>
        <v>340671.4</v>
      </c>
      <c r="S224" s="238">
        <f t="shared" si="140"/>
        <v>272908.5</v>
      </c>
      <c r="T224" s="238">
        <f t="shared" si="141"/>
        <v>616432.6</v>
      </c>
    </row>
    <row r="225" spans="1:20" s="138" customFormat="1" ht="75" hidden="1" customHeight="1" x14ac:dyDescent="0.25">
      <c r="A225" s="126"/>
      <c r="B225" s="205" t="s">
        <v>374</v>
      </c>
      <c r="C225" s="156" t="s">
        <v>375</v>
      </c>
      <c r="D225" s="133"/>
      <c r="E225" s="133"/>
      <c r="F225" s="140"/>
      <c r="G225" s="140"/>
      <c r="H225" s="140"/>
      <c r="I225" s="129">
        <f t="shared" si="142"/>
        <v>0</v>
      </c>
      <c r="J225" s="129">
        <f t="shared" si="142"/>
        <v>0</v>
      </c>
      <c r="K225" s="129">
        <f t="shared" si="142"/>
        <v>0</v>
      </c>
      <c r="L225" s="140"/>
      <c r="M225" s="140"/>
      <c r="N225" s="140"/>
      <c r="O225" s="140"/>
      <c r="P225" s="140"/>
      <c r="Q225" s="140"/>
      <c r="R225" s="238">
        <f t="shared" si="139"/>
        <v>0</v>
      </c>
      <c r="S225" s="238">
        <f t="shared" si="140"/>
        <v>0</v>
      </c>
      <c r="T225" s="238">
        <f t="shared" si="141"/>
        <v>0</v>
      </c>
    </row>
    <row r="226" spans="1:20" s="138" customFormat="1" ht="37.5" hidden="1" customHeight="1" x14ac:dyDescent="0.25">
      <c r="A226" s="126"/>
      <c r="B226" s="205" t="s">
        <v>376</v>
      </c>
      <c r="C226" s="264" t="s">
        <v>377</v>
      </c>
      <c r="D226" s="133"/>
      <c r="E226" s="133"/>
      <c r="F226" s="140"/>
      <c r="G226" s="140"/>
      <c r="H226" s="140"/>
      <c r="I226" s="129">
        <f t="shared" si="142"/>
        <v>0</v>
      </c>
      <c r="J226" s="129">
        <f t="shared" si="142"/>
        <v>0</v>
      </c>
      <c r="K226" s="129">
        <f t="shared" si="142"/>
        <v>0</v>
      </c>
      <c r="L226" s="140"/>
      <c r="M226" s="140"/>
      <c r="N226" s="140"/>
      <c r="O226" s="140"/>
      <c r="P226" s="140"/>
      <c r="Q226" s="140"/>
      <c r="R226" s="238">
        <f t="shared" si="139"/>
        <v>0</v>
      </c>
      <c r="S226" s="238">
        <f t="shared" si="140"/>
        <v>0</v>
      </c>
      <c r="T226" s="238">
        <f t="shared" si="141"/>
        <v>0</v>
      </c>
    </row>
    <row r="227" spans="1:20" s="199" customFormat="1" ht="37.5" hidden="1" customHeight="1" x14ac:dyDescent="0.3">
      <c r="A227" s="126">
        <v>900</v>
      </c>
      <c r="B227" s="203" t="s">
        <v>120</v>
      </c>
      <c r="C227" s="135" t="s">
        <v>378</v>
      </c>
      <c r="D227" s="133"/>
      <c r="E227" s="133"/>
      <c r="F227" s="136">
        <f>F228</f>
        <v>0</v>
      </c>
      <c r="G227" s="136">
        <f>G228</f>
        <v>0</v>
      </c>
      <c r="H227" s="136">
        <f>H228</f>
        <v>0</v>
      </c>
      <c r="I227" s="263">
        <f t="shared" si="142"/>
        <v>1025.9000000000001</v>
      </c>
      <c r="J227" s="263">
        <f t="shared" si="142"/>
        <v>439.7</v>
      </c>
      <c r="K227" s="263">
        <f t="shared" si="142"/>
        <v>0</v>
      </c>
      <c r="L227" s="137">
        <f>L228</f>
        <v>1025.9000000000001</v>
      </c>
      <c r="M227" s="137">
        <f>M228</f>
        <v>439.7</v>
      </c>
      <c r="N227" s="137">
        <f>N228</f>
        <v>0</v>
      </c>
      <c r="O227" s="137">
        <f t="shared" ref="O227:T227" si="144">O228</f>
        <v>0</v>
      </c>
      <c r="P227" s="137">
        <f t="shared" si="144"/>
        <v>0</v>
      </c>
      <c r="Q227" s="137">
        <f t="shared" si="144"/>
        <v>0</v>
      </c>
      <c r="R227" s="137">
        <f t="shared" si="144"/>
        <v>1025.9000000000001</v>
      </c>
      <c r="S227" s="137">
        <f t="shared" si="144"/>
        <v>439.7</v>
      </c>
      <c r="T227" s="137">
        <f t="shared" si="144"/>
        <v>0</v>
      </c>
    </row>
    <row r="228" spans="1:20" s="195" customFormat="1" ht="16.5" hidden="1" customHeight="1" x14ac:dyDescent="0.25">
      <c r="A228" s="126">
        <v>900</v>
      </c>
      <c r="B228" s="203" t="s">
        <v>121</v>
      </c>
      <c r="C228" s="265" t="s">
        <v>254</v>
      </c>
      <c r="D228" s="133"/>
      <c r="E228" s="133"/>
      <c r="F228" s="140"/>
      <c r="G228" s="140"/>
      <c r="H228" s="140"/>
      <c r="I228" s="129">
        <f>L228-F228</f>
        <v>1025.9000000000001</v>
      </c>
      <c r="J228" s="129">
        <f>M228-G228</f>
        <v>439.7</v>
      </c>
      <c r="K228" s="129">
        <f>N228-H228</f>
        <v>0</v>
      </c>
      <c r="L228" s="141">
        <v>1025.9000000000001</v>
      </c>
      <c r="M228" s="141">
        <v>439.7</v>
      </c>
      <c r="N228" s="141">
        <v>0</v>
      </c>
      <c r="O228" s="141"/>
      <c r="P228" s="141"/>
      <c r="Q228" s="141"/>
      <c r="R228" s="238">
        <f t="shared" si="139"/>
        <v>1025.9000000000001</v>
      </c>
      <c r="S228" s="238">
        <f t="shared" si="140"/>
        <v>439.7</v>
      </c>
      <c r="T228" s="238">
        <f t="shared" si="141"/>
        <v>0</v>
      </c>
    </row>
    <row r="229" spans="1:20" s="2" customFormat="1" x14ac:dyDescent="0.25">
      <c r="A229" s="8"/>
      <c r="B229" s="206" t="s">
        <v>379</v>
      </c>
      <c r="C229" s="10" t="s">
        <v>255</v>
      </c>
      <c r="D229" s="47"/>
      <c r="E229" s="47"/>
      <c r="F229" s="42">
        <f t="shared" ref="F229:T229" si="145">F230</f>
        <v>121.9</v>
      </c>
      <c r="G229" s="42">
        <f t="shared" si="145"/>
        <v>77.2</v>
      </c>
      <c r="H229" s="42">
        <f t="shared" si="145"/>
        <v>77.2</v>
      </c>
      <c r="I229" s="42">
        <f t="shared" si="145"/>
        <v>1116.8</v>
      </c>
      <c r="J229" s="42">
        <f t="shared" si="145"/>
        <v>1119.8</v>
      </c>
      <c r="K229" s="42">
        <f t="shared" si="145"/>
        <v>1180.5999999999999</v>
      </c>
      <c r="L229" s="36">
        <f t="shared" si="145"/>
        <v>1238.7</v>
      </c>
      <c r="M229" s="36">
        <f t="shared" si="145"/>
        <v>1197</v>
      </c>
      <c r="N229" s="36">
        <f t="shared" si="145"/>
        <v>1257.8</v>
      </c>
      <c r="O229" s="36">
        <f t="shared" si="145"/>
        <v>-214.89999999999998</v>
      </c>
      <c r="P229" s="36">
        <f t="shared" si="145"/>
        <v>0</v>
      </c>
      <c r="Q229" s="36">
        <f t="shared" si="145"/>
        <v>0</v>
      </c>
      <c r="R229" s="36">
        <f>R230</f>
        <v>1023.8000000000001</v>
      </c>
      <c r="S229" s="36">
        <f t="shared" si="145"/>
        <v>1197</v>
      </c>
      <c r="T229" s="36">
        <f t="shared" si="145"/>
        <v>1257.8</v>
      </c>
    </row>
    <row r="230" spans="1:20" s="2" customFormat="1" x14ac:dyDescent="0.25">
      <c r="A230" s="8"/>
      <c r="B230" s="206" t="s">
        <v>380</v>
      </c>
      <c r="C230" s="266" t="s">
        <v>256</v>
      </c>
      <c r="D230" s="47"/>
      <c r="E230" s="47"/>
      <c r="F230" s="65">
        <f>44.7+77.2</f>
        <v>121.9</v>
      </c>
      <c r="G230" s="37">
        <v>77.2</v>
      </c>
      <c r="H230" s="37">
        <v>77.2</v>
      </c>
      <c r="I230" s="48">
        <f t="shared" si="142"/>
        <v>1116.8</v>
      </c>
      <c r="J230" s="48">
        <f t="shared" si="142"/>
        <v>1119.8</v>
      </c>
      <c r="K230" s="48">
        <f t="shared" si="142"/>
        <v>1180.5999999999999</v>
      </c>
      <c r="L230" s="40">
        <f>44.7+77.2+1116.8</f>
        <v>1238.7</v>
      </c>
      <c r="M230" s="34">
        <f>77.2+1119.8</f>
        <v>1197</v>
      </c>
      <c r="N230" s="34">
        <f>77.2+1180.6</f>
        <v>1257.8</v>
      </c>
      <c r="O230" s="40">
        <f>-337.7+122.8</f>
        <v>-214.89999999999998</v>
      </c>
      <c r="P230" s="34"/>
      <c r="Q230" s="34"/>
      <c r="R230" s="240">
        <f t="shared" si="139"/>
        <v>1023.8000000000001</v>
      </c>
      <c r="S230" s="240">
        <f t="shared" si="140"/>
        <v>1197</v>
      </c>
      <c r="T230" s="240">
        <f t="shared" si="141"/>
        <v>1257.8</v>
      </c>
    </row>
    <row r="231" spans="1:20" s="2" customFormat="1" ht="14.25" hidden="1" customHeight="1" x14ac:dyDescent="0.3">
      <c r="A231" s="8"/>
      <c r="B231" s="206" t="s">
        <v>283</v>
      </c>
      <c r="C231" s="243" t="s">
        <v>476</v>
      </c>
      <c r="D231" s="47"/>
      <c r="E231" s="47"/>
      <c r="F231" s="42">
        <f t="shared" ref="F231:Q231" si="146">F232</f>
        <v>0</v>
      </c>
      <c r="G231" s="42">
        <f t="shared" si="146"/>
        <v>0</v>
      </c>
      <c r="H231" s="42">
        <f t="shared" si="146"/>
        <v>0</v>
      </c>
      <c r="I231" s="42">
        <f t="shared" si="146"/>
        <v>0</v>
      </c>
      <c r="J231" s="42">
        <f t="shared" si="146"/>
        <v>0</v>
      </c>
      <c r="K231" s="42">
        <f t="shared" si="146"/>
        <v>0</v>
      </c>
      <c r="L231" s="36">
        <f t="shared" si="146"/>
        <v>0</v>
      </c>
      <c r="M231" s="36">
        <f t="shared" si="146"/>
        <v>0</v>
      </c>
      <c r="N231" s="36">
        <f t="shared" si="146"/>
        <v>0</v>
      </c>
      <c r="O231" s="36">
        <f t="shared" si="146"/>
        <v>0</v>
      </c>
      <c r="P231" s="36">
        <f t="shared" si="146"/>
        <v>0</v>
      </c>
      <c r="Q231" s="36">
        <f t="shared" si="146"/>
        <v>0</v>
      </c>
      <c r="R231" s="240">
        <f t="shared" si="139"/>
        <v>0</v>
      </c>
      <c r="S231" s="240">
        <f t="shared" si="140"/>
        <v>0</v>
      </c>
      <c r="T231" s="240">
        <f t="shared" si="141"/>
        <v>0</v>
      </c>
    </row>
    <row r="232" spans="1:20" s="71" customFormat="1" ht="13.5" hidden="1" customHeight="1" x14ac:dyDescent="0.3">
      <c r="A232" s="8"/>
      <c r="B232" s="207" t="s">
        <v>122</v>
      </c>
      <c r="C232" s="267" t="s">
        <v>257</v>
      </c>
      <c r="D232" s="47"/>
      <c r="E232" s="47"/>
      <c r="F232" s="37"/>
      <c r="G232" s="37"/>
      <c r="H232" s="37"/>
      <c r="I232" s="247">
        <f t="shared" si="142"/>
        <v>0</v>
      </c>
      <c r="J232" s="48">
        <f t="shared" si="142"/>
        <v>0</v>
      </c>
      <c r="K232" s="48">
        <f t="shared" si="142"/>
        <v>0</v>
      </c>
      <c r="L232" s="34"/>
      <c r="M232" s="34"/>
      <c r="N232" s="34"/>
      <c r="O232" s="34"/>
      <c r="P232" s="34"/>
      <c r="Q232" s="34"/>
      <c r="R232" s="240">
        <f t="shared" si="139"/>
        <v>0</v>
      </c>
      <c r="S232" s="240">
        <f t="shared" si="140"/>
        <v>0</v>
      </c>
      <c r="T232" s="240">
        <f t="shared" si="141"/>
        <v>0</v>
      </c>
    </row>
    <row r="233" spans="1:20" s="67" customFormat="1" ht="21" x14ac:dyDescent="0.35">
      <c r="A233" s="14"/>
      <c r="B233" s="207"/>
      <c r="C233" s="268" t="s">
        <v>258</v>
      </c>
      <c r="D233" s="47"/>
      <c r="E233" s="47"/>
      <c r="F233" s="269">
        <f t="shared" ref="F233:T233" si="147">F132+F133</f>
        <v>2558714.4</v>
      </c>
      <c r="G233" s="269">
        <f t="shared" si="147"/>
        <v>2179078.6</v>
      </c>
      <c r="H233" s="269">
        <f t="shared" si="147"/>
        <v>2148797.5</v>
      </c>
      <c r="I233" s="42">
        <f t="shared" si="147"/>
        <v>555550.00000000012</v>
      </c>
      <c r="J233" s="42">
        <f t="shared" si="147"/>
        <v>482744.8</v>
      </c>
      <c r="K233" s="42">
        <f t="shared" si="147"/>
        <v>739013.79999999993</v>
      </c>
      <c r="L233" s="270">
        <f t="shared" si="147"/>
        <v>3114264.4</v>
      </c>
      <c r="M233" s="270">
        <f t="shared" si="147"/>
        <v>2661823.4</v>
      </c>
      <c r="N233" s="270">
        <f t="shared" si="147"/>
        <v>2887811.3</v>
      </c>
      <c r="O233" s="270">
        <f t="shared" si="147"/>
        <v>3421.6</v>
      </c>
      <c r="P233" s="270">
        <f t="shared" si="147"/>
        <v>0</v>
      </c>
      <c r="Q233" s="270">
        <f t="shared" si="147"/>
        <v>0</v>
      </c>
      <c r="R233" s="270">
        <f t="shared" si="147"/>
        <v>3117685.9999999995</v>
      </c>
      <c r="S233" s="270">
        <f t="shared" si="147"/>
        <v>2661823.4</v>
      </c>
      <c r="T233" s="270">
        <f t="shared" si="147"/>
        <v>2887811.3</v>
      </c>
    </row>
    <row r="234" spans="1:20" s="2" customFormat="1" ht="20.25" x14ac:dyDescent="0.25">
      <c r="A234" s="109"/>
      <c r="B234" s="218" t="s">
        <v>123</v>
      </c>
      <c r="C234" s="268" t="s">
        <v>381</v>
      </c>
      <c r="D234" s="47"/>
      <c r="E234" s="47"/>
      <c r="F234" s="269">
        <f t="shared" ref="F234:M234" si="148">F132+F229</f>
        <v>603448.5</v>
      </c>
      <c r="G234" s="269">
        <f t="shared" si="148"/>
        <v>610894.89999999991</v>
      </c>
      <c r="H234" s="269">
        <f t="shared" si="148"/>
        <v>625776.89999999991</v>
      </c>
      <c r="I234" s="42">
        <f t="shared" si="148"/>
        <v>4221.8</v>
      </c>
      <c r="J234" s="42">
        <f t="shared" si="148"/>
        <v>4348.8</v>
      </c>
      <c r="K234" s="42">
        <f t="shared" si="148"/>
        <v>4538.6000000000004</v>
      </c>
      <c r="L234" s="270">
        <f>L132+L229</f>
        <v>607670.29999999993</v>
      </c>
      <c r="M234" s="270">
        <f t="shared" si="148"/>
        <v>615243.69999999995</v>
      </c>
      <c r="N234" s="270">
        <f>N132+N229</f>
        <v>630315.5</v>
      </c>
      <c r="O234" s="270">
        <f t="shared" ref="O234:T234" si="149">O132+O229</f>
        <v>-214.89999999999998</v>
      </c>
      <c r="P234" s="270">
        <f t="shared" si="149"/>
        <v>0</v>
      </c>
      <c r="Q234" s="270">
        <f t="shared" si="149"/>
        <v>0</v>
      </c>
      <c r="R234" s="270">
        <f t="shared" si="149"/>
        <v>607455.4</v>
      </c>
      <c r="S234" s="270">
        <f t="shared" si="149"/>
        <v>615243.69999999995</v>
      </c>
      <c r="T234" s="270">
        <f t="shared" si="149"/>
        <v>630315.5</v>
      </c>
    </row>
    <row r="235" spans="1:20" hidden="1" x14ac:dyDescent="0.3">
      <c r="A235" s="110"/>
      <c r="B235" s="219"/>
      <c r="C235" s="111"/>
      <c r="D235" s="112"/>
      <c r="E235" s="112"/>
      <c r="F235" s="113"/>
      <c r="G235" s="114"/>
      <c r="H235" s="115"/>
      <c r="I235" s="116"/>
      <c r="J235" s="117"/>
      <c r="K235" s="117"/>
      <c r="L235" s="118"/>
      <c r="M235" s="118"/>
      <c r="N235" s="118"/>
      <c r="O235" s="118"/>
    </row>
    <row r="236" spans="1:20" s="1" customFormat="1" ht="21" hidden="1" x14ac:dyDescent="0.35">
      <c r="A236" s="104"/>
      <c r="B236" s="220"/>
      <c r="C236" s="105" t="s">
        <v>390</v>
      </c>
      <c r="D236" s="106"/>
      <c r="E236" s="106"/>
      <c r="F236" s="107">
        <f t="shared" ref="F236:N236" si="150">F94</f>
        <v>6607.1</v>
      </c>
      <c r="G236" s="107">
        <f t="shared" si="150"/>
        <v>6607.1</v>
      </c>
      <c r="H236" s="107">
        <f t="shared" si="150"/>
        <v>6607.1</v>
      </c>
      <c r="I236" s="107">
        <f t="shared" si="150"/>
        <v>0</v>
      </c>
      <c r="J236" s="107">
        <f t="shared" si="150"/>
        <v>0</v>
      </c>
      <c r="K236" s="107">
        <f t="shared" si="150"/>
        <v>0</v>
      </c>
      <c r="L236" s="108">
        <f t="shared" si="150"/>
        <v>6607.1</v>
      </c>
      <c r="M236" s="108">
        <f t="shared" si="150"/>
        <v>6607.1</v>
      </c>
      <c r="N236" s="108">
        <f t="shared" si="150"/>
        <v>6607.1</v>
      </c>
    </row>
    <row r="237" spans="1:20" s="1" customFormat="1" ht="38.25" hidden="1" x14ac:dyDescent="0.35">
      <c r="A237" s="25"/>
      <c r="B237" s="221"/>
      <c r="C237" s="22" t="s">
        <v>460</v>
      </c>
      <c r="D237" s="53"/>
      <c r="E237" s="53"/>
      <c r="F237" s="52">
        <f t="shared" ref="F237:H237" si="151">F16+F42+F141</f>
        <v>50684</v>
      </c>
      <c r="G237" s="52">
        <f t="shared" si="151"/>
        <v>52901</v>
      </c>
      <c r="H237" s="52">
        <f t="shared" si="151"/>
        <v>57750</v>
      </c>
      <c r="I237" s="52">
        <f t="shared" ref="I237:K237" si="152">L237-F237</f>
        <v>16614.300000000003</v>
      </c>
      <c r="J237" s="52">
        <f t="shared" si="152"/>
        <v>16660</v>
      </c>
      <c r="K237" s="52">
        <f t="shared" si="152"/>
        <v>17913</v>
      </c>
      <c r="L237" s="26">
        <f>L16+L42+L141+16614.3</f>
        <v>67298.3</v>
      </c>
      <c r="M237" s="26">
        <f>M16+M42+M141+16660</f>
        <v>69561</v>
      </c>
      <c r="N237" s="26">
        <f>N16+N42+N141+17564</f>
        <v>75663</v>
      </c>
    </row>
    <row r="238" spans="1:20" s="1" customFormat="1" ht="21" hidden="1" x14ac:dyDescent="0.35">
      <c r="A238" s="25"/>
      <c r="B238" s="221"/>
      <c r="C238" s="23" t="s">
        <v>388</v>
      </c>
      <c r="D238" s="53"/>
      <c r="E238" s="53"/>
      <c r="F238" s="52">
        <f t="shared" ref="F238:N238" si="153">F90+F229</f>
        <v>1297.6000000000001</v>
      </c>
      <c r="G238" s="52">
        <f t="shared" si="153"/>
        <v>1252.9000000000001</v>
      </c>
      <c r="H238" s="52">
        <f t="shared" si="153"/>
        <v>1252.9000000000001</v>
      </c>
      <c r="I238" s="52">
        <f t="shared" si="153"/>
        <v>1116.8</v>
      </c>
      <c r="J238" s="52">
        <f t="shared" si="153"/>
        <v>1119.8</v>
      </c>
      <c r="K238" s="52">
        <f t="shared" si="153"/>
        <v>1180.5999999999999</v>
      </c>
      <c r="L238" s="26">
        <f t="shared" si="153"/>
        <v>2414.4</v>
      </c>
      <c r="M238" s="26">
        <f t="shared" si="153"/>
        <v>2372.6999999999998</v>
      </c>
      <c r="N238" s="26">
        <f t="shared" si="153"/>
        <v>2433.5</v>
      </c>
    </row>
    <row r="239" spans="1:20" s="1" customFormat="1" ht="21" hidden="1" x14ac:dyDescent="0.35">
      <c r="A239" s="25"/>
      <c r="B239" s="221"/>
      <c r="C239" s="28" t="s">
        <v>393</v>
      </c>
      <c r="D239" s="53"/>
      <c r="E239" s="53"/>
      <c r="F239" s="54">
        <f t="shared" ref="F239:N239" si="154">F236+F238</f>
        <v>7904.7000000000007</v>
      </c>
      <c r="G239" s="54">
        <f t="shared" si="154"/>
        <v>7860</v>
      </c>
      <c r="H239" s="54">
        <f t="shared" si="154"/>
        <v>7860</v>
      </c>
      <c r="I239" s="54">
        <f t="shared" si="154"/>
        <v>1116.8</v>
      </c>
      <c r="J239" s="54">
        <f t="shared" si="154"/>
        <v>1119.8</v>
      </c>
      <c r="K239" s="54">
        <f t="shared" si="154"/>
        <v>1180.5999999999999</v>
      </c>
      <c r="L239" s="29">
        <f t="shared" si="154"/>
        <v>9021.5</v>
      </c>
      <c r="M239" s="29">
        <f t="shared" si="154"/>
        <v>8979.7999999999993</v>
      </c>
      <c r="N239" s="29">
        <f t="shared" si="154"/>
        <v>9040.6</v>
      </c>
    </row>
    <row r="240" spans="1:20" s="1" customFormat="1" ht="21" hidden="1" x14ac:dyDescent="0.35">
      <c r="A240" s="25"/>
      <c r="B240" s="221"/>
      <c r="C240" s="23" t="s">
        <v>389</v>
      </c>
      <c r="D240" s="53"/>
      <c r="E240" s="53"/>
      <c r="F240" s="52">
        <f t="shared" ref="F240:N240" si="155">F95</f>
        <v>-5364</v>
      </c>
      <c r="G240" s="52">
        <f t="shared" si="155"/>
        <v>4701</v>
      </c>
      <c r="H240" s="52">
        <f t="shared" si="155"/>
        <v>4200</v>
      </c>
      <c r="I240" s="52">
        <f t="shared" si="155"/>
        <v>0</v>
      </c>
      <c r="J240" s="52">
        <f t="shared" si="155"/>
        <v>0</v>
      </c>
      <c r="K240" s="52">
        <f t="shared" si="155"/>
        <v>0</v>
      </c>
      <c r="L240" s="26">
        <f t="shared" si="155"/>
        <v>-5364</v>
      </c>
      <c r="M240" s="26">
        <f t="shared" si="155"/>
        <v>4701</v>
      </c>
      <c r="N240" s="26">
        <f t="shared" si="155"/>
        <v>4200</v>
      </c>
    </row>
    <row r="241" spans="1:20" s="1" customFormat="1" ht="21" hidden="1" x14ac:dyDescent="0.35">
      <c r="A241" s="25"/>
      <c r="B241" s="221"/>
      <c r="C241" s="23" t="s">
        <v>386</v>
      </c>
      <c r="D241" s="53"/>
      <c r="E241" s="53"/>
      <c r="F241" s="52">
        <f t="shared" ref="F241:N241" si="156">F132+F135</f>
        <v>1272495.6000000001</v>
      </c>
      <c r="G241" s="52">
        <f t="shared" si="156"/>
        <v>892370.7</v>
      </c>
      <c r="H241" s="52">
        <f t="shared" si="156"/>
        <v>850963.7</v>
      </c>
      <c r="I241" s="52">
        <f t="shared" si="156"/>
        <v>-1892</v>
      </c>
      <c r="J241" s="52">
        <f t="shared" si="156"/>
        <v>2922</v>
      </c>
      <c r="K241" s="52">
        <f t="shared" si="156"/>
        <v>170</v>
      </c>
      <c r="L241" s="26">
        <f t="shared" si="156"/>
        <v>1270603.6000000001</v>
      </c>
      <c r="M241" s="26">
        <f t="shared" si="156"/>
        <v>895292.7</v>
      </c>
      <c r="N241" s="26">
        <f t="shared" si="156"/>
        <v>851133.7</v>
      </c>
    </row>
    <row r="242" spans="1:20" s="1" customFormat="1" ht="54" hidden="1" x14ac:dyDescent="0.35">
      <c r="A242" s="25"/>
      <c r="B242" s="221"/>
      <c r="C242" s="24" t="s">
        <v>387</v>
      </c>
      <c r="D242" s="55"/>
      <c r="E242" s="55"/>
      <c r="F242" s="52">
        <f t="shared" ref="F242:N242" si="157">F233-F132-F229-F236-F237-F239-F240</f>
        <v>1895434.0999999999</v>
      </c>
      <c r="G242" s="52">
        <f t="shared" si="157"/>
        <v>1496114.6</v>
      </c>
      <c r="H242" s="52">
        <f t="shared" si="157"/>
        <v>1446603.5</v>
      </c>
      <c r="I242" s="56">
        <f t="shared" si="157"/>
        <v>533597.1</v>
      </c>
      <c r="J242" s="56">
        <f t="shared" si="157"/>
        <v>460616.2</v>
      </c>
      <c r="K242" s="56">
        <f t="shared" si="157"/>
        <v>715381.6</v>
      </c>
      <c r="L242" s="26">
        <f t="shared" si="157"/>
        <v>2429031.1999999997</v>
      </c>
      <c r="M242" s="26">
        <f t="shared" si="157"/>
        <v>1956730.7999999998</v>
      </c>
      <c r="N242" s="26">
        <f t="shared" si="157"/>
        <v>2161985.0999999996</v>
      </c>
    </row>
    <row r="243" spans="1:20" hidden="1" x14ac:dyDescent="0.3"/>
    <row r="244" spans="1:20" ht="19.5" hidden="1" x14ac:dyDescent="0.3">
      <c r="A244" s="72"/>
      <c r="B244" s="222"/>
      <c r="C244" s="73"/>
      <c r="D244" s="74"/>
      <c r="E244" s="74"/>
      <c r="F244" s="75"/>
      <c r="G244" s="76"/>
      <c r="H244" s="77"/>
      <c r="I244" s="78"/>
      <c r="J244" s="79"/>
      <c r="K244" s="79"/>
      <c r="L244" s="80"/>
      <c r="M244" s="81"/>
      <c r="N244" s="81"/>
      <c r="O244" s="80"/>
      <c r="P244" s="81"/>
      <c r="Q244" s="81"/>
      <c r="R244" s="80"/>
      <c r="S244" s="81"/>
      <c r="T244" s="81"/>
    </row>
    <row r="245" spans="1:20" s="16" customFormat="1" ht="19.5" hidden="1" x14ac:dyDescent="0.25">
      <c r="A245" s="82"/>
      <c r="B245" s="223"/>
      <c r="C245" s="83" t="s">
        <v>124</v>
      </c>
      <c r="D245" s="84"/>
      <c r="E245" s="84"/>
      <c r="F245" s="80">
        <f t="shared" ref="F245:N245" si="158">F9+F16+F26+F39+F50</f>
        <v>548454</v>
      </c>
      <c r="G245" s="81">
        <f t="shared" si="158"/>
        <v>545270</v>
      </c>
      <c r="H245" s="81">
        <f t="shared" si="158"/>
        <v>559687</v>
      </c>
      <c r="I245" s="80">
        <f t="shared" si="158"/>
        <v>0</v>
      </c>
      <c r="J245" s="81">
        <f t="shared" si="158"/>
        <v>0</v>
      </c>
      <c r="K245" s="81">
        <f t="shared" si="158"/>
        <v>0</v>
      </c>
      <c r="L245" s="80">
        <f t="shared" si="158"/>
        <v>548454</v>
      </c>
      <c r="M245" s="81">
        <f t="shared" si="158"/>
        <v>545270</v>
      </c>
      <c r="N245" s="81">
        <f t="shared" si="158"/>
        <v>559687</v>
      </c>
      <c r="O245" s="80">
        <f t="shared" ref="O245:T245" si="159">O9+O16+O26+O39+O50</f>
        <v>-5648</v>
      </c>
      <c r="P245" s="81">
        <f t="shared" si="159"/>
        <v>0</v>
      </c>
      <c r="Q245" s="81">
        <f t="shared" si="159"/>
        <v>0</v>
      </c>
      <c r="R245" s="80">
        <f t="shared" si="159"/>
        <v>542806</v>
      </c>
      <c r="S245" s="81">
        <f t="shared" si="159"/>
        <v>545270</v>
      </c>
      <c r="T245" s="81">
        <f t="shared" si="159"/>
        <v>559687</v>
      </c>
    </row>
    <row r="246" spans="1:20" s="16" customFormat="1" ht="19.5" hidden="1" x14ac:dyDescent="0.25">
      <c r="A246" s="82"/>
      <c r="B246" s="224"/>
      <c r="C246" s="85" t="s">
        <v>160</v>
      </c>
      <c r="D246" s="86"/>
      <c r="E246" s="86"/>
      <c r="F246" s="80">
        <f t="shared" ref="F246:N246" si="160">F64+F81+F89+F95+F105</f>
        <v>54872.600000000006</v>
      </c>
      <c r="G246" s="81">
        <f t="shared" si="160"/>
        <v>65547.700000000012</v>
      </c>
      <c r="H246" s="81">
        <f t="shared" si="160"/>
        <v>66012.700000000012</v>
      </c>
      <c r="I246" s="80">
        <f t="shared" si="160"/>
        <v>3105</v>
      </c>
      <c r="J246" s="81">
        <f t="shared" si="160"/>
        <v>3229</v>
      </c>
      <c r="K246" s="81">
        <f t="shared" si="160"/>
        <v>3358</v>
      </c>
      <c r="L246" s="80">
        <f t="shared" si="160"/>
        <v>57977.600000000006</v>
      </c>
      <c r="M246" s="81">
        <f t="shared" si="160"/>
        <v>68776.700000000012</v>
      </c>
      <c r="N246" s="81">
        <f t="shared" si="160"/>
        <v>69370.700000000012</v>
      </c>
      <c r="O246" s="80">
        <f t="shared" ref="O246:T246" si="161">O64+O81+O89+O95+O105</f>
        <v>5648</v>
      </c>
      <c r="P246" s="81">
        <f t="shared" si="161"/>
        <v>0</v>
      </c>
      <c r="Q246" s="81">
        <f t="shared" si="161"/>
        <v>0</v>
      </c>
      <c r="R246" s="80">
        <f t="shared" si="161"/>
        <v>63625.600000000006</v>
      </c>
      <c r="S246" s="81">
        <f t="shared" si="161"/>
        <v>68776.700000000012</v>
      </c>
      <c r="T246" s="81">
        <f t="shared" si="161"/>
        <v>69370.700000000012</v>
      </c>
    </row>
    <row r="247" spans="1:20" s="16" customFormat="1" ht="19.5" hidden="1" x14ac:dyDescent="0.25">
      <c r="A247" s="82"/>
      <c r="B247" s="225"/>
      <c r="C247" s="85" t="s">
        <v>276</v>
      </c>
      <c r="D247" s="86"/>
      <c r="E247" s="86"/>
      <c r="F247" s="80">
        <f t="shared" ref="F247:N247" si="162">F10+F16+F26+F39+F50++F64+F81+F89+F95+F105</f>
        <v>603326.60000000009</v>
      </c>
      <c r="G247" s="81">
        <f t="shared" si="162"/>
        <v>610817.70000000007</v>
      </c>
      <c r="H247" s="81">
        <f t="shared" si="162"/>
        <v>625699.70000000007</v>
      </c>
      <c r="I247" s="80">
        <f t="shared" si="162"/>
        <v>3105</v>
      </c>
      <c r="J247" s="81">
        <f t="shared" si="162"/>
        <v>3229</v>
      </c>
      <c r="K247" s="81">
        <f t="shared" si="162"/>
        <v>3358</v>
      </c>
      <c r="L247" s="80">
        <f t="shared" si="162"/>
        <v>606431.60000000009</v>
      </c>
      <c r="M247" s="81">
        <f t="shared" si="162"/>
        <v>614046.70000000007</v>
      </c>
      <c r="N247" s="81">
        <f t="shared" si="162"/>
        <v>629057.70000000007</v>
      </c>
      <c r="O247" s="80">
        <f t="shared" ref="O247:T247" si="163">O10+O16+O26+O39+O50++O64+O81+O89+O95+O105</f>
        <v>0</v>
      </c>
      <c r="P247" s="81">
        <f t="shared" si="163"/>
        <v>0</v>
      </c>
      <c r="Q247" s="81">
        <f t="shared" si="163"/>
        <v>0</v>
      </c>
      <c r="R247" s="80">
        <f t="shared" si="163"/>
        <v>606431.60000000009</v>
      </c>
      <c r="S247" s="81">
        <f t="shared" si="163"/>
        <v>614046.70000000007</v>
      </c>
      <c r="T247" s="81">
        <f t="shared" si="163"/>
        <v>629057.70000000007</v>
      </c>
    </row>
    <row r="248" spans="1:20" ht="19.5" hidden="1" x14ac:dyDescent="0.35">
      <c r="A248" s="72"/>
      <c r="B248" s="226"/>
      <c r="C248" s="87" t="s">
        <v>266</v>
      </c>
      <c r="D248" s="88"/>
      <c r="E248" s="88"/>
      <c r="F248" s="89">
        <f>(F10-F14)/43.08*28.08+F14</f>
        <v>262733.64066852361</v>
      </c>
      <c r="G248" s="89">
        <f>(G10-G14)/43.07*28.07+G14</f>
        <v>275450.64128163451</v>
      </c>
      <c r="H248" s="90">
        <f>(H10-H14)/42.72*27.72+H14</f>
        <v>287725.63764044945</v>
      </c>
      <c r="I248" s="89">
        <f>(I10-I14)/43.08*28.08+I14</f>
        <v>0</v>
      </c>
      <c r="J248" s="89">
        <f>(J10-J14)/43.07*28.07+J14</f>
        <v>0</v>
      </c>
      <c r="K248" s="90">
        <f>(K10-K14)/42.72*27.72+K14</f>
        <v>0</v>
      </c>
      <c r="L248" s="89">
        <f>(L10-L14)/43.08*28.08+L14</f>
        <v>262733.64066852361</v>
      </c>
      <c r="M248" s="89">
        <f>(M10-M14)/43.07*28.07+M14</f>
        <v>275450.64128163451</v>
      </c>
      <c r="N248" s="90">
        <f>(N10-N14)/42.72*27.72+N14</f>
        <v>287725.63764044945</v>
      </c>
      <c r="O248" s="89">
        <f>(O10-O14)/43.08*28.08+O14</f>
        <v>0</v>
      </c>
      <c r="P248" s="89">
        <f>(P10-P14)/43.07*28.07+P14</f>
        <v>0</v>
      </c>
      <c r="Q248" s="90">
        <f>(Q10-Q14)/42.72*27.72+Q14</f>
        <v>0</v>
      </c>
      <c r="R248" s="89">
        <f>(R10-R14)/43.08*28.08+R14</f>
        <v>262733.64066852361</v>
      </c>
      <c r="S248" s="89">
        <f>(S10-S14)/43.07*28.07+S14</f>
        <v>275450.64128163451</v>
      </c>
      <c r="T248" s="90">
        <f>(T10-T14)/42.72*27.72+T14</f>
        <v>287725.63764044945</v>
      </c>
    </row>
    <row r="249" spans="1:20" ht="19.5" hidden="1" thickBot="1" x14ac:dyDescent="0.3">
      <c r="A249" s="72"/>
      <c r="B249" s="227"/>
      <c r="C249" s="91" t="s">
        <v>271</v>
      </c>
      <c r="D249" s="72"/>
      <c r="E249" s="72"/>
      <c r="F249" s="92">
        <f t="shared" ref="F249:N249" si="164">F132-F248</f>
        <v>340592.95933147636</v>
      </c>
      <c r="G249" s="93">
        <f t="shared" si="164"/>
        <v>335367.05871836544</v>
      </c>
      <c r="H249" s="93">
        <f t="shared" si="164"/>
        <v>337974.0623595505</v>
      </c>
      <c r="I249" s="92">
        <f t="shared" si="164"/>
        <v>3105</v>
      </c>
      <c r="J249" s="93">
        <f t="shared" si="164"/>
        <v>3229</v>
      </c>
      <c r="K249" s="93">
        <f t="shared" si="164"/>
        <v>3358</v>
      </c>
      <c r="L249" s="92">
        <f t="shared" si="164"/>
        <v>343697.95933147636</v>
      </c>
      <c r="M249" s="93">
        <f t="shared" si="164"/>
        <v>338596.05871836544</v>
      </c>
      <c r="N249" s="93">
        <f t="shared" si="164"/>
        <v>341332.0623595505</v>
      </c>
      <c r="O249" s="92">
        <f t="shared" ref="O249:T249" si="165">O132-O248</f>
        <v>0</v>
      </c>
      <c r="P249" s="93">
        <f t="shared" si="165"/>
        <v>0</v>
      </c>
      <c r="Q249" s="93">
        <f t="shared" si="165"/>
        <v>0</v>
      </c>
      <c r="R249" s="92">
        <f>R132-R248</f>
        <v>343697.95933147636</v>
      </c>
      <c r="S249" s="93">
        <f t="shared" si="165"/>
        <v>338596.05871836544</v>
      </c>
      <c r="T249" s="93">
        <f t="shared" si="165"/>
        <v>341332.0623595505</v>
      </c>
    </row>
    <row r="250" spans="1:20" ht="20.25" hidden="1" x14ac:dyDescent="0.3">
      <c r="A250" s="94"/>
      <c r="B250" s="228"/>
      <c r="C250" s="95" t="s">
        <v>382</v>
      </c>
      <c r="D250" s="96"/>
      <c r="E250" s="96"/>
      <c r="F250" s="97">
        <v>9.9</v>
      </c>
      <c r="G250" s="97">
        <v>9.8000000000000007</v>
      </c>
      <c r="H250" s="97">
        <v>9.6999999999999993</v>
      </c>
      <c r="I250" s="78"/>
      <c r="J250" s="79"/>
      <c r="K250" s="79"/>
      <c r="L250" s="119">
        <v>9.9</v>
      </c>
      <c r="M250" s="119">
        <v>9.8000000000000007</v>
      </c>
      <c r="N250" s="119">
        <v>9.6999999999999993</v>
      </c>
      <c r="O250" s="97">
        <v>9.9</v>
      </c>
      <c r="P250" s="97">
        <v>9.8000000000000007</v>
      </c>
      <c r="Q250" s="97">
        <v>9.6999999999999993</v>
      </c>
      <c r="R250" s="119">
        <f>R251/R252*10</f>
        <v>9.9000005895245469</v>
      </c>
      <c r="S250" s="119">
        <v>9.8000000000000007</v>
      </c>
      <c r="T250" s="119">
        <v>9.6999999999999993</v>
      </c>
    </row>
    <row r="251" spans="1:20" ht="21" hidden="1" thickBot="1" x14ac:dyDescent="0.35">
      <c r="A251" s="94"/>
      <c r="B251" s="229"/>
      <c r="C251" s="98" t="s">
        <v>383</v>
      </c>
      <c r="D251" s="99"/>
      <c r="E251" s="99"/>
      <c r="F251" s="100">
        <f>F249*0.099</f>
        <v>33718.702973816158</v>
      </c>
      <c r="G251" s="100">
        <f>G249*0.098</f>
        <v>32865.971754399812</v>
      </c>
      <c r="H251" s="100">
        <f>H249*0.097</f>
        <v>32783.484048876402</v>
      </c>
      <c r="I251" s="78"/>
      <c r="J251" s="79"/>
      <c r="K251" s="79"/>
      <c r="L251" s="100">
        <f>L249*0.099</f>
        <v>34026.097973816162</v>
      </c>
      <c r="M251" s="100">
        <f>M249*0.098</f>
        <v>33182.413754399815</v>
      </c>
      <c r="N251" s="100">
        <f>N249*0.097</f>
        <v>33109.210048876397</v>
      </c>
      <c r="O251" s="100">
        <f>O249*0.099</f>
        <v>0</v>
      </c>
      <c r="P251" s="100">
        <f>P249*0.098</f>
        <v>0</v>
      </c>
      <c r="Q251" s="100">
        <f>Q249*0.097</f>
        <v>0</v>
      </c>
      <c r="R251" s="100">
        <v>34026.1</v>
      </c>
      <c r="S251" s="100">
        <v>33182.400000000001</v>
      </c>
      <c r="T251" s="100">
        <v>33109.199999999997</v>
      </c>
    </row>
    <row r="252" spans="1:20" ht="20.25" hidden="1" thickBot="1" x14ac:dyDescent="0.3">
      <c r="A252" s="94"/>
      <c r="B252" s="230"/>
      <c r="C252" s="101" t="s">
        <v>272</v>
      </c>
      <c r="D252" s="102"/>
      <c r="E252" s="102"/>
      <c r="F252" s="103">
        <f t="shared" ref="F252:N252" si="166">F249*0.1</f>
        <v>34059.295933147638</v>
      </c>
      <c r="G252" s="103">
        <f t="shared" si="166"/>
        <v>33536.705871836544</v>
      </c>
      <c r="H252" s="103">
        <f t="shared" si="166"/>
        <v>33797.406235955052</v>
      </c>
      <c r="I252" s="103">
        <f t="shared" si="166"/>
        <v>310.5</v>
      </c>
      <c r="J252" s="103">
        <f t="shared" si="166"/>
        <v>322.90000000000003</v>
      </c>
      <c r="K252" s="103">
        <f t="shared" si="166"/>
        <v>335.8</v>
      </c>
      <c r="L252" s="103">
        <f t="shared" si="166"/>
        <v>34369.795933147638</v>
      </c>
      <c r="M252" s="103">
        <f t="shared" si="166"/>
        <v>33859.605871836546</v>
      </c>
      <c r="N252" s="103">
        <f t="shared" si="166"/>
        <v>34133.206235955055</v>
      </c>
      <c r="O252" s="103">
        <f>O249*0.1</f>
        <v>0</v>
      </c>
      <c r="P252" s="103">
        <f t="shared" ref="P252:T252" si="167">P249*0.1</f>
        <v>0</v>
      </c>
      <c r="Q252" s="103">
        <f t="shared" si="167"/>
        <v>0</v>
      </c>
      <c r="R252" s="103">
        <f>R249*0.1</f>
        <v>34369.795933147638</v>
      </c>
      <c r="S252" s="103">
        <f t="shared" si="167"/>
        <v>33859.605871836546</v>
      </c>
      <c r="T252" s="103">
        <f t="shared" si="167"/>
        <v>34133.206235955055</v>
      </c>
    </row>
    <row r="253" spans="1:20" ht="25.5" customHeight="1" x14ac:dyDescent="0.3">
      <c r="B253" s="301" t="s">
        <v>462</v>
      </c>
      <c r="C253" s="301"/>
      <c r="D253" s="271"/>
      <c r="E253" s="271"/>
      <c r="F253" s="272"/>
      <c r="G253" s="273" t="s">
        <v>450</v>
      </c>
      <c r="H253" s="274"/>
      <c r="I253" s="46"/>
      <c r="L253" s="275"/>
      <c r="M253" s="276"/>
      <c r="N253" s="276"/>
      <c r="O253" s="276"/>
      <c r="P253" s="277" t="s">
        <v>450</v>
      </c>
      <c r="Q253" s="276"/>
    </row>
  </sheetData>
  <mergeCells count="13">
    <mergeCell ref="R4:T4"/>
    <mergeCell ref="C1:T1"/>
    <mergeCell ref="C2:T2"/>
    <mergeCell ref="O7:P7"/>
    <mergeCell ref="O4:Q4"/>
    <mergeCell ref="D133:E133"/>
    <mergeCell ref="B253:C253"/>
    <mergeCell ref="B3:N3"/>
    <mergeCell ref="F7:G7"/>
    <mergeCell ref="L7:M7"/>
    <mergeCell ref="L4:N4"/>
    <mergeCell ref="C4:C5"/>
    <mergeCell ref="B4:B5"/>
  </mergeCells>
  <pageMargins left="0.78740157480314965" right="0.39370078740157483" top="0.59055118110236227" bottom="0.51181102362204722" header="0.15748031496062992" footer="0.11811023622047245"/>
  <pageSetup paperSize="9" scale="44" fitToHeight="7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249"/>
  <sheetViews>
    <sheetView tabSelected="1" view="pageBreakPreview" topLeftCell="A132" zoomScale="68" zoomScaleNormal="75" zoomScaleSheetLayoutView="68" workbookViewId="0">
      <selection activeCell="O229" sqref="O229"/>
    </sheetView>
  </sheetViews>
  <sheetFormatPr defaultRowHeight="18.75" x14ac:dyDescent="0.3"/>
  <cols>
    <col min="1" max="1" width="7.85546875" style="5" customWidth="1"/>
    <col min="2" max="2" width="26.7109375" style="200" customWidth="1"/>
    <col min="3" max="3" width="111.140625" style="6" customWidth="1"/>
    <col min="4" max="5" width="7.7109375" style="44" hidden="1" customWidth="1"/>
    <col min="6" max="6" width="7.7109375" style="57" hidden="1" customWidth="1"/>
    <col min="7" max="7" width="8" style="58" hidden="1" customWidth="1"/>
    <col min="8" max="8" width="6.28515625" style="59" hidden="1" customWidth="1"/>
    <col min="9" max="9" width="9" style="45" hidden="1" customWidth="1"/>
    <col min="10" max="10" width="13.28515625" style="46" hidden="1" customWidth="1"/>
    <col min="11" max="11" width="6.5703125" style="46" hidden="1" customWidth="1"/>
    <col min="12" max="12" width="16.85546875" customWidth="1"/>
    <col min="13" max="13" width="16.5703125" customWidth="1"/>
    <col min="14" max="14" width="16.42578125" customWidth="1"/>
    <col min="15" max="15" width="14.140625" customWidth="1"/>
    <col min="16" max="16" width="12.28515625" customWidth="1"/>
    <col min="17" max="17" width="12" customWidth="1"/>
    <col min="18" max="18" width="16.28515625" customWidth="1"/>
    <col min="19" max="19" width="17.28515625" customWidth="1"/>
    <col min="20" max="20" width="18" customWidth="1"/>
  </cols>
  <sheetData>
    <row r="1" spans="1:20" ht="18.75" customHeight="1" x14ac:dyDescent="0.25">
      <c r="C1" s="310" t="s">
        <v>474</v>
      </c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</row>
    <row r="2" spans="1:20" ht="18.75" customHeight="1" x14ac:dyDescent="0.25">
      <c r="C2" s="310" t="s">
        <v>475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</row>
    <row r="3" spans="1:20" ht="22.5" customHeight="1" x14ac:dyDescent="0.25"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T3" s="232" t="s">
        <v>461</v>
      </c>
    </row>
    <row r="4" spans="1:20" s="7" customFormat="1" ht="16.5" customHeight="1" x14ac:dyDescent="0.3">
      <c r="A4" s="5"/>
      <c r="B4" s="309" t="s">
        <v>0</v>
      </c>
      <c r="C4" s="307" t="s">
        <v>290</v>
      </c>
      <c r="D4" s="120"/>
      <c r="E4" s="120"/>
      <c r="F4" s="121"/>
      <c r="G4" s="122"/>
      <c r="H4" s="123"/>
      <c r="I4" s="124"/>
      <c r="J4" s="125"/>
      <c r="K4" s="125"/>
      <c r="L4" s="304" t="s">
        <v>471</v>
      </c>
      <c r="M4" s="305"/>
      <c r="N4" s="306"/>
      <c r="O4" s="304" t="s">
        <v>472</v>
      </c>
      <c r="P4" s="305"/>
      <c r="Q4" s="306"/>
      <c r="R4" s="304" t="s">
        <v>473</v>
      </c>
      <c r="S4" s="305"/>
      <c r="T4" s="306"/>
    </row>
    <row r="5" spans="1:20" s="2" customFormat="1" ht="25.5" customHeight="1" x14ac:dyDescent="0.25">
      <c r="A5" s="231"/>
      <c r="B5" s="309"/>
      <c r="C5" s="308"/>
      <c r="D5" s="47"/>
      <c r="E5" s="47"/>
      <c r="F5" s="60" t="s">
        <v>447</v>
      </c>
      <c r="G5" s="61" t="s">
        <v>448</v>
      </c>
      <c r="H5" s="61" t="s">
        <v>449</v>
      </c>
      <c r="I5" s="62" t="s">
        <v>447</v>
      </c>
      <c r="J5" s="62" t="s">
        <v>448</v>
      </c>
      <c r="K5" s="62" t="s">
        <v>449</v>
      </c>
      <c r="L5" s="17" t="s">
        <v>447</v>
      </c>
      <c r="M5" s="15" t="s">
        <v>448</v>
      </c>
      <c r="N5" s="15" t="s">
        <v>449</v>
      </c>
      <c r="O5" s="17" t="s">
        <v>447</v>
      </c>
      <c r="P5" s="15" t="s">
        <v>448</v>
      </c>
      <c r="Q5" s="15" t="s">
        <v>449</v>
      </c>
      <c r="R5" s="17" t="s">
        <v>447</v>
      </c>
      <c r="S5" s="15" t="s">
        <v>448</v>
      </c>
      <c r="T5" s="15" t="s">
        <v>449</v>
      </c>
    </row>
    <row r="6" spans="1:20" s="162" customFormat="1" ht="21.75" customHeight="1" x14ac:dyDescent="0.25">
      <c r="A6" s="160"/>
      <c r="B6" s="201"/>
      <c r="C6" s="233" t="s">
        <v>291</v>
      </c>
      <c r="D6" s="161"/>
      <c r="E6" s="161"/>
      <c r="F6" s="234">
        <f>F9+F16+F26+F39+F50</f>
        <v>548454</v>
      </c>
      <c r="G6" s="234">
        <f t="shared" ref="G6:K6" si="0">G9+G16+G26+G39+G50</f>
        <v>545270</v>
      </c>
      <c r="H6" s="234">
        <f t="shared" si="0"/>
        <v>559687</v>
      </c>
      <c r="I6" s="234">
        <f t="shared" si="0"/>
        <v>0</v>
      </c>
      <c r="J6" s="234">
        <f t="shared" si="0"/>
        <v>0</v>
      </c>
      <c r="K6" s="234">
        <f t="shared" si="0"/>
        <v>0</v>
      </c>
      <c r="L6" s="235">
        <f>L9+L16+L26+L39+L50</f>
        <v>548454</v>
      </c>
      <c r="M6" s="235">
        <f t="shared" ref="M6:T6" si="1">M9+M16+M26+M39+M50</f>
        <v>545270</v>
      </c>
      <c r="N6" s="235">
        <f t="shared" si="1"/>
        <v>559687</v>
      </c>
      <c r="O6" s="235">
        <f t="shared" si="1"/>
        <v>-5648</v>
      </c>
      <c r="P6" s="235">
        <f t="shared" si="1"/>
        <v>0</v>
      </c>
      <c r="Q6" s="235">
        <f t="shared" si="1"/>
        <v>0</v>
      </c>
      <c r="R6" s="235">
        <f t="shared" si="1"/>
        <v>542806</v>
      </c>
      <c r="S6" s="235">
        <f t="shared" si="1"/>
        <v>545270</v>
      </c>
      <c r="T6" s="235">
        <f t="shared" si="1"/>
        <v>559687</v>
      </c>
    </row>
    <row r="7" spans="1:20" s="131" customFormat="1" ht="30" hidden="1" customHeight="1" x14ac:dyDescent="0.3">
      <c r="A7" s="126"/>
      <c r="B7" s="202"/>
      <c r="C7" s="127"/>
      <c r="D7" s="128"/>
      <c r="E7" s="128"/>
      <c r="F7" s="303" t="s">
        <v>384</v>
      </c>
      <c r="G7" s="303"/>
      <c r="H7" s="236"/>
      <c r="I7" s="129"/>
      <c r="J7" s="130"/>
      <c r="K7" s="130"/>
      <c r="L7" s="303" t="s">
        <v>384</v>
      </c>
      <c r="M7" s="303"/>
      <c r="N7" s="236"/>
      <c r="O7" s="303" t="s">
        <v>384</v>
      </c>
      <c r="P7" s="303"/>
      <c r="Q7" s="236"/>
      <c r="R7" s="237"/>
      <c r="S7" s="237"/>
      <c r="T7" s="237"/>
    </row>
    <row r="8" spans="1:20" s="131" customFormat="1" ht="24" hidden="1" customHeight="1" x14ac:dyDescent="0.35">
      <c r="A8" s="126"/>
      <c r="B8" s="202"/>
      <c r="C8" s="132" t="s">
        <v>292</v>
      </c>
      <c r="D8" s="133"/>
      <c r="E8" s="133"/>
      <c r="F8" s="134">
        <f>(F10-F14)/43.08*28.08+F14</f>
        <v>262733.64066852361</v>
      </c>
      <c r="G8" s="134">
        <f>(G10-G14)/43.07*28.07+G14</f>
        <v>275450.64128163451</v>
      </c>
      <c r="H8" s="134">
        <f>(H10-H14)/42.72*27.72+H14</f>
        <v>287725.63764044945</v>
      </c>
      <c r="I8" s="129"/>
      <c r="J8" s="129"/>
      <c r="K8" s="129"/>
      <c r="L8" s="134">
        <f>(L10-L14)/43.08*28.08+L14</f>
        <v>262733.64066852361</v>
      </c>
      <c r="M8" s="134">
        <f>(M10-M14)/43.07*28.07+M14</f>
        <v>275450.64128163451</v>
      </c>
      <c r="N8" s="134">
        <f>(N10-N14)/42.72*27.72+N14</f>
        <v>287725.63764044945</v>
      </c>
      <c r="O8" s="134">
        <f>(O10-O14)/43.08*28.08+O14</f>
        <v>0</v>
      </c>
      <c r="P8" s="134">
        <f>(P10-P14)/43.07*28.07+P14</f>
        <v>0</v>
      </c>
      <c r="Q8" s="134">
        <f>(Q10-Q14)/42.72*27.72+Q14</f>
        <v>0</v>
      </c>
      <c r="R8" s="237"/>
      <c r="S8" s="237"/>
      <c r="T8" s="237"/>
    </row>
    <row r="9" spans="1:20" s="138" customFormat="1" hidden="1" x14ac:dyDescent="0.3">
      <c r="A9" s="126"/>
      <c r="B9" s="203" t="s">
        <v>1</v>
      </c>
      <c r="C9" s="135" t="s">
        <v>125</v>
      </c>
      <c r="D9" s="133"/>
      <c r="E9" s="133"/>
      <c r="F9" s="136">
        <f t="shared" ref="F9:T9" si="2">F10</f>
        <v>402453</v>
      </c>
      <c r="G9" s="136">
        <f t="shared" si="2"/>
        <v>422016</v>
      </c>
      <c r="H9" s="136">
        <f t="shared" si="2"/>
        <v>442792</v>
      </c>
      <c r="I9" s="136">
        <f t="shared" si="2"/>
        <v>0</v>
      </c>
      <c r="J9" s="136">
        <f t="shared" si="2"/>
        <v>0</v>
      </c>
      <c r="K9" s="136">
        <f t="shared" si="2"/>
        <v>0</v>
      </c>
      <c r="L9" s="137">
        <f t="shared" si="2"/>
        <v>402453</v>
      </c>
      <c r="M9" s="137">
        <f t="shared" si="2"/>
        <v>422016</v>
      </c>
      <c r="N9" s="137">
        <f t="shared" si="2"/>
        <v>442792</v>
      </c>
      <c r="O9" s="137">
        <f t="shared" si="2"/>
        <v>0</v>
      </c>
      <c r="P9" s="137">
        <f t="shared" si="2"/>
        <v>0</v>
      </c>
      <c r="Q9" s="137">
        <f t="shared" si="2"/>
        <v>0</v>
      </c>
      <c r="R9" s="137">
        <f t="shared" si="2"/>
        <v>402453</v>
      </c>
      <c r="S9" s="137">
        <f t="shared" si="2"/>
        <v>422016</v>
      </c>
      <c r="T9" s="137">
        <f t="shared" si="2"/>
        <v>442792</v>
      </c>
    </row>
    <row r="10" spans="1:20" s="138" customFormat="1" ht="23.25" hidden="1" customHeight="1" x14ac:dyDescent="0.3">
      <c r="A10" s="126">
        <v>182</v>
      </c>
      <c r="B10" s="203" t="s">
        <v>2</v>
      </c>
      <c r="C10" s="139" t="s">
        <v>126</v>
      </c>
      <c r="D10" s="133"/>
      <c r="E10" s="133"/>
      <c r="F10" s="140">
        <f>SUM(F11:F15)</f>
        <v>402453</v>
      </c>
      <c r="G10" s="140">
        <f>SUM(G11:G15)</f>
        <v>422016</v>
      </c>
      <c r="H10" s="140">
        <f>SUM(H11:H15)</f>
        <v>442792</v>
      </c>
      <c r="I10" s="129">
        <f>L10-F10</f>
        <v>0</v>
      </c>
      <c r="J10" s="129">
        <f t="shared" ref="J10:K72" si="3">M10-G10</f>
        <v>0</v>
      </c>
      <c r="K10" s="129">
        <f t="shared" si="3"/>
        <v>0</v>
      </c>
      <c r="L10" s="141">
        <f>SUM(L11:L15)</f>
        <v>402453</v>
      </c>
      <c r="M10" s="141">
        <f>SUM(M11:M15)</f>
        <v>422016</v>
      </c>
      <c r="N10" s="141">
        <f>SUM(N11:N15)</f>
        <v>442792</v>
      </c>
      <c r="O10" s="141">
        <f t="shared" ref="O10:T10" si="4">SUM(O11:O15)</f>
        <v>0</v>
      </c>
      <c r="P10" s="141">
        <f t="shared" si="4"/>
        <v>0</v>
      </c>
      <c r="Q10" s="141">
        <f t="shared" si="4"/>
        <v>0</v>
      </c>
      <c r="R10" s="141">
        <f t="shared" si="4"/>
        <v>402453</v>
      </c>
      <c r="S10" s="141">
        <f t="shared" si="4"/>
        <v>422016</v>
      </c>
      <c r="T10" s="141">
        <f t="shared" si="4"/>
        <v>442792</v>
      </c>
    </row>
    <row r="11" spans="1:20" s="138" customFormat="1" ht="78.75" hidden="1" x14ac:dyDescent="0.25">
      <c r="A11" s="126">
        <v>182</v>
      </c>
      <c r="B11" s="204" t="s">
        <v>3</v>
      </c>
      <c r="C11" s="142" t="s">
        <v>293</v>
      </c>
      <c r="D11" s="133"/>
      <c r="E11" s="133"/>
      <c r="F11" s="140">
        <v>396918</v>
      </c>
      <c r="G11" s="140">
        <v>416270</v>
      </c>
      <c r="H11" s="140">
        <v>436835</v>
      </c>
      <c r="I11" s="129">
        <f>L11-F11</f>
        <v>0</v>
      </c>
      <c r="J11" s="129">
        <f t="shared" si="3"/>
        <v>0</v>
      </c>
      <c r="K11" s="129">
        <f t="shared" si="3"/>
        <v>0</v>
      </c>
      <c r="L11" s="141">
        <v>396918</v>
      </c>
      <c r="M11" s="141">
        <v>416270</v>
      </c>
      <c r="N11" s="141">
        <v>436835</v>
      </c>
      <c r="O11" s="141"/>
      <c r="P11" s="141"/>
      <c r="Q11" s="141"/>
      <c r="R11" s="238">
        <f t="shared" ref="R11:T72" si="5">L11+O11</f>
        <v>396918</v>
      </c>
      <c r="S11" s="238">
        <f t="shared" si="5"/>
        <v>416270</v>
      </c>
      <c r="T11" s="238">
        <f t="shared" si="5"/>
        <v>436835</v>
      </c>
    </row>
    <row r="12" spans="1:20" s="138" customFormat="1" ht="93.75" hidden="1" x14ac:dyDescent="0.25">
      <c r="A12" s="126">
        <v>182</v>
      </c>
      <c r="B12" s="204" t="s">
        <v>4</v>
      </c>
      <c r="C12" s="143" t="s">
        <v>127</v>
      </c>
      <c r="D12" s="133"/>
      <c r="E12" s="133"/>
      <c r="F12" s="140">
        <v>1658</v>
      </c>
      <c r="G12" s="140">
        <v>1739</v>
      </c>
      <c r="H12" s="140">
        <v>1825</v>
      </c>
      <c r="I12" s="129"/>
      <c r="J12" s="129">
        <f t="shared" si="3"/>
        <v>0</v>
      </c>
      <c r="K12" s="129">
        <f t="shared" si="3"/>
        <v>0</v>
      </c>
      <c r="L12" s="141">
        <v>1658</v>
      </c>
      <c r="M12" s="141">
        <v>1739</v>
      </c>
      <c r="N12" s="141">
        <v>1825</v>
      </c>
      <c r="O12" s="141"/>
      <c r="P12" s="141"/>
      <c r="Q12" s="141"/>
      <c r="R12" s="238">
        <f t="shared" si="5"/>
        <v>1658</v>
      </c>
      <c r="S12" s="238">
        <f t="shared" si="5"/>
        <v>1739</v>
      </c>
      <c r="T12" s="238">
        <f t="shared" si="5"/>
        <v>1825</v>
      </c>
    </row>
    <row r="13" spans="1:20" s="131" customFormat="1" ht="37.5" hidden="1" x14ac:dyDescent="0.25">
      <c r="A13" s="126">
        <v>182</v>
      </c>
      <c r="B13" s="204" t="s">
        <v>5</v>
      </c>
      <c r="C13" s="143" t="s">
        <v>128</v>
      </c>
      <c r="D13" s="133"/>
      <c r="E13" s="133"/>
      <c r="F13" s="140">
        <v>2698</v>
      </c>
      <c r="G13" s="140">
        <v>2829</v>
      </c>
      <c r="H13" s="140">
        <v>2969</v>
      </c>
      <c r="I13" s="129">
        <f t="shared" ref="I13:K73" si="6">L13-F13</f>
        <v>0</v>
      </c>
      <c r="J13" s="129">
        <f t="shared" si="3"/>
        <v>0</v>
      </c>
      <c r="K13" s="129">
        <f t="shared" si="3"/>
        <v>0</v>
      </c>
      <c r="L13" s="141">
        <v>2698</v>
      </c>
      <c r="M13" s="141">
        <v>2829</v>
      </c>
      <c r="N13" s="141">
        <v>2969</v>
      </c>
      <c r="O13" s="141"/>
      <c r="P13" s="141"/>
      <c r="Q13" s="141"/>
      <c r="R13" s="238">
        <f t="shared" si="5"/>
        <v>2698</v>
      </c>
      <c r="S13" s="238">
        <f t="shared" si="5"/>
        <v>2829</v>
      </c>
      <c r="T13" s="238">
        <f t="shared" si="5"/>
        <v>2969</v>
      </c>
    </row>
    <row r="14" spans="1:20" s="131" customFormat="1" ht="75" hidden="1" x14ac:dyDescent="0.25">
      <c r="A14" s="126">
        <v>182</v>
      </c>
      <c r="B14" s="204" t="s">
        <v>6</v>
      </c>
      <c r="C14" s="143" t="s">
        <v>129</v>
      </c>
      <c r="D14" s="133"/>
      <c r="E14" s="133"/>
      <c r="F14" s="140">
        <v>1179</v>
      </c>
      <c r="G14" s="140">
        <v>1178</v>
      </c>
      <c r="H14" s="140">
        <v>1163</v>
      </c>
      <c r="I14" s="129">
        <f t="shared" si="6"/>
        <v>0</v>
      </c>
      <c r="J14" s="129">
        <f t="shared" si="3"/>
        <v>0</v>
      </c>
      <c r="K14" s="129">
        <f t="shared" si="3"/>
        <v>0</v>
      </c>
      <c r="L14" s="141">
        <v>1179</v>
      </c>
      <c r="M14" s="141">
        <v>1178</v>
      </c>
      <c r="N14" s="141">
        <v>1163</v>
      </c>
      <c r="O14" s="141"/>
      <c r="P14" s="141"/>
      <c r="Q14" s="141"/>
      <c r="R14" s="238">
        <f t="shared" si="5"/>
        <v>1179</v>
      </c>
      <c r="S14" s="238">
        <f t="shared" si="5"/>
        <v>1178</v>
      </c>
      <c r="T14" s="238">
        <f t="shared" si="5"/>
        <v>1163</v>
      </c>
    </row>
    <row r="15" spans="1:20" s="145" customFormat="1" ht="56.25" hidden="1" customHeight="1" x14ac:dyDescent="0.25">
      <c r="A15" s="126">
        <v>182</v>
      </c>
      <c r="B15" s="205" t="s">
        <v>294</v>
      </c>
      <c r="C15" s="144" t="s">
        <v>385</v>
      </c>
      <c r="D15" s="133"/>
      <c r="E15" s="133"/>
      <c r="F15" s="140">
        <v>0</v>
      </c>
      <c r="G15" s="140">
        <v>0</v>
      </c>
      <c r="H15" s="140">
        <v>0</v>
      </c>
      <c r="I15" s="129">
        <f t="shared" si="6"/>
        <v>0</v>
      </c>
      <c r="J15" s="129">
        <f t="shared" si="3"/>
        <v>0</v>
      </c>
      <c r="K15" s="129">
        <f t="shared" si="3"/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238">
        <f t="shared" si="5"/>
        <v>0</v>
      </c>
      <c r="S15" s="238">
        <f t="shared" si="5"/>
        <v>0</v>
      </c>
      <c r="T15" s="238">
        <f t="shared" si="5"/>
        <v>0</v>
      </c>
    </row>
    <row r="16" spans="1:20" s="148" customFormat="1" ht="37.5" hidden="1" x14ac:dyDescent="0.35">
      <c r="A16" s="126">
        <v>100</v>
      </c>
      <c r="B16" s="204" t="s">
        <v>7</v>
      </c>
      <c r="C16" s="146" t="s">
        <v>295</v>
      </c>
      <c r="D16" s="133"/>
      <c r="E16" s="133"/>
      <c r="F16" s="136">
        <f>F17</f>
        <v>18525</v>
      </c>
      <c r="G16" s="136">
        <f>G17</f>
        <v>20698</v>
      </c>
      <c r="H16" s="136">
        <f>H17</f>
        <v>20850</v>
      </c>
      <c r="I16" s="147">
        <f t="shared" si="6"/>
        <v>0</v>
      </c>
      <c r="J16" s="129">
        <f t="shared" si="3"/>
        <v>0</v>
      </c>
      <c r="K16" s="129">
        <f t="shared" si="3"/>
        <v>0</v>
      </c>
      <c r="L16" s="137">
        <f>L17</f>
        <v>18525</v>
      </c>
      <c r="M16" s="137">
        <f>M17</f>
        <v>20698</v>
      </c>
      <c r="N16" s="137">
        <f>N17</f>
        <v>20850</v>
      </c>
      <c r="O16" s="137">
        <f t="shared" ref="O16:T16" si="7">O17</f>
        <v>0</v>
      </c>
      <c r="P16" s="137">
        <f t="shared" si="7"/>
        <v>0</v>
      </c>
      <c r="Q16" s="137">
        <f t="shared" si="7"/>
        <v>0</v>
      </c>
      <c r="R16" s="137">
        <f t="shared" si="7"/>
        <v>18525</v>
      </c>
      <c r="S16" s="137">
        <f t="shared" si="7"/>
        <v>20698</v>
      </c>
      <c r="T16" s="137">
        <f t="shared" si="7"/>
        <v>20850</v>
      </c>
    </row>
    <row r="17" spans="1:20" s="131" customFormat="1" ht="37.5" hidden="1" x14ac:dyDescent="0.25">
      <c r="A17" s="126">
        <v>100</v>
      </c>
      <c r="B17" s="204" t="s">
        <v>8</v>
      </c>
      <c r="C17" s="149" t="s">
        <v>296</v>
      </c>
      <c r="D17" s="133"/>
      <c r="E17" s="133"/>
      <c r="F17" s="150">
        <f>F18+F20+F22+F24</f>
        <v>18525</v>
      </c>
      <c r="G17" s="150">
        <f>G18+G20+G22+G24</f>
        <v>20698</v>
      </c>
      <c r="H17" s="150">
        <f>H18+H20+H22+H24</f>
        <v>20850</v>
      </c>
      <c r="I17" s="129">
        <f t="shared" si="6"/>
        <v>0</v>
      </c>
      <c r="J17" s="129">
        <f t="shared" si="3"/>
        <v>0</v>
      </c>
      <c r="K17" s="129">
        <f t="shared" si="3"/>
        <v>0</v>
      </c>
      <c r="L17" s="151">
        <f>L18+L20+L22+L24</f>
        <v>18525</v>
      </c>
      <c r="M17" s="151">
        <f>M18+M20+M22+M24</f>
        <v>20698</v>
      </c>
      <c r="N17" s="151">
        <f>N18+N20+N22+N24</f>
        <v>20850</v>
      </c>
      <c r="O17" s="151">
        <f t="shared" ref="O17:T17" si="8">O18+O20+O22+O24</f>
        <v>0</v>
      </c>
      <c r="P17" s="151">
        <f t="shared" si="8"/>
        <v>0</v>
      </c>
      <c r="Q17" s="151">
        <f t="shared" si="8"/>
        <v>0</v>
      </c>
      <c r="R17" s="151">
        <f t="shared" si="8"/>
        <v>18525</v>
      </c>
      <c r="S17" s="151">
        <f t="shared" si="8"/>
        <v>20698</v>
      </c>
      <c r="T17" s="151">
        <f t="shared" si="8"/>
        <v>20850</v>
      </c>
    </row>
    <row r="18" spans="1:20" s="131" customFormat="1" ht="56.25" hidden="1" x14ac:dyDescent="0.25">
      <c r="A18" s="126">
        <v>100</v>
      </c>
      <c r="B18" s="204" t="s">
        <v>9</v>
      </c>
      <c r="C18" s="152" t="s">
        <v>130</v>
      </c>
      <c r="D18" s="133"/>
      <c r="E18" s="133"/>
      <c r="F18" s="140">
        <f>F19</f>
        <v>8489</v>
      </c>
      <c r="G18" s="140">
        <f>G19</f>
        <v>9541</v>
      </c>
      <c r="H18" s="140">
        <f>H19</f>
        <v>9597</v>
      </c>
      <c r="I18" s="129">
        <f t="shared" si="6"/>
        <v>0</v>
      </c>
      <c r="J18" s="129">
        <f t="shared" si="3"/>
        <v>0</v>
      </c>
      <c r="K18" s="129">
        <f t="shared" si="3"/>
        <v>0</v>
      </c>
      <c r="L18" s="141">
        <f>L19</f>
        <v>8489</v>
      </c>
      <c r="M18" s="141">
        <f>M19</f>
        <v>9541</v>
      </c>
      <c r="N18" s="141">
        <f>N19</f>
        <v>9597</v>
      </c>
      <c r="O18" s="141">
        <f t="shared" ref="O18:T18" si="9">O19</f>
        <v>0</v>
      </c>
      <c r="P18" s="141">
        <f t="shared" si="9"/>
        <v>0</v>
      </c>
      <c r="Q18" s="141">
        <f t="shared" si="9"/>
        <v>0</v>
      </c>
      <c r="R18" s="141">
        <f t="shared" si="9"/>
        <v>8489</v>
      </c>
      <c r="S18" s="141">
        <f t="shared" si="9"/>
        <v>9541</v>
      </c>
      <c r="T18" s="141">
        <f t="shared" si="9"/>
        <v>9597</v>
      </c>
    </row>
    <row r="19" spans="1:20" s="131" customFormat="1" ht="93.75" hidden="1" x14ac:dyDescent="0.25">
      <c r="A19" s="126">
        <v>100</v>
      </c>
      <c r="B19" s="204" t="s">
        <v>297</v>
      </c>
      <c r="C19" s="143" t="s">
        <v>298</v>
      </c>
      <c r="D19" s="133"/>
      <c r="E19" s="133"/>
      <c r="F19" s="153">
        <v>8489</v>
      </c>
      <c r="G19" s="153">
        <v>9541</v>
      </c>
      <c r="H19" s="153">
        <v>9597</v>
      </c>
      <c r="I19" s="129">
        <f t="shared" si="6"/>
        <v>0</v>
      </c>
      <c r="J19" s="129">
        <f t="shared" si="3"/>
        <v>0</v>
      </c>
      <c r="K19" s="129">
        <f t="shared" si="3"/>
        <v>0</v>
      </c>
      <c r="L19" s="154">
        <v>8489</v>
      </c>
      <c r="M19" s="154">
        <v>9541</v>
      </c>
      <c r="N19" s="154">
        <v>9597</v>
      </c>
      <c r="O19" s="154"/>
      <c r="P19" s="154"/>
      <c r="Q19" s="154"/>
      <c r="R19" s="238">
        <f t="shared" si="5"/>
        <v>8489</v>
      </c>
      <c r="S19" s="238">
        <f t="shared" si="5"/>
        <v>9541</v>
      </c>
      <c r="T19" s="238">
        <f t="shared" si="5"/>
        <v>9597</v>
      </c>
    </row>
    <row r="20" spans="1:20" s="131" customFormat="1" ht="75" hidden="1" x14ac:dyDescent="0.25">
      <c r="A20" s="126">
        <v>100</v>
      </c>
      <c r="B20" s="204" t="s">
        <v>10</v>
      </c>
      <c r="C20" s="152" t="s">
        <v>131</v>
      </c>
      <c r="D20" s="133"/>
      <c r="E20" s="133"/>
      <c r="F20" s="153">
        <f t="shared" ref="F20:G20" si="10">F21</f>
        <v>44</v>
      </c>
      <c r="G20" s="153">
        <f t="shared" si="10"/>
        <v>48</v>
      </c>
      <c r="H20" s="153">
        <f>H21</f>
        <v>47</v>
      </c>
      <c r="I20" s="129">
        <f t="shared" si="6"/>
        <v>0</v>
      </c>
      <c r="J20" s="129">
        <f t="shared" si="3"/>
        <v>0</v>
      </c>
      <c r="K20" s="129">
        <f t="shared" si="3"/>
        <v>0</v>
      </c>
      <c r="L20" s="154">
        <f t="shared" ref="L20:M20" si="11">L21</f>
        <v>44</v>
      </c>
      <c r="M20" s="154">
        <f t="shared" si="11"/>
        <v>48</v>
      </c>
      <c r="N20" s="154">
        <f>N21</f>
        <v>47</v>
      </c>
      <c r="O20" s="154">
        <f t="shared" ref="O20:T20" si="12">O21</f>
        <v>0</v>
      </c>
      <c r="P20" s="154">
        <f t="shared" si="12"/>
        <v>0</v>
      </c>
      <c r="Q20" s="154">
        <f t="shared" si="12"/>
        <v>0</v>
      </c>
      <c r="R20" s="154">
        <f t="shared" si="12"/>
        <v>44</v>
      </c>
      <c r="S20" s="154">
        <f t="shared" si="12"/>
        <v>48</v>
      </c>
      <c r="T20" s="154">
        <f t="shared" si="12"/>
        <v>47</v>
      </c>
    </row>
    <row r="21" spans="1:20" s="131" customFormat="1" ht="112.5" hidden="1" x14ac:dyDescent="0.25">
      <c r="A21" s="126">
        <v>100</v>
      </c>
      <c r="B21" s="204" t="s">
        <v>299</v>
      </c>
      <c r="C21" s="143" t="s">
        <v>300</v>
      </c>
      <c r="D21" s="133"/>
      <c r="E21" s="133"/>
      <c r="F21" s="153">
        <v>44</v>
      </c>
      <c r="G21" s="153">
        <v>48</v>
      </c>
      <c r="H21" s="153">
        <v>47</v>
      </c>
      <c r="I21" s="129">
        <f t="shared" si="6"/>
        <v>0</v>
      </c>
      <c r="J21" s="129">
        <f t="shared" si="3"/>
        <v>0</v>
      </c>
      <c r="K21" s="129">
        <f t="shared" si="3"/>
        <v>0</v>
      </c>
      <c r="L21" s="154">
        <v>44</v>
      </c>
      <c r="M21" s="154">
        <v>48</v>
      </c>
      <c r="N21" s="154">
        <v>47</v>
      </c>
      <c r="O21" s="154"/>
      <c r="P21" s="154"/>
      <c r="Q21" s="154"/>
      <c r="R21" s="238">
        <f t="shared" si="5"/>
        <v>44</v>
      </c>
      <c r="S21" s="238">
        <f t="shared" si="5"/>
        <v>48</v>
      </c>
      <c r="T21" s="238">
        <f t="shared" si="5"/>
        <v>47</v>
      </c>
    </row>
    <row r="22" spans="1:20" s="131" customFormat="1" ht="56.25" hidden="1" x14ac:dyDescent="0.25">
      <c r="A22" s="126">
        <v>100</v>
      </c>
      <c r="B22" s="204" t="s">
        <v>11</v>
      </c>
      <c r="C22" s="152" t="s">
        <v>132</v>
      </c>
      <c r="D22" s="133"/>
      <c r="E22" s="133"/>
      <c r="F22" s="140">
        <f>F23</f>
        <v>11088</v>
      </c>
      <c r="G22" s="140">
        <f>G23</f>
        <v>12428</v>
      </c>
      <c r="H22" s="140">
        <f>H23</f>
        <v>12424</v>
      </c>
      <c r="I22" s="129">
        <f t="shared" si="6"/>
        <v>0</v>
      </c>
      <c r="J22" s="129">
        <f t="shared" si="3"/>
        <v>0</v>
      </c>
      <c r="K22" s="129">
        <f t="shared" si="3"/>
        <v>0</v>
      </c>
      <c r="L22" s="141">
        <f>L23</f>
        <v>11088</v>
      </c>
      <c r="M22" s="141">
        <f>M23</f>
        <v>12428</v>
      </c>
      <c r="N22" s="141">
        <f>N23</f>
        <v>12424</v>
      </c>
      <c r="O22" s="141">
        <f t="shared" ref="O22:T22" si="13">O23</f>
        <v>0</v>
      </c>
      <c r="P22" s="141">
        <f t="shared" si="13"/>
        <v>0</v>
      </c>
      <c r="Q22" s="141">
        <f t="shared" si="13"/>
        <v>0</v>
      </c>
      <c r="R22" s="141">
        <f t="shared" si="13"/>
        <v>11088</v>
      </c>
      <c r="S22" s="141">
        <f t="shared" si="13"/>
        <v>12428</v>
      </c>
      <c r="T22" s="141">
        <f t="shared" si="13"/>
        <v>12424</v>
      </c>
    </row>
    <row r="23" spans="1:20" s="131" customFormat="1" ht="93.75" hidden="1" x14ac:dyDescent="0.25">
      <c r="A23" s="126">
        <v>100</v>
      </c>
      <c r="B23" s="204" t="s">
        <v>301</v>
      </c>
      <c r="C23" s="143" t="s">
        <v>302</v>
      </c>
      <c r="D23" s="133"/>
      <c r="E23" s="133"/>
      <c r="F23" s="153">
        <v>11088</v>
      </c>
      <c r="G23" s="153">
        <v>12428</v>
      </c>
      <c r="H23" s="153">
        <v>12424</v>
      </c>
      <c r="I23" s="129">
        <f t="shared" si="6"/>
        <v>0</v>
      </c>
      <c r="J23" s="129">
        <f t="shared" si="3"/>
        <v>0</v>
      </c>
      <c r="K23" s="129">
        <f t="shared" si="3"/>
        <v>0</v>
      </c>
      <c r="L23" s="154">
        <v>11088</v>
      </c>
      <c r="M23" s="154">
        <v>12428</v>
      </c>
      <c r="N23" s="154">
        <v>12424</v>
      </c>
      <c r="O23" s="154"/>
      <c r="P23" s="154"/>
      <c r="Q23" s="154"/>
      <c r="R23" s="238">
        <f t="shared" si="5"/>
        <v>11088</v>
      </c>
      <c r="S23" s="238">
        <f t="shared" si="5"/>
        <v>12428</v>
      </c>
      <c r="T23" s="238">
        <f t="shared" si="5"/>
        <v>12424</v>
      </c>
    </row>
    <row r="24" spans="1:20" s="131" customFormat="1" ht="56.25" hidden="1" x14ac:dyDescent="0.25">
      <c r="A24" s="126">
        <v>100</v>
      </c>
      <c r="B24" s="204" t="s">
        <v>12</v>
      </c>
      <c r="C24" s="152" t="s">
        <v>133</v>
      </c>
      <c r="D24" s="133"/>
      <c r="E24" s="133"/>
      <c r="F24" s="140">
        <f>F25</f>
        <v>-1096</v>
      </c>
      <c r="G24" s="140">
        <f>G25</f>
        <v>-1319</v>
      </c>
      <c r="H24" s="140">
        <f>H25</f>
        <v>-1218</v>
      </c>
      <c r="I24" s="129">
        <f t="shared" si="6"/>
        <v>0</v>
      </c>
      <c r="J24" s="129">
        <f t="shared" si="3"/>
        <v>0</v>
      </c>
      <c r="K24" s="129">
        <f t="shared" si="3"/>
        <v>0</v>
      </c>
      <c r="L24" s="141">
        <f>L25</f>
        <v>-1096</v>
      </c>
      <c r="M24" s="141">
        <f>M25</f>
        <v>-1319</v>
      </c>
      <c r="N24" s="141">
        <f>N25</f>
        <v>-1218</v>
      </c>
      <c r="O24" s="141">
        <f t="shared" ref="O24:T24" si="14">O25</f>
        <v>0</v>
      </c>
      <c r="P24" s="141">
        <f t="shared" si="14"/>
        <v>0</v>
      </c>
      <c r="Q24" s="141">
        <f t="shared" si="14"/>
        <v>0</v>
      </c>
      <c r="R24" s="141">
        <f t="shared" si="14"/>
        <v>-1096</v>
      </c>
      <c r="S24" s="141">
        <f t="shared" si="14"/>
        <v>-1319</v>
      </c>
      <c r="T24" s="141">
        <f t="shared" si="14"/>
        <v>-1218</v>
      </c>
    </row>
    <row r="25" spans="1:20" s="131" customFormat="1" ht="93.75" hidden="1" x14ac:dyDescent="0.25">
      <c r="A25" s="126">
        <v>100</v>
      </c>
      <c r="B25" s="204" t="s">
        <v>303</v>
      </c>
      <c r="C25" s="143" t="s">
        <v>304</v>
      </c>
      <c r="D25" s="133"/>
      <c r="E25" s="133"/>
      <c r="F25" s="153">
        <v>-1096</v>
      </c>
      <c r="G25" s="153">
        <v>-1319</v>
      </c>
      <c r="H25" s="153">
        <v>-1218</v>
      </c>
      <c r="I25" s="129">
        <f t="shared" si="6"/>
        <v>0</v>
      </c>
      <c r="J25" s="129">
        <f t="shared" si="3"/>
        <v>0</v>
      </c>
      <c r="K25" s="129">
        <f t="shared" si="3"/>
        <v>0</v>
      </c>
      <c r="L25" s="154">
        <v>-1096</v>
      </c>
      <c r="M25" s="154">
        <v>-1319</v>
      </c>
      <c r="N25" s="154">
        <v>-1218</v>
      </c>
      <c r="O25" s="154"/>
      <c r="P25" s="154"/>
      <c r="Q25" s="154"/>
      <c r="R25" s="238">
        <f t="shared" si="5"/>
        <v>-1096</v>
      </c>
      <c r="S25" s="238">
        <f t="shared" si="5"/>
        <v>-1319</v>
      </c>
      <c r="T25" s="238">
        <f t="shared" si="5"/>
        <v>-1218</v>
      </c>
    </row>
    <row r="26" spans="1:20" s="155" customFormat="1" ht="21" hidden="1" x14ac:dyDescent="0.25">
      <c r="A26" s="126">
        <v>182</v>
      </c>
      <c r="B26" s="204" t="s">
        <v>13</v>
      </c>
      <c r="C26" s="146" t="s">
        <v>134</v>
      </c>
      <c r="D26" s="133"/>
      <c r="E26" s="133"/>
      <c r="F26" s="136">
        <f t="shared" ref="F26:H26" si="15">F27+F31+F34+F37</f>
        <v>65379</v>
      </c>
      <c r="G26" s="136">
        <f t="shared" si="15"/>
        <v>39151</v>
      </c>
      <c r="H26" s="136">
        <f t="shared" si="15"/>
        <v>31223</v>
      </c>
      <c r="I26" s="129">
        <f t="shared" si="6"/>
        <v>0</v>
      </c>
      <c r="J26" s="129">
        <f t="shared" si="3"/>
        <v>0</v>
      </c>
      <c r="K26" s="129">
        <f t="shared" si="3"/>
        <v>0</v>
      </c>
      <c r="L26" s="137">
        <f t="shared" ref="L26:T26" si="16">L27+L31+L34+L37</f>
        <v>65379</v>
      </c>
      <c r="M26" s="137">
        <f t="shared" si="16"/>
        <v>39151</v>
      </c>
      <c r="N26" s="137">
        <f t="shared" si="16"/>
        <v>31223</v>
      </c>
      <c r="O26" s="137">
        <f t="shared" si="16"/>
        <v>0</v>
      </c>
      <c r="P26" s="137">
        <f t="shared" si="16"/>
        <v>0</v>
      </c>
      <c r="Q26" s="137">
        <f t="shared" si="16"/>
        <v>0</v>
      </c>
      <c r="R26" s="137">
        <f t="shared" si="16"/>
        <v>65379</v>
      </c>
      <c r="S26" s="137">
        <f t="shared" si="16"/>
        <v>39151</v>
      </c>
      <c r="T26" s="137">
        <f t="shared" si="16"/>
        <v>31223</v>
      </c>
    </row>
    <row r="27" spans="1:20" s="131" customFormat="1" hidden="1" x14ac:dyDescent="0.25">
      <c r="A27" s="126">
        <v>182</v>
      </c>
      <c r="B27" s="204" t="s">
        <v>260</v>
      </c>
      <c r="C27" s="149" t="s">
        <v>263</v>
      </c>
      <c r="D27" s="133"/>
      <c r="E27" s="133"/>
      <c r="F27" s="140">
        <f>F28+F29+F30</f>
        <v>27842</v>
      </c>
      <c r="G27" s="140">
        <f t="shared" ref="G27" si="17">G28+G29+G30</f>
        <v>28955</v>
      </c>
      <c r="H27" s="140">
        <f>H28+H29+H30</f>
        <v>30113</v>
      </c>
      <c r="I27" s="129">
        <f t="shared" si="6"/>
        <v>0</v>
      </c>
      <c r="J27" s="129">
        <f t="shared" si="3"/>
        <v>0</v>
      </c>
      <c r="K27" s="129">
        <f t="shared" si="3"/>
        <v>0</v>
      </c>
      <c r="L27" s="141">
        <f>L28+L29+L30</f>
        <v>27842</v>
      </c>
      <c r="M27" s="141">
        <f t="shared" ref="M27" si="18">M28+M29+M30</f>
        <v>28955</v>
      </c>
      <c r="N27" s="141">
        <f>N28+N29+N30</f>
        <v>30113</v>
      </c>
      <c r="O27" s="141">
        <f t="shared" ref="O27:T27" si="19">O28+O29+O30</f>
        <v>0</v>
      </c>
      <c r="P27" s="141">
        <f t="shared" si="19"/>
        <v>0</v>
      </c>
      <c r="Q27" s="141">
        <f t="shared" si="19"/>
        <v>0</v>
      </c>
      <c r="R27" s="141">
        <f t="shared" si="19"/>
        <v>27842</v>
      </c>
      <c r="S27" s="141">
        <f t="shared" si="19"/>
        <v>28955</v>
      </c>
      <c r="T27" s="141">
        <f t="shared" si="19"/>
        <v>30113</v>
      </c>
    </row>
    <row r="28" spans="1:20" s="138" customFormat="1" ht="37.5" hidden="1" x14ac:dyDescent="0.3">
      <c r="A28" s="126">
        <v>182</v>
      </c>
      <c r="B28" s="204" t="s">
        <v>261</v>
      </c>
      <c r="C28" s="143" t="s">
        <v>264</v>
      </c>
      <c r="D28" s="133"/>
      <c r="E28" s="133"/>
      <c r="F28" s="153">
        <v>20709</v>
      </c>
      <c r="G28" s="153">
        <v>21537</v>
      </c>
      <c r="H28" s="153">
        <v>22398</v>
      </c>
      <c r="I28" s="147">
        <f t="shared" si="6"/>
        <v>0</v>
      </c>
      <c r="J28" s="129">
        <f t="shared" si="3"/>
        <v>0</v>
      </c>
      <c r="K28" s="129">
        <f t="shared" si="3"/>
        <v>0</v>
      </c>
      <c r="L28" s="154">
        <v>20709</v>
      </c>
      <c r="M28" s="154">
        <v>21537</v>
      </c>
      <c r="N28" s="154">
        <v>22398</v>
      </c>
      <c r="O28" s="154"/>
      <c r="P28" s="154"/>
      <c r="Q28" s="154"/>
      <c r="R28" s="238">
        <f t="shared" si="5"/>
        <v>20709</v>
      </c>
      <c r="S28" s="238">
        <f t="shared" si="5"/>
        <v>21537</v>
      </c>
      <c r="T28" s="238">
        <f t="shared" si="5"/>
        <v>22398</v>
      </c>
    </row>
    <row r="29" spans="1:20" s="138" customFormat="1" ht="37.5" hidden="1" x14ac:dyDescent="0.3">
      <c r="A29" s="126">
        <v>182</v>
      </c>
      <c r="B29" s="204" t="s">
        <v>262</v>
      </c>
      <c r="C29" s="143" t="s">
        <v>265</v>
      </c>
      <c r="D29" s="133"/>
      <c r="E29" s="133"/>
      <c r="F29" s="153">
        <v>7133</v>
      </c>
      <c r="G29" s="153">
        <v>7418</v>
      </c>
      <c r="H29" s="153">
        <v>7715</v>
      </c>
      <c r="I29" s="147">
        <f t="shared" si="6"/>
        <v>0</v>
      </c>
      <c r="J29" s="129">
        <f t="shared" si="3"/>
        <v>0</v>
      </c>
      <c r="K29" s="129">
        <f t="shared" si="3"/>
        <v>0</v>
      </c>
      <c r="L29" s="154">
        <v>7133</v>
      </c>
      <c r="M29" s="154">
        <v>7418</v>
      </c>
      <c r="N29" s="154">
        <v>7715</v>
      </c>
      <c r="O29" s="154"/>
      <c r="P29" s="154"/>
      <c r="Q29" s="154"/>
      <c r="R29" s="238">
        <f t="shared" si="5"/>
        <v>7133</v>
      </c>
      <c r="S29" s="238">
        <f t="shared" si="5"/>
        <v>7418</v>
      </c>
      <c r="T29" s="238">
        <f t="shared" si="5"/>
        <v>7715</v>
      </c>
    </row>
    <row r="30" spans="1:20" s="138" customFormat="1" ht="37.5" hidden="1" customHeight="1" x14ac:dyDescent="0.3">
      <c r="A30" s="126">
        <v>182</v>
      </c>
      <c r="B30" s="205" t="s">
        <v>280</v>
      </c>
      <c r="C30" s="156" t="s">
        <v>279</v>
      </c>
      <c r="D30" s="133"/>
      <c r="E30" s="133"/>
      <c r="F30" s="140">
        <v>0</v>
      </c>
      <c r="G30" s="140">
        <v>0</v>
      </c>
      <c r="H30" s="140">
        <v>0</v>
      </c>
      <c r="I30" s="147">
        <f t="shared" si="6"/>
        <v>0</v>
      </c>
      <c r="J30" s="129">
        <f t="shared" si="3"/>
        <v>0</v>
      </c>
      <c r="K30" s="129">
        <f t="shared" si="3"/>
        <v>0</v>
      </c>
      <c r="L30" s="140">
        <v>0</v>
      </c>
      <c r="M30" s="140">
        <v>0</v>
      </c>
      <c r="N30" s="140">
        <v>0</v>
      </c>
      <c r="O30" s="140"/>
      <c r="P30" s="140"/>
      <c r="Q30" s="140"/>
      <c r="R30" s="238">
        <f t="shared" si="5"/>
        <v>0</v>
      </c>
      <c r="S30" s="238">
        <f t="shared" si="5"/>
        <v>0</v>
      </c>
      <c r="T30" s="238">
        <f t="shared" si="5"/>
        <v>0</v>
      </c>
    </row>
    <row r="31" spans="1:20" s="138" customFormat="1" hidden="1" x14ac:dyDescent="0.3">
      <c r="A31" s="126">
        <v>182</v>
      </c>
      <c r="B31" s="203" t="s">
        <v>14</v>
      </c>
      <c r="C31" s="149" t="s">
        <v>135</v>
      </c>
      <c r="D31" s="133"/>
      <c r="E31" s="133"/>
      <c r="F31" s="140">
        <f t="shared" ref="F31:H31" si="20">F32+F33</f>
        <v>36510</v>
      </c>
      <c r="G31" s="140">
        <f t="shared" si="20"/>
        <v>9128</v>
      </c>
      <c r="H31" s="140">
        <f t="shared" si="20"/>
        <v>0</v>
      </c>
      <c r="I31" s="147">
        <f t="shared" si="6"/>
        <v>0</v>
      </c>
      <c r="J31" s="129">
        <f t="shared" si="3"/>
        <v>0</v>
      </c>
      <c r="K31" s="129">
        <f t="shared" si="3"/>
        <v>0</v>
      </c>
      <c r="L31" s="141">
        <f t="shared" ref="L31:T31" si="21">L32+L33</f>
        <v>36510</v>
      </c>
      <c r="M31" s="141">
        <f t="shared" si="21"/>
        <v>9128</v>
      </c>
      <c r="N31" s="141">
        <f t="shared" si="21"/>
        <v>0</v>
      </c>
      <c r="O31" s="141">
        <f t="shared" si="21"/>
        <v>0</v>
      </c>
      <c r="P31" s="141">
        <f t="shared" si="21"/>
        <v>0</v>
      </c>
      <c r="Q31" s="141">
        <f t="shared" si="21"/>
        <v>0</v>
      </c>
      <c r="R31" s="141">
        <f t="shared" si="21"/>
        <v>36510</v>
      </c>
      <c r="S31" s="141">
        <f t="shared" si="21"/>
        <v>9128</v>
      </c>
      <c r="T31" s="141">
        <f t="shared" si="21"/>
        <v>0</v>
      </c>
    </row>
    <row r="32" spans="1:20" s="131" customFormat="1" hidden="1" x14ac:dyDescent="0.25">
      <c r="A32" s="126">
        <v>182</v>
      </c>
      <c r="B32" s="204" t="s">
        <v>15</v>
      </c>
      <c r="C32" s="157" t="s">
        <v>135</v>
      </c>
      <c r="D32" s="133"/>
      <c r="E32" s="133"/>
      <c r="F32" s="153">
        <v>36510</v>
      </c>
      <c r="G32" s="153">
        <v>9128</v>
      </c>
      <c r="H32" s="153">
        <v>0</v>
      </c>
      <c r="I32" s="129">
        <f t="shared" si="6"/>
        <v>0</v>
      </c>
      <c r="J32" s="129">
        <f t="shared" si="3"/>
        <v>0</v>
      </c>
      <c r="K32" s="129">
        <f t="shared" si="3"/>
        <v>0</v>
      </c>
      <c r="L32" s="154">
        <v>36510</v>
      </c>
      <c r="M32" s="154">
        <v>9128</v>
      </c>
      <c r="N32" s="154">
        <v>0</v>
      </c>
      <c r="O32" s="154"/>
      <c r="P32" s="154"/>
      <c r="Q32" s="154"/>
      <c r="R32" s="238">
        <f t="shared" si="5"/>
        <v>36510</v>
      </c>
      <c r="S32" s="238">
        <f t="shared" si="5"/>
        <v>9128</v>
      </c>
      <c r="T32" s="238">
        <f t="shared" si="5"/>
        <v>0</v>
      </c>
    </row>
    <row r="33" spans="1:20" s="131" customFormat="1" ht="37.5" hidden="1" customHeight="1" x14ac:dyDescent="0.25">
      <c r="A33" s="126">
        <v>182</v>
      </c>
      <c r="B33" s="205" t="s">
        <v>16</v>
      </c>
      <c r="C33" s="158" t="s">
        <v>136</v>
      </c>
      <c r="D33" s="133"/>
      <c r="E33" s="133"/>
      <c r="F33" s="159">
        <v>0</v>
      </c>
      <c r="G33" s="159">
        <v>0</v>
      </c>
      <c r="H33" s="159">
        <v>0</v>
      </c>
      <c r="I33" s="129">
        <f t="shared" si="6"/>
        <v>0</v>
      </c>
      <c r="J33" s="129">
        <f t="shared" si="3"/>
        <v>0</v>
      </c>
      <c r="K33" s="129">
        <f t="shared" si="3"/>
        <v>0</v>
      </c>
      <c r="L33" s="159">
        <v>0</v>
      </c>
      <c r="M33" s="159">
        <v>0</v>
      </c>
      <c r="N33" s="159">
        <v>0</v>
      </c>
      <c r="O33" s="159"/>
      <c r="P33" s="159"/>
      <c r="Q33" s="159"/>
      <c r="R33" s="238">
        <f t="shared" si="5"/>
        <v>0</v>
      </c>
      <c r="S33" s="238">
        <f t="shared" si="5"/>
        <v>0</v>
      </c>
      <c r="T33" s="238">
        <f t="shared" si="5"/>
        <v>0</v>
      </c>
    </row>
    <row r="34" spans="1:20" s="131" customFormat="1" hidden="1" x14ac:dyDescent="0.25">
      <c r="A34" s="126">
        <v>182</v>
      </c>
      <c r="B34" s="203" t="s">
        <v>17</v>
      </c>
      <c r="C34" s="149" t="s">
        <v>137</v>
      </c>
      <c r="D34" s="133"/>
      <c r="E34" s="133"/>
      <c r="F34" s="140">
        <f>F35+F36</f>
        <v>467</v>
      </c>
      <c r="G34" s="140">
        <f>G35+G36</f>
        <v>486</v>
      </c>
      <c r="H34" s="140">
        <f>H35+H36</f>
        <v>505</v>
      </c>
      <c r="I34" s="129">
        <f t="shared" si="6"/>
        <v>0</v>
      </c>
      <c r="J34" s="129">
        <f t="shared" si="3"/>
        <v>0</v>
      </c>
      <c r="K34" s="129">
        <f t="shared" si="3"/>
        <v>0</v>
      </c>
      <c r="L34" s="141">
        <f>L35+L36</f>
        <v>467</v>
      </c>
      <c r="M34" s="141">
        <f>M35+M36</f>
        <v>486</v>
      </c>
      <c r="N34" s="141">
        <f>N35+N36</f>
        <v>505</v>
      </c>
      <c r="O34" s="141">
        <f t="shared" ref="O34:T34" si="22">O35+O36</f>
        <v>0</v>
      </c>
      <c r="P34" s="141">
        <f t="shared" si="22"/>
        <v>0</v>
      </c>
      <c r="Q34" s="141">
        <f t="shared" si="22"/>
        <v>0</v>
      </c>
      <c r="R34" s="141">
        <f t="shared" si="22"/>
        <v>467</v>
      </c>
      <c r="S34" s="141">
        <f t="shared" si="22"/>
        <v>486</v>
      </c>
      <c r="T34" s="141">
        <f t="shared" si="22"/>
        <v>505</v>
      </c>
    </row>
    <row r="35" spans="1:20" s="131" customFormat="1" hidden="1" x14ac:dyDescent="0.25">
      <c r="A35" s="126">
        <v>182</v>
      </c>
      <c r="B35" s="204" t="s">
        <v>18</v>
      </c>
      <c r="C35" s="157" t="s">
        <v>137</v>
      </c>
      <c r="D35" s="133"/>
      <c r="E35" s="133"/>
      <c r="F35" s="153">
        <v>467</v>
      </c>
      <c r="G35" s="153">
        <v>486</v>
      </c>
      <c r="H35" s="153">
        <v>505</v>
      </c>
      <c r="I35" s="129">
        <f t="shared" si="6"/>
        <v>0</v>
      </c>
      <c r="J35" s="129">
        <f t="shared" si="3"/>
        <v>0</v>
      </c>
      <c r="K35" s="129">
        <f t="shared" si="3"/>
        <v>0</v>
      </c>
      <c r="L35" s="154">
        <v>467</v>
      </c>
      <c r="M35" s="154">
        <v>486</v>
      </c>
      <c r="N35" s="154">
        <v>505</v>
      </c>
      <c r="O35" s="154"/>
      <c r="P35" s="154"/>
      <c r="Q35" s="154"/>
      <c r="R35" s="238">
        <f t="shared" si="5"/>
        <v>467</v>
      </c>
      <c r="S35" s="238">
        <f t="shared" si="5"/>
        <v>486</v>
      </c>
      <c r="T35" s="238">
        <f t="shared" si="5"/>
        <v>505</v>
      </c>
    </row>
    <row r="36" spans="1:20" s="131" customFormat="1" ht="18.75" hidden="1" customHeight="1" x14ac:dyDescent="0.25">
      <c r="A36" s="126">
        <v>182</v>
      </c>
      <c r="B36" s="204" t="s">
        <v>305</v>
      </c>
      <c r="C36" s="157" t="s">
        <v>306</v>
      </c>
      <c r="D36" s="133"/>
      <c r="E36" s="133"/>
      <c r="F36" s="153"/>
      <c r="G36" s="153"/>
      <c r="H36" s="153"/>
      <c r="I36" s="129">
        <f t="shared" si="6"/>
        <v>0</v>
      </c>
      <c r="J36" s="129">
        <f t="shared" si="3"/>
        <v>0</v>
      </c>
      <c r="K36" s="129">
        <f t="shared" si="3"/>
        <v>0</v>
      </c>
      <c r="L36" s="154"/>
      <c r="M36" s="154"/>
      <c r="N36" s="154"/>
      <c r="O36" s="154"/>
      <c r="P36" s="154"/>
      <c r="Q36" s="154"/>
      <c r="R36" s="238">
        <f t="shared" si="5"/>
        <v>0</v>
      </c>
      <c r="S36" s="238">
        <f t="shared" si="5"/>
        <v>0</v>
      </c>
      <c r="T36" s="238">
        <f t="shared" si="5"/>
        <v>0</v>
      </c>
    </row>
    <row r="37" spans="1:20" s="131" customFormat="1" hidden="1" x14ac:dyDescent="0.25">
      <c r="A37" s="126">
        <v>182</v>
      </c>
      <c r="B37" s="203" t="s">
        <v>19</v>
      </c>
      <c r="C37" s="149" t="s">
        <v>138</v>
      </c>
      <c r="D37" s="133"/>
      <c r="E37" s="133"/>
      <c r="F37" s="140">
        <f>F38</f>
        <v>560</v>
      </c>
      <c r="G37" s="140">
        <f>G38</f>
        <v>582</v>
      </c>
      <c r="H37" s="140">
        <f>H38</f>
        <v>605</v>
      </c>
      <c r="I37" s="129">
        <f t="shared" si="6"/>
        <v>0</v>
      </c>
      <c r="J37" s="129">
        <f t="shared" si="3"/>
        <v>0</v>
      </c>
      <c r="K37" s="129">
        <f t="shared" si="3"/>
        <v>0</v>
      </c>
      <c r="L37" s="141">
        <f>L38</f>
        <v>560</v>
      </c>
      <c r="M37" s="141">
        <f>M38</f>
        <v>582</v>
      </c>
      <c r="N37" s="141">
        <f>N38</f>
        <v>605</v>
      </c>
      <c r="O37" s="141">
        <f t="shared" ref="O37:T37" si="23">O38</f>
        <v>0</v>
      </c>
      <c r="P37" s="141">
        <f t="shared" si="23"/>
        <v>0</v>
      </c>
      <c r="Q37" s="141">
        <f t="shared" si="23"/>
        <v>0</v>
      </c>
      <c r="R37" s="141">
        <f t="shared" si="23"/>
        <v>560</v>
      </c>
      <c r="S37" s="141">
        <f t="shared" si="23"/>
        <v>582</v>
      </c>
      <c r="T37" s="141">
        <f t="shared" si="23"/>
        <v>605</v>
      </c>
    </row>
    <row r="38" spans="1:20" s="131" customFormat="1" ht="37.5" hidden="1" x14ac:dyDescent="0.25">
      <c r="A38" s="126">
        <v>182</v>
      </c>
      <c r="B38" s="203" t="s">
        <v>20</v>
      </c>
      <c r="C38" s="143" t="s">
        <v>139</v>
      </c>
      <c r="D38" s="133"/>
      <c r="E38" s="133"/>
      <c r="F38" s="153">
        <v>560</v>
      </c>
      <c r="G38" s="153">
        <v>582</v>
      </c>
      <c r="H38" s="153">
        <v>605</v>
      </c>
      <c r="I38" s="129">
        <f t="shared" si="6"/>
        <v>0</v>
      </c>
      <c r="J38" s="129">
        <f t="shared" si="3"/>
        <v>0</v>
      </c>
      <c r="K38" s="129">
        <f t="shared" si="3"/>
        <v>0</v>
      </c>
      <c r="L38" s="154">
        <v>560</v>
      </c>
      <c r="M38" s="154">
        <v>582</v>
      </c>
      <c r="N38" s="154">
        <v>605</v>
      </c>
      <c r="O38" s="154"/>
      <c r="P38" s="154"/>
      <c r="Q38" s="154"/>
      <c r="R38" s="238">
        <f t="shared" si="5"/>
        <v>560</v>
      </c>
      <c r="S38" s="238">
        <f t="shared" si="5"/>
        <v>582</v>
      </c>
      <c r="T38" s="238">
        <f t="shared" si="5"/>
        <v>605</v>
      </c>
    </row>
    <row r="39" spans="1:20" s="4" customFormat="1" x14ac:dyDescent="0.25">
      <c r="A39" s="8">
        <v>182</v>
      </c>
      <c r="B39" s="206" t="s">
        <v>21</v>
      </c>
      <c r="C39" s="10" t="s">
        <v>140</v>
      </c>
      <c r="D39" s="47"/>
      <c r="E39" s="47"/>
      <c r="F39" s="42">
        <f t="shared" ref="F39:H39" si="24">F40+F42+F45</f>
        <v>53771</v>
      </c>
      <c r="G39" s="42">
        <f t="shared" si="24"/>
        <v>54753</v>
      </c>
      <c r="H39" s="42">
        <f t="shared" si="24"/>
        <v>55831</v>
      </c>
      <c r="I39" s="48">
        <f t="shared" si="6"/>
        <v>0</v>
      </c>
      <c r="J39" s="48">
        <f t="shared" si="3"/>
        <v>0</v>
      </c>
      <c r="K39" s="48">
        <f t="shared" si="3"/>
        <v>0</v>
      </c>
      <c r="L39" s="36">
        <f t="shared" ref="L39:T39" si="25">L40+L42+L45</f>
        <v>53771</v>
      </c>
      <c r="M39" s="36">
        <f t="shared" si="25"/>
        <v>54753</v>
      </c>
      <c r="N39" s="36">
        <f t="shared" si="25"/>
        <v>55831</v>
      </c>
      <c r="O39" s="36">
        <f t="shared" si="25"/>
        <v>-5648</v>
      </c>
      <c r="P39" s="36">
        <f t="shared" si="25"/>
        <v>0</v>
      </c>
      <c r="Q39" s="36">
        <f t="shared" si="25"/>
        <v>0</v>
      </c>
      <c r="R39" s="36">
        <f t="shared" si="25"/>
        <v>48123</v>
      </c>
      <c r="S39" s="36">
        <f t="shared" si="25"/>
        <v>54753</v>
      </c>
      <c r="T39" s="36">
        <f t="shared" si="25"/>
        <v>55831</v>
      </c>
    </row>
    <row r="40" spans="1:20" s="166" customFormat="1" hidden="1" x14ac:dyDescent="0.25">
      <c r="A40" s="163">
        <v>182</v>
      </c>
      <c r="B40" s="203" t="s">
        <v>22</v>
      </c>
      <c r="C40" s="149" t="s">
        <v>141</v>
      </c>
      <c r="D40" s="164"/>
      <c r="E40" s="164"/>
      <c r="F40" s="141">
        <f>F41</f>
        <v>9380</v>
      </c>
      <c r="G40" s="141">
        <f>G41</f>
        <v>10318</v>
      </c>
      <c r="H40" s="141">
        <f>H41</f>
        <v>11350</v>
      </c>
      <c r="I40" s="165">
        <f t="shared" si="6"/>
        <v>0</v>
      </c>
      <c r="J40" s="165">
        <f t="shared" si="3"/>
        <v>0</v>
      </c>
      <c r="K40" s="165">
        <f t="shared" si="3"/>
        <v>0</v>
      </c>
      <c r="L40" s="141">
        <f>L41</f>
        <v>9380</v>
      </c>
      <c r="M40" s="141">
        <f>M41</f>
        <v>10318</v>
      </c>
      <c r="N40" s="141">
        <f>N41</f>
        <v>11350</v>
      </c>
      <c r="O40" s="141">
        <f t="shared" ref="O40:T40" si="26">O41</f>
        <v>0</v>
      </c>
      <c r="P40" s="141">
        <f t="shared" si="26"/>
        <v>0</v>
      </c>
      <c r="Q40" s="141">
        <f t="shared" si="26"/>
        <v>0</v>
      </c>
      <c r="R40" s="141">
        <f t="shared" si="26"/>
        <v>9380</v>
      </c>
      <c r="S40" s="141">
        <f t="shared" si="26"/>
        <v>10318</v>
      </c>
      <c r="T40" s="141">
        <f t="shared" si="26"/>
        <v>11350</v>
      </c>
    </row>
    <row r="41" spans="1:20" s="167" customFormat="1" ht="37.5" hidden="1" x14ac:dyDescent="0.25">
      <c r="A41" s="163">
        <v>182</v>
      </c>
      <c r="B41" s="204" t="s">
        <v>23</v>
      </c>
      <c r="C41" s="142" t="s">
        <v>142</v>
      </c>
      <c r="D41" s="164"/>
      <c r="E41" s="164"/>
      <c r="F41" s="154">
        <v>9380</v>
      </c>
      <c r="G41" s="154">
        <v>10318</v>
      </c>
      <c r="H41" s="154">
        <v>11350</v>
      </c>
      <c r="I41" s="165">
        <f t="shared" si="6"/>
        <v>0</v>
      </c>
      <c r="J41" s="165">
        <f t="shared" si="3"/>
        <v>0</v>
      </c>
      <c r="K41" s="165">
        <f t="shared" si="3"/>
        <v>0</v>
      </c>
      <c r="L41" s="154">
        <v>9380</v>
      </c>
      <c r="M41" s="154">
        <v>10318</v>
      </c>
      <c r="N41" s="154">
        <v>11350</v>
      </c>
      <c r="O41" s="154"/>
      <c r="P41" s="154"/>
      <c r="Q41" s="154"/>
      <c r="R41" s="239">
        <f t="shared" si="5"/>
        <v>9380</v>
      </c>
      <c r="S41" s="239">
        <f t="shared" si="5"/>
        <v>10318</v>
      </c>
      <c r="T41" s="239">
        <f t="shared" si="5"/>
        <v>11350</v>
      </c>
    </row>
    <row r="42" spans="1:20" s="166" customFormat="1" hidden="1" x14ac:dyDescent="0.25">
      <c r="A42" s="163">
        <v>182</v>
      </c>
      <c r="B42" s="203" t="s">
        <v>24</v>
      </c>
      <c r="C42" s="149" t="s">
        <v>143</v>
      </c>
      <c r="D42" s="164"/>
      <c r="E42" s="164"/>
      <c r="F42" s="141">
        <f t="shared" ref="F42:H42" si="27">F43+F44</f>
        <v>2159</v>
      </c>
      <c r="G42" s="141">
        <f t="shared" si="27"/>
        <v>2203</v>
      </c>
      <c r="H42" s="141">
        <f t="shared" si="27"/>
        <v>2249</v>
      </c>
      <c r="I42" s="165">
        <f t="shared" si="6"/>
        <v>0</v>
      </c>
      <c r="J42" s="165">
        <f t="shared" si="3"/>
        <v>0</v>
      </c>
      <c r="K42" s="165">
        <f t="shared" si="3"/>
        <v>0</v>
      </c>
      <c r="L42" s="141">
        <f t="shared" ref="L42:T42" si="28">L43+L44</f>
        <v>2159</v>
      </c>
      <c r="M42" s="141">
        <f t="shared" si="28"/>
        <v>2203</v>
      </c>
      <c r="N42" s="141">
        <f t="shared" si="28"/>
        <v>2249</v>
      </c>
      <c r="O42" s="141">
        <f t="shared" si="28"/>
        <v>0</v>
      </c>
      <c r="P42" s="141">
        <f t="shared" si="28"/>
        <v>0</v>
      </c>
      <c r="Q42" s="141">
        <f t="shared" si="28"/>
        <v>0</v>
      </c>
      <c r="R42" s="141">
        <f t="shared" si="28"/>
        <v>2159</v>
      </c>
      <c r="S42" s="141">
        <f t="shared" si="28"/>
        <v>2203</v>
      </c>
      <c r="T42" s="141">
        <f t="shared" si="28"/>
        <v>2249</v>
      </c>
    </row>
    <row r="43" spans="1:20" s="172" customFormat="1" ht="19.5" hidden="1" x14ac:dyDescent="0.25">
      <c r="A43" s="168">
        <v>182</v>
      </c>
      <c r="B43" s="204" t="s">
        <v>25</v>
      </c>
      <c r="C43" s="157" t="s">
        <v>144</v>
      </c>
      <c r="D43" s="169"/>
      <c r="E43" s="169"/>
      <c r="F43" s="170">
        <v>370</v>
      </c>
      <c r="G43" s="170">
        <v>366</v>
      </c>
      <c r="H43" s="170">
        <v>362</v>
      </c>
      <c r="I43" s="171">
        <f t="shared" si="6"/>
        <v>0</v>
      </c>
      <c r="J43" s="165">
        <f t="shared" si="3"/>
        <v>0</v>
      </c>
      <c r="K43" s="165">
        <f t="shared" si="3"/>
        <v>0</v>
      </c>
      <c r="L43" s="170">
        <v>370</v>
      </c>
      <c r="M43" s="170">
        <v>366</v>
      </c>
      <c r="N43" s="170">
        <v>362</v>
      </c>
      <c r="O43" s="170"/>
      <c r="P43" s="170"/>
      <c r="Q43" s="170"/>
      <c r="R43" s="239">
        <f t="shared" si="5"/>
        <v>370</v>
      </c>
      <c r="S43" s="239">
        <f t="shared" si="5"/>
        <v>366</v>
      </c>
      <c r="T43" s="239">
        <f t="shared" si="5"/>
        <v>362</v>
      </c>
    </row>
    <row r="44" spans="1:20" s="172" customFormat="1" ht="19.5" hidden="1" x14ac:dyDescent="0.25">
      <c r="A44" s="168">
        <v>182</v>
      </c>
      <c r="B44" s="204" t="s">
        <v>26</v>
      </c>
      <c r="C44" s="157" t="s">
        <v>145</v>
      </c>
      <c r="D44" s="169"/>
      <c r="E44" s="169"/>
      <c r="F44" s="170">
        <v>1789</v>
      </c>
      <c r="G44" s="170">
        <v>1837</v>
      </c>
      <c r="H44" s="170">
        <v>1887</v>
      </c>
      <c r="I44" s="171">
        <f t="shared" si="6"/>
        <v>0</v>
      </c>
      <c r="J44" s="165">
        <f t="shared" si="3"/>
        <v>0</v>
      </c>
      <c r="K44" s="165">
        <f t="shared" si="3"/>
        <v>0</v>
      </c>
      <c r="L44" s="170">
        <v>1789</v>
      </c>
      <c r="M44" s="170">
        <v>1837</v>
      </c>
      <c r="N44" s="170">
        <v>1887</v>
      </c>
      <c r="O44" s="170"/>
      <c r="P44" s="170"/>
      <c r="Q44" s="170"/>
      <c r="R44" s="239">
        <f t="shared" si="5"/>
        <v>1789</v>
      </c>
      <c r="S44" s="239">
        <f t="shared" si="5"/>
        <v>1837</v>
      </c>
      <c r="T44" s="239">
        <f t="shared" si="5"/>
        <v>1887</v>
      </c>
    </row>
    <row r="45" spans="1:20" s="4" customFormat="1" x14ac:dyDescent="0.25">
      <c r="A45" s="8">
        <v>182</v>
      </c>
      <c r="B45" s="206" t="s">
        <v>27</v>
      </c>
      <c r="C45" s="11" t="s">
        <v>146</v>
      </c>
      <c r="D45" s="47"/>
      <c r="E45" s="47"/>
      <c r="F45" s="37">
        <f t="shared" ref="F45:H45" si="29">F46+F48</f>
        <v>42232</v>
      </c>
      <c r="G45" s="37">
        <f t="shared" si="29"/>
        <v>42232</v>
      </c>
      <c r="H45" s="37">
        <f t="shared" si="29"/>
        <v>42232</v>
      </c>
      <c r="I45" s="48">
        <f t="shared" si="6"/>
        <v>0</v>
      </c>
      <c r="J45" s="48">
        <f t="shared" si="3"/>
        <v>0</v>
      </c>
      <c r="K45" s="48">
        <f t="shared" si="3"/>
        <v>0</v>
      </c>
      <c r="L45" s="34">
        <f t="shared" ref="L45:T45" si="30">L46+L48</f>
        <v>42232</v>
      </c>
      <c r="M45" s="34">
        <f t="shared" si="30"/>
        <v>42232</v>
      </c>
      <c r="N45" s="34">
        <f t="shared" si="30"/>
        <v>42232</v>
      </c>
      <c r="O45" s="34">
        <f t="shared" si="30"/>
        <v>-5648</v>
      </c>
      <c r="P45" s="34">
        <f t="shared" si="30"/>
        <v>0</v>
      </c>
      <c r="Q45" s="34">
        <f t="shared" si="30"/>
        <v>0</v>
      </c>
      <c r="R45" s="34">
        <f t="shared" si="30"/>
        <v>36584</v>
      </c>
      <c r="S45" s="34">
        <f t="shared" si="30"/>
        <v>42232</v>
      </c>
      <c r="T45" s="34">
        <f t="shared" si="30"/>
        <v>42232</v>
      </c>
    </row>
    <row r="46" spans="1:20" s="4" customFormat="1" x14ac:dyDescent="0.25">
      <c r="A46" s="8">
        <v>182</v>
      </c>
      <c r="B46" s="206" t="s">
        <v>28</v>
      </c>
      <c r="C46" s="11" t="s">
        <v>147</v>
      </c>
      <c r="D46" s="47"/>
      <c r="E46" s="47"/>
      <c r="F46" s="37">
        <f t="shared" ref="F46:H46" si="31">F47</f>
        <v>29640</v>
      </c>
      <c r="G46" s="37">
        <f t="shared" si="31"/>
        <v>29640</v>
      </c>
      <c r="H46" s="37">
        <f t="shared" si="31"/>
        <v>29640</v>
      </c>
      <c r="I46" s="48">
        <f t="shared" si="6"/>
        <v>0</v>
      </c>
      <c r="J46" s="48">
        <f t="shared" si="3"/>
        <v>0</v>
      </c>
      <c r="K46" s="48">
        <f t="shared" si="3"/>
        <v>0</v>
      </c>
      <c r="L46" s="34">
        <f t="shared" ref="L46:T46" si="32">L47</f>
        <v>29640</v>
      </c>
      <c r="M46" s="34">
        <f t="shared" si="32"/>
        <v>29640</v>
      </c>
      <c r="N46" s="34">
        <f t="shared" si="32"/>
        <v>29640</v>
      </c>
      <c r="O46" s="34">
        <f t="shared" si="32"/>
        <v>-5648</v>
      </c>
      <c r="P46" s="34">
        <f t="shared" si="32"/>
        <v>0</v>
      </c>
      <c r="Q46" s="34">
        <f t="shared" si="32"/>
        <v>0</v>
      </c>
      <c r="R46" s="34">
        <f t="shared" si="32"/>
        <v>23992</v>
      </c>
      <c r="S46" s="34">
        <f t="shared" si="32"/>
        <v>29640</v>
      </c>
      <c r="T46" s="34">
        <f t="shared" si="32"/>
        <v>29640</v>
      </c>
    </row>
    <row r="47" spans="1:20" s="3" customFormat="1" ht="37.5" x14ac:dyDescent="0.25">
      <c r="A47" s="294">
        <v>182</v>
      </c>
      <c r="B47" s="206" t="s">
        <v>29</v>
      </c>
      <c r="C47" s="9" t="s">
        <v>148</v>
      </c>
      <c r="D47" s="49"/>
      <c r="E47" s="49"/>
      <c r="F47" s="38">
        <v>29640</v>
      </c>
      <c r="G47" s="38">
        <v>29640</v>
      </c>
      <c r="H47" s="38">
        <v>29640</v>
      </c>
      <c r="I47" s="64">
        <f t="shared" si="6"/>
        <v>0</v>
      </c>
      <c r="J47" s="48">
        <f t="shared" si="3"/>
        <v>0</v>
      </c>
      <c r="K47" s="48">
        <f t="shared" si="3"/>
        <v>0</v>
      </c>
      <c r="L47" s="39">
        <v>29640</v>
      </c>
      <c r="M47" s="39">
        <v>29640</v>
      </c>
      <c r="N47" s="39">
        <v>29640</v>
      </c>
      <c r="O47" s="39">
        <v>-5648</v>
      </c>
      <c r="P47" s="39"/>
      <c r="Q47" s="39"/>
      <c r="R47" s="240">
        <f t="shared" si="5"/>
        <v>23992</v>
      </c>
      <c r="S47" s="240">
        <f t="shared" si="5"/>
        <v>29640</v>
      </c>
      <c r="T47" s="240">
        <f t="shared" si="5"/>
        <v>29640</v>
      </c>
    </row>
    <row r="48" spans="1:20" s="131" customFormat="1" hidden="1" x14ac:dyDescent="0.25">
      <c r="A48" s="126">
        <v>182</v>
      </c>
      <c r="B48" s="204" t="s">
        <v>30</v>
      </c>
      <c r="C48" s="149" t="s">
        <v>149</v>
      </c>
      <c r="D48" s="133"/>
      <c r="E48" s="133"/>
      <c r="F48" s="140">
        <f t="shared" ref="F48:H48" si="33">F49</f>
        <v>12592</v>
      </c>
      <c r="G48" s="140">
        <f t="shared" si="33"/>
        <v>12592</v>
      </c>
      <c r="H48" s="140">
        <f t="shared" si="33"/>
        <v>12592</v>
      </c>
      <c r="I48" s="129">
        <f t="shared" si="6"/>
        <v>0</v>
      </c>
      <c r="J48" s="129">
        <f t="shared" si="3"/>
        <v>0</v>
      </c>
      <c r="K48" s="129">
        <f t="shared" si="3"/>
        <v>0</v>
      </c>
      <c r="L48" s="141">
        <f t="shared" ref="L48:T48" si="34">L49</f>
        <v>12592</v>
      </c>
      <c r="M48" s="141">
        <f t="shared" si="34"/>
        <v>12592</v>
      </c>
      <c r="N48" s="141">
        <f t="shared" si="34"/>
        <v>12592</v>
      </c>
      <c r="O48" s="141">
        <f t="shared" si="34"/>
        <v>0</v>
      </c>
      <c r="P48" s="141">
        <f t="shared" si="34"/>
        <v>0</v>
      </c>
      <c r="Q48" s="141">
        <f t="shared" si="34"/>
        <v>0</v>
      </c>
      <c r="R48" s="141">
        <f t="shared" si="34"/>
        <v>12592</v>
      </c>
      <c r="S48" s="141">
        <f t="shared" si="34"/>
        <v>12592</v>
      </c>
      <c r="T48" s="141">
        <f t="shared" si="34"/>
        <v>12592</v>
      </c>
    </row>
    <row r="49" spans="1:20" s="131" customFormat="1" ht="37.5" hidden="1" x14ac:dyDescent="0.25">
      <c r="A49" s="126">
        <v>182</v>
      </c>
      <c r="B49" s="204" t="s">
        <v>31</v>
      </c>
      <c r="C49" s="143" t="s">
        <v>150</v>
      </c>
      <c r="D49" s="133"/>
      <c r="E49" s="133"/>
      <c r="F49" s="159">
        <v>12592</v>
      </c>
      <c r="G49" s="159">
        <v>12592</v>
      </c>
      <c r="H49" s="159">
        <v>12592</v>
      </c>
      <c r="I49" s="129">
        <f t="shared" si="6"/>
        <v>0</v>
      </c>
      <c r="J49" s="129">
        <f t="shared" si="3"/>
        <v>0</v>
      </c>
      <c r="K49" s="129">
        <f t="shared" si="3"/>
        <v>0</v>
      </c>
      <c r="L49" s="170">
        <v>12592</v>
      </c>
      <c r="M49" s="170">
        <v>12592</v>
      </c>
      <c r="N49" s="170">
        <v>12592</v>
      </c>
      <c r="O49" s="170"/>
      <c r="P49" s="170"/>
      <c r="Q49" s="170"/>
      <c r="R49" s="238">
        <f t="shared" si="5"/>
        <v>12592</v>
      </c>
      <c r="S49" s="238">
        <f t="shared" si="5"/>
        <v>12592</v>
      </c>
      <c r="T49" s="238">
        <f t="shared" si="5"/>
        <v>12592</v>
      </c>
    </row>
    <row r="50" spans="1:20" s="131" customFormat="1" hidden="1" x14ac:dyDescent="0.25">
      <c r="A50" s="126">
        <v>182</v>
      </c>
      <c r="B50" s="204" t="s">
        <v>32</v>
      </c>
      <c r="C50" s="146" t="s">
        <v>151</v>
      </c>
      <c r="D50" s="133"/>
      <c r="E50" s="133"/>
      <c r="F50" s="136">
        <f>F51+F53+F54</f>
        <v>8326</v>
      </c>
      <c r="G50" s="136">
        <f>G51+G53+G54</f>
        <v>8652</v>
      </c>
      <c r="H50" s="136">
        <f>H51+H53+H54</f>
        <v>8991</v>
      </c>
      <c r="I50" s="129">
        <f t="shared" si="6"/>
        <v>0</v>
      </c>
      <c r="J50" s="129">
        <f t="shared" si="3"/>
        <v>0</v>
      </c>
      <c r="K50" s="129">
        <f t="shared" si="3"/>
        <v>0</v>
      </c>
      <c r="L50" s="137">
        <f>L51+L53+L54</f>
        <v>8326</v>
      </c>
      <c r="M50" s="137">
        <f>M51+M53+M54</f>
        <v>8652</v>
      </c>
      <c r="N50" s="137">
        <f>N51+N53+N54</f>
        <v>8991</v>
      </c>
      <c r="O50" s="137">
        <f t="shared" ref="O50:T50" si="35">O51+O53+O54</f>
        <v>0</v>
      </c>
      <c r="P50" s="137">
        <f t="shared" si="35"/>
        <v>0</v>
      </c>
      <c r="Q50" s="137">
        <f t="shared" si="35"/>
        <v>0</v>
      </c>
      <c r="R50" s="137">
        <f t="shared" si="35"/>
        <v>8326</v>
      </c>
      <c r="S50" s="137">
        <f t="shared" si="35"/>
        <v>8652</v>
      </c>
      <c r="T50" s="137">
        <f t="shared" si="35"/>
        <v>8991</v>
      </c>
    </row>
    <row r="51" spans="1:20" s="131" customFormat="1" ht="37.5" hidden="1" x14ac:dyDescent="0.25">
      <c r="A51" s="126">
        <v>182</v>
      </c>
      <c r="B51" s="203" t="s">
        <v>33</v>
      </c>
      <c r="C51" s="149" t="s">
        <v>307</v>
      </c>
      <c r="D51" s="133"/>
      <c r="E51" s="133"/>
      <c r="F51" s="140">
        <f t="shared" ref="F51:H51" si="36">F52</f>
        <v>8153</v>
      </c>
      <c r="G51" s="140">
        <f t="shared" si="36"/>
        <v>8479</v>
      </c>
      <c r="H51" s="140">
        <f t="shared" si="36"/>
        <v>8818</v>
      </c>
      <c r="I51" s="129">
        <f t="shared" si="6"/>
        <v>0</v>
      </c>
      <c r="J51" s="129">
        <f t="shared" si="3"/>
        <v>0</v>
      </c>
      <c r="K51" s="129">
        <f t="shared" si="3"/>
        <v>0</v>
      </c>
      <c r="L51" s="141">
        <f t="shared" ref="L51:T51" si="37">L52</f>
        <v>8153</v>
      </c>
      <c r="M51" s="141">
        <f t="shared" si="37"/>
        <v>8479</v>
      </c>
      <c r="N51" s="141">
        <f t="shared" si="37"/>
        <v>8818</v>
      </c>
      <c r="O51" s="141">
        <f t="shared" si="37"/>
        <v>0</v>
      </c>
      <c r="P51" s="141">
        <f t="shared" si="37"/>
        <v>0</v>
      </c>
      <c r="Q51" s="141">
        <f t="shared" si="37"/>
        <v>0</v>
      </c>
      <c r="R51" s="141">
        <f t="shared" si="37"/>
        <v>8153</v>
      </c>
      <c r="S51" s="141">
        <f t="shared" si="37"/>
        <v>8479</v>
      </c>
      <c r="T51" s="141">
        <f t="shared" si="37"/>
        <v>8818</v>
      </c>
    </row>
    <row r="52" spans="1:20" s="131" customFormat="1" ht="37.5" hidden="1" x14ac:dyDescent="0.25">
      <c r="A52" s="126">
        <v>182</v>
      </c>
      <c r="B52" s="204" t="s">
        <v>34</v>
      </c>
      <c r="C52" s="143" t="s">
        <v>308</v>
      </c>
      <c r="D52" s="133"/>
      <c r="E52" s="133"/>
      <c r="F52" s="140">
        <v>8153</v>
      </c>
      <c r="G52" s="140">
        <v>8479</v>
      </c>
      <c r="H52" s="140">
        <v>8818</v>
      </c>
      <c r="I52" s="129">
        <f t="shared" si="6"/>
        <v>0</v>
      </c>
      <c r="J52" s="129">
        <f t="shared" si="3"/>
        <v>0</v>
      </c>
      <c r="K52" s="129">
        <f t="shared" si="3"/>
        <v>0</v>
      </c>
      <c r="L52" s="141">
        <v>8153</v>
      </c>
      <c r="M52" s="141">
        <v>8479</v>
      </c>
      <c r="N52" s="141">
        <v>8818</v>
      </c>
      <c r="O52" s="141"/>
      <c r="P52" s="141"/>
      <c r="Q52" s="141"/>
      <c r="R52" s="238">
        <f t="shared" si="5"/>
        <v>8153</v>
      </c>
      <c r="S52" s="238">
        <f t="shared" si="5"/>
        <v>8479</v>
      </c>
      <c r="T52" s="238">
        <f t="shared" si="5"/>
        <v>8818</v>
      </c>
    </row>
    <row r="53" spans="1:20" s="131" customFormat="1" ht="56.25" hidden="1" customHeight="1" x14ac:dyDescent="0.25">
      <c r="A53" s="126"/>
      <c r="B53" s="205" t="s">
        <v>309</v>
      </c>
      <c r="C53" s="156" t="s">
        <v>310</v>
      </c>
      <c r="D53" s="133"/>
      <c r="E53" s="133"/>
      <c r="F53" s="140">
        <v>0</v>
      </c>
      <c r="G53" s="140">
        <v>0</v>
      </c>
      <c r="H53" s="140">
        <v>0</v>
      </c>
      <c r="I53" s="129">
        <f t="shared" si="6"/>
        <v>0</v>
      </c>
      <c r="J53" s="129">
        <f t="shared" si="3"/>
        <v>0</v>
      </c>
      <c r="K53" s="129">
        <f t="shared" si="3"/>
        <v>0</v>
      </c>
      <c r="L53" s="140">
        <v>0</v>
      </c>
      <c r="M53" s="140">
        <v>0</v>
      </c>
      <c r="N53" s="140">
        <v>0</v>
      </c>
      <c r="O53" s="140"/>
      <c r="P53" s="140"/>
      <c r="Q53" s="140"/>
      <c r="R53" s="238">
        <f t="shared" si="5"/>
        <v>0</v>
      </c>
      <c r="S53" s="238">
        <f t="shared" si="5"/>
        <v>0</v>
      </c>
      <c r="T53" s="238">
        <f t="shared" si="5"/>
        <v>0</v>
      </c>
    </row>
    <row r="54" spans="1:20" s="131" customFormat="1" ht="37.5" hidden="1" x14ac:dyDescent="0.25">
      <c r="A54" s="126">
        <v>182</v>
      </c>
      <c r="B54" s="203" t="s">
        <v>35</v>
      </c>
      <c r="C54" s="173" t="s">
        <v>152</v>
      </c>
      <c r="D54" s="133"/>
      <c r="E54" s="133"/>
      <c r="F54" s="140">
        <f t="shared" ref="F54:H54" si="38">F55+F56+F57+F58+F60+F61</f>
        <v>173</v>
      </c>
      <c r="G54" s="140">
        <f t="shared" si="38"/>
        <v>173</v>
      </c>
      <c r="H54" s="140">
        <f t="shared" si="38"/>
        <v>173</v>
      </c>
      <c r="I54" s="129">
        <f t="shared" si="6"/>
        <v>0</v>
      </c>
      <c r="J54" s="129">
        <f t="shared" si="3"/>
        <v>0</v>
      </c>
      <c r="K54" s="129">
        <f t="shared" si="3"/>
        <v>0</v>
      </c>
      <c r="L54" s="141">
        <f t="shared" ref="L54:T54" si="39">L55+L56+L57+L58+L60+L61</f>
        <v>173</v>
      </c>
      <c r="M54" s="141">
        <f t="shared" si="39"/>
        <v>173</v>
      </c>
      <c r="N54" s="141">
        <f>N55+N56+N57+N58+N60+N61</f>
        <v>173</v>
      </c>
      <c r="O54" s="141">
        <f t="shared" si="39"/>
        <v>0</v>
      </c>
      <c r="P54" s="141">
        <f t="shared" si="39"/>
        <v>0</v>
      </c>
      <c r="Q54" s="141">
        <f t="shared" si="39"/>
        <v>0</v>
      </c>
      <c r="R54" s="141">
        <f t="shared" si="39"/>
        <v>173</v>
      </c>
      <c r="S54" s="141">
        <f t="shared" si="39"/>
        <v>173</v>
      </c>
      <c r="T54" s="141">
        <f t="shared" si="39"/>
        <v>173</v>
      </c>
    </row>
    <row r="55" spans="1:20" s="131" customFormat="1" ht="75" hidden="1" customHeight="1" x14ac:dyDescent="0.25">
      <c r="A55" s="126">
        <v>182</v>
      </c>
      <c r="B55" s="205" t="s">
        <v>36</v>
      </c>
      <c r="C55" s="156" t="s">
        <v>153</v>
      </c>
      <c r="D55" s="133"/>
      <c r="E55" s="133"/>
      <c r="F55" s="140">
        <v>0</v>
      </c>
      <c r="G55" s="140">
        <v>0</v>
      </c>
      <c r="H55" s="140">
        <v>0</v>
      </c>
      <c r="I55" s="129">
        <f t="shared" si="6"/>
        <v>0</v>
      </c>
      <c r="J55" s="129">
        <f t="shared" si="3"/>
        <v>0</v>
      </c>
      <c r="K55" s="129">
        <f t="shared" si="3"/>
        <v>0</v>
      </c>
      <c r="L55" s="140">
        <v>0</v>
      </c>
      <c r="M55" s="140">
        <v>0</v>
      </c>
      <c r="N55" s="140">
        <v>0</v>
      </c>
      <c r="O55" s="140"/>
      <c r="P55" s="140"/>
      <c r="Q55" s="140"/>
      <c r="R55" s="238">
        <f t="shared" si="5"/>
        <v>0</v>
      </c>
      <c r="S55" s="238">
        <f t="shared" si="5"/>
        <v>0</v>
      </c>
      <c r="T55" s="238">
        <f t="shared" si="5"/>
        <v>0</v>
      </c>
    </row>
    <row r="56" spans="1:20" s="131" customFormat="1" ht="37.5" hidden="1" customHeight="1" x14ac:dyDescent="0.25">
      <c r="A56" s="126">
        <v>321</v>
      </c>
      <c r="B56" s="205" t="s">
        <v>37</v>
      </c>
      <c r="C56" s="156" t="s">
        <v>154</v>
      </c>
      <c r="D56" s="133"/>
      <c r="E56" s="133"/>
      <c r="F56" s="140">
        <v>0</v>
      </c>
      <c r="G56" s="140">
        <v>0</v>
      </c>
      <c r="H56" s="140">
        <v>0</v>
      </c>
      <c r="I56" s="129">
        <f t="shared" si="6"/>
        <v>0</v>
      </c>
      <c r="J56" s="129">
        <f t="shared" si="3"/>
        <v>0</v>
      </c>
      <c r="K56" s="129">
        <f t="shared" si="3"/>
        <v>0</v>
      </c>
      <c r="L56" s="140">
        <v>0</v>
      </c>
      <c r="M56" s="140">
        <v>0</v>
      </c>
      <c r="N56" s="140">
        <v>0</v>
      </c>
      <c r="O56" s="140"/>
      <c r="P56" s="140"/>
      <c r="Q56" s="140"/>
      <c r="R56" s="238">
        <f t="shared" si="5"/>
        <v>0</v>
      </c>
      <c r="S56" s="238">
        <f t="shared" si="5"/>
        <v>0</v>
      </c>
      <c r="T56" s="238">
        <f t="shared" si="5"/>
        <v>0</v>
      </c>
    </row>
    <row r="57" spans="1:20" s="131" customFormat="1" ht="18.75" hidden="1" customHeight="1" x14ac:dyDescent="0.25">
      <c r="A57" s="126">
        <v>182</v>
      </c>
      <c r="B57" s="205" t="s">
        <v>38</v>
      </c>
      <c r="C57" s="156" t="s">
        <v>155</v>
      </c>
      <c r="D57" s="133"/>
      <c r="E57" s="133"/>
      <c r="F57" s="140">
        <v>0</v>
      </c>
      <c r="G57" s="140">
        <v>0</v>
      </c>
      <c r="H57" s="140">
        <v>0</v>
      </c>
      <c r="I57" s="129">
        <f t="shared" si="6"/>
        <v>0</v>
      </c>
      <c r="J57" s="129">
        <f t="shared" si="3"/>
        <v>0</v>
      </c>
      <c r="K57" s="129">
        <f t="shared" si="3"/>
        <v>0</v>
      </c>
      <c r="L57" s="140">
        <v>0</v>
      </c>
      <c r="M57" s="140">
        <v>0</v>
      </c>
      <c r="N57" s="140">
        <v>0</v>
      </c>
      <c r="O57" s="140"/>
      <c r="P57" s="140"/>
      <c r="Q57" s="140"/>
      <c r="R57" s="238">
        <f t="shared" si="5"/>
        <v>0</v>
      </c>
      <c r="S57" s="238">
        <f t="shared" si="5"/>
        <v>0</v>
      </c>
      <c r="T57" s="238">
        <f t="shared" si="5"/>
        <v>0</v>
      </c>
    </row>
    <row r="58" spans="1:20" s="131" customFormat="1" ht="75" hidden="1" customHeight="1" x14ac:dyDescent="0.25">
      <c r="A58" s="126">
        <v>188</v>
      </c>
      <c r="B58" s="205" t="s">
        <v>39</v>
      </c>
      <c r="C58" s="156" t="s">
        <v>311</v>
      </c>
      <c r="D58" s="133"/>
      <c r="E58" s="133"/>
      <c r="F58" s="140">
        <f t="shared" ref="F58" si="40">F59</f>
        <v>0</v>
      </c>
      <c r="G58" s="140">
        <v>0</v>
      </c>
      <c r="H58" s="140">
        <v>0</v>
      </c>
      <c r="I58" s="129">
        <f t="shared" si="6"/>
        <v>0</v>
      </c>
      <c r="J58" s="129">
        <f t="shared" si="3"/>
        <v>0</v>
      </c>
      <c r="K58" s="129">
        <f t="shared" si="3"/>
        <v>0</v>
      </c>
      <c r="L58" s="140">
        <f t="shared" ref="L58" si="41">L59</f>
        <v>0</v>
      </c>
      <c r="M58" s="140">
        <v>0</v>
      </c>
      <c r="N58" s="140">
        <v>0</v>
      </c>
      <c r="O58" s="140"/>
      <c r="P58" s="140"/>
      <c r="Q58" s="140"/>
      <c r="R58" s="238">
        <f t="shared" si="5"/>
        <v>0</v>
      </c>
      <c r="S58" s="238">
        <f t="shared" si="5"/>
        <v>0</v>
      </c>
      <c r="T58" s="238">
        <f t="shared" si="5"/>
        <v>0</v>
      </c>
    </row>
    <row r="59" spans="1:20" s="131" customFormat="1" ht="75" hidden="1" customHeight="1" x14ac:dyDescent="0.25">
      <c r="A59" s="126">
        <v>188</v>
      </c>
      <c r="B59" s="205" t="s">
        <v>40</v>
      </c>
      <c r="C59" s="144" t="s">
        <v>156</v>
      </c>
      <c r="D59" s="133"/>
      <c r="E59" s="133"/>
      <c r="F59" s="140">
        <v>0</v>
      </c>
      <c r="G59" s="140">
        <v>0</v>
      </c>
      <c r="H59" s="140">
        <v>0</v>
      </c>
      <c r="I59" s="129">
        <f t="shared" si="6"/>
        <v>0</v>
      </c>
      <c r="J59" s="129">
        <f t="shared" si="3"/>
        <v>0</v>
      </c>
      <c r="K59" s="129">
        <f t="shared" si="3"/>
        <v>0</v>
      </c>
      <c r="L59" s="140">
        <v>0</v>
      </c>
      <c r="M59" s="140">
        <v>0</v>
      </c>
      <c r="N59" s="140">
        <v>0</v>
      </c>
      <c r="O59" s="140"/>
      <c r="P59" s="140"/>
      <c r="Q59" s="140"/>
      <c r="R59" s="238">
        <f t="shared" si="5"/>
        <v>0</v>
      </c>
      <c r="S59" s="238">
        <f t="shared" si="5"/>
        <v>0</v>
      </c>
      <c r="T59" s="238">
        <f t="shared" si="5"/>
        <v>0</v>
      </c>
    </row>
    <row r="60" spans="1:20" s="131" customFormat="1" hidden="1" x14ac:dyDescent="0.25">
      <c r="A60" s="126">
        <v>900</v>
      </c>
      <c r="B60" s="204" t="s">
        <v>41</v>
      </c>
      <c r="C60" s="149" t="s">
        <v>157</v>
      </c>
      <c r="D60" s="133"/>
      <c r="E60" s="133"/>
      <c r="F60" s="140">
        <v>80</v>
      </c>
      <c r="G60" s="140">
        <v>80</v>
      </c>
      <c r="H60" s="140">
        <v>80</v>
      </c>
      <c r="I60" s="129">
        <f t="shared" si="6"/>
        <v>0</v>
      </c>
      <c r="J60" s="129">
        <f t="shared" si="3"/>
        <v>0</v>
      </c>
      <c r="K60" s="129">
        <f t="shared" si="3"/>
        <v>0</v>
      </c>
      <c r="L60" s="141">
        <v>80</v>
      </c>
      <c r="M60" s="141">
        <v>80</v>
      </c>
      <c r="N60" s="141">
        <v>80</v>
      </c>
      <c r="O60" s="141"/>
      <c r="P60" s="141"/>
      <c r="Q60" s="141"/>
      <c r="R60" s="238">
        <f t="shared" si="5"/>
        <v>80</v>
      </c>
      <c r="S60" s="238">
        <f t="shared" si="5"/>
        <v>80</v>
      </c>
      <c r="T60" s="238">
        <f t="shared" si="5"/>
        <v>80</v>
      </c>
    </row>
    <row r="61" spans="1:20" s="131" customFormat="1" ht="56.25" hidden="1" x14ac:dyDescent="0.25">
      <c r="A61" s="126">
        <v>919</v>
      </c>
      <c r="B61" s="204" t="s">
        <v>42</v>
      </c>
      <c r="C61" s="149" t="s">
        <v>158</v>
      </c>
      <c r="D61" s="133"/>
      <c r="E61" s="133"/>
      <c r="F61" s="140">
        <f>F62</f>
        <v>93</v>
      </c>
      <c r="G61" s="140">
        <f>G62</f>
        <v>93</v>
      </c>
      <c r="H61" s="140">
        <f>H62</f>
        <v>93</v>
      </c>
      <c r="I61" s="129">
        <f t="shared" si="6"/>
        <v>0</v>
      </c>
      <c r="J61" s="129">
        <f t="shared" si="3"/>
        <v>0</v>
      </c>
      <c r="K61" s="129">
        <f t="shared" si="3"/>
        <v>0</v>
      </c>
      <c r="L61" s="141">
        <f>L62</f>
        <v>93</v>
      </c>
      <c r="M61" s="141">
        <f>M62</f>
        <v>93</v>
      </c>
      <c r="N61" s="141">
        <f>N62</f>
        <v>93</v>
      </c>
      <c r="O61" s="141">
        <f t="shared" ref="O61:T61" si="42">O62</f>
        <v>0</v>
      </c>
      <c r="P61" s="141">
        <f t="shared" si="42"/>
        <v>0</v>
      </c>
      <c r="Q61" s="141">
        <f t="shared" si="42"/>
        <v>0</v>
      </c>
      <c r="R61" s="141">
        <f t="shared" si="42"/>
        <v>93</v>
      </c>
      <c r="S61" s="141">
        <f t="shared" si="42"/>
        <v>93</v>
      </c>
      <c r="T61" s="141">
        <f t="shared" si="42"/>
        <v>93</v>
      </c>
    </row>
    <row r="62" spans="1:20" s="131" customFormat="1" ht="75" hidden="1" x14ac:dyDescent="0.25">
      <c r="A62" s="126">
        <v>919</v>
      </c>
      <c r="B62" s="204" t="s">
        <v>43</v>
      </c>
      <c r="C62" s="143" t="s">
        <v>159</v>
      </c>
      <c r="D62" s="133"/>
      <c r="E62" s="133"/>
      <c r="F62" s="140">
        <v>93</v>
      </c>
      <c r="G62" s="140">
        <v>93</v>
      </c>
      <c r="H62" s="140">
        <v>93</v>
      </c>
      <c r="I62" s="129">
        <f t="shared" si="6"/>
        <v>0</v>
      </c>
      <c r="J62" s="129">
        <f t="shared" si="3"/>
        <v>0</v>
      </c>
      <c r="K62" s="129">
        <f t="shared" si="3"/>
        <v>0</v>
      </c>
      <c r="L62" s="141">
        <v>93</v>
      </c>
      <c r="M62" s="141">
        <v>93</v>
      </c>
      <c r="N62" s="141">
        <v>93</v>
      </c>
      <c r="O62" s="141"/>
      <c r="P62" s="141"/>
      <c r="Q62" s="141"/>
      <c r="R62" s="238">
        <f t="shared" si="5"/>
        <v>93</v>
      </c>
      <c r="S62" s="238">
        <f t="shared" si="5"/>
        <v>93</v>
      </c>
      <c r="T62" s="238">
        <f t="shared" si="5"/>
        <v>93</v>
      </c>
    </row>
    <row r="63" spans="1:20" s="18" customFormat="1" ht="21" hidden="1" x14ac:dyDescent="0.25">
      <c r="A63" s="14"/>
      <c r="B63" s="206"/>
      <c r="C63" s="241" t="s">
        <v>312</v>
      </c>
      <c r="D63" s="47"/>
      <c r="E63" s="47"/>
      <c r="F63" s="42">
        <f>F64+F81+F89+F95+F105+F131</f>
        <v>54872.600000000006</v>
      </c>
      <c r="G63" s="42">
        <f>G64+G81+G89+G95+G105+G131</f>
        <v>65547.700000000012</v>
      </c>
      <c r="H63" s="42">
        <f>H64+H81+H89+H95+H105+H131</f>
        <v>66012.700000000012</v>
      </c>
      <c r="I63" s="48">
        <f t="shared" si="6"/>
        <v>3105</v>
      </c>
      <c r="J63" s="48">
        <f t="shared" si="3"/>
        <v>3229</v>
      </c>
      <c r="K63" s="48">
        <f t="shared" si="3"/>
        <v>3358</v>
      </c>
      <c r="L63" s="36">
        <f t="shared" ref="L63:Q63" si="43">L64+L81+L89+L95+L105+L131</f>
        <v>57977.600000000006</v>
      </c>
      <c r="M63" s="36">
        <f t="shared" si="43"/>
        <v>68776.700000000012</v>
      </c>
      <c r="N63" s="36">
        <f t="shared" si="43"/>
        <v>69370.700000000012</v>
      </c>
      <c r="O63" s="36">
        <f t="shared" si="43"/>
        <v>5648</v>
      </c>
      <c r="P63" s="36">
        <f t="shared" si="43"/>
        <v>0</v>
      </c>
      <c r="Q63" s="36">
        <f t="shared" si="43"/>
        <v>0</v>
      </c>
      <c r="R63" s="240">
        <f t="shared" si="5"/>
        <v>63625.600000000006</v>
      </c>
      <c r="S63" s="240">
        <f t="shared" si="5"/>
        <v>68776.700000000012</v>
      </c>
      <c r="T63" s="240">
        <f t="shared" si="5"/>
        <v>69370.700000000012</v>
      </c>
    </row>
    <row r="64" spans="1:20" s="131" customFormat="1" ht="37.5" hidden="1" x14ac:dyDescent="0.25">
      <c r="A64" s="126"/>
      <c r="B64" s="203" t="s">
        <v>44</v>
      </c>
      <c r="C64" s="174" t="s">
        <v>161</v>
      </c>
      <c r="D64" s="133"/>
      <c r="E64" s="133"/>
      <c r="F64" s="136">
        <f>F65+F67+F76+F79</f>
        <v>43932.800000000003</v>
      </c>
      <c r="G64" s="136">
        <f>G65+G67+G76+G79</f>
        <v>44542.9</v>
      </c>
      <c r="H64" s="136">
        <f>H65+H67+H76+H79</f>
        <v>45508.9</v>
      </c>
      <c r="I64" s="129">
        <f t="shared" si="6"/>
        <v>3105</v>
      </c>
      <c r="J64" s="129">
        <f t="shared" si="3"/>
        <v>3229</v>
      </c>
      <c r="K64" s="129">
        <f t="shared" si="3"/>
        <v>3358</v>
      </c>
      <c r="L64" s="137">
        <f t="shared" ref="L64:Q64" si="44">L65+L67+L76+L79</f>
        <v>47037.8</v>
      </c>
      <c r="M64" s="137">
        <f t="shared" si="44"/>
        <v>47771.9</v>
      </c>
      <c r="N64" s="137">
        <f t="shared" si="44"/>
        <v>48866.9</v>
      </c>
      <c r="O64" s="137">
        <f t="shared" si="44"/>
        <v>0</v>
      </c>
      <c r="P64" s="137">
        <f t="shared" si="44"/>
        <v>0</v>
      </c>
      <c r="Q64" s="137">
        <f t="shared" si="44"/>
        <v>0</v>
      </c>
      <c r="R64" s="238">
        <f t="shared" si="5"/>
        <v>47037.8</v>
      </c>
      <c r="S64" s="238">
        <f t="shared" si="5"/>
        <v>47771.9</v>
      </c>
      <c r="T64" s="238">
        <f t="shared" si="5"/>
        <v>48866.9</v>
      </c>
    </row>
    <row r="65" spans="1:20" s="131" customFormat="1" hidden="1" x14ac:dyDescent="0.25">
      <c r="A65" s="126"/>
      <c r="B65" s="203" t="s">
        <v>45</v>
      </c>
      <c r="C65" s="149" t="s">
        <v>162</v>
      </c>
      <c r="D65" s="133"/>
      <c r="E65" s="133"/>
      <c r="F65" s="140">
        <f t="shared" ref="F65:H65" si="45">F66</f>
        <v>16.8</v>
      </c>
      <c r="G65" s="140">
        <f t="shared" si="45"/>
        <v>11.9</v>
      </c>
      <c r="H65" s="140">
        <f t="shared" si="45"/>
        <v>6.9</v>
      </c>
      <c r="I65" s="129">
        <f t="shared" si="6"/>
        <v>0</v>
      </c>
      <c r="J65" s="129">
        <f t="shared" si="3"/>
        <v>0</v>
      </c>
      <c r="K65" s="129">
        <f t="shared" si="3"/>
        <v>0</v>
      </c>
      <c r="L65" s="141">
        <f t="shared" ref="L65:Q65" si="46">L66</f>
        <v>16.8</v>
      </c>
      <c r="M65" s="141">
        <f t="shared" si="46"/>
        <v>11.9</v>
      </c>
      <c r="N65" s="141">
        <f t="shared" si="46"/>
        <v>6.9</v>
      </c>
      <c r="O65" s="141">
        <f t="shared" si="46"/>
        <v>0</v>
      </c>
      <c r="P65" s="141">
        <f t="shared" si="46"/>
        <v>0</v>
      </c>
      <c r="Q65" s="141">
        <f t="shared" si="46"/>
        <v>0</v>
      </c>
      <c r="R65" s="238">
        <f t="shared" si="5"/>
        <v>16.8</v>
      </c>
      <c r="S65" s="238">
        <f t="shared" si="5"/>
        <v>11.9</v>
      </c>
      <c r="T65" s="238">
        <f t="shared" si="5"/>
        <v>6.9</v>
      </c>
    </row>
    <row r="66" spans="1:20" s="131" customFormat="1" ht="37.5" hidden="1" x14ac:dyDescent="0.25">
      <c r="A66" s="126">
        <v>900</v>
      </c>
      <c r="B66" s="204" t="s">
        <v>46</v>
      </c>
      <c r="C66" s="143" t="s">
        <v>163</v>
      </c>
      <c r="D66" s="133"/>
      <c r="E66" s="133"/>
      <c r="F66" s="140">
        <v>16.8</v>
      </c>
      <c r="G66" s="140">
        <v>11.9</v>
      </c>
      <c r="H66" s="140">
        <v>6.9</v>
      </c>
      <c r="I66" s="129">
        <f t="shared" si="6"/>
        <v>0</v>
      </c>
      <c r="J66" s="129">
        <f t="shared" si="3"/>
        <v>0</v>
      </c>
      <c r="K66" s="129">
        <f t="shared" si="3"/>
        <v>0</v>
      </c>
      <c r="L66" s="141">
        <v>16.8</v>
      </c>
      <c r="M66" s="141">
        <v>11.9</v>
      </c>
      <c r="N66" s="141">
        <v>6.9</v>
      </c>
      <c r="O66" s="141"/>
      <c r="P66" s="141"/>
      <c r="Q66" s="141"/>
      <c r="R66" s="238">
        <f t="shared" si="5"/>
        <v>16.8</v>
      </c>
      <c r="S66" s="238">
        <f t="shared" si="5"/>
        <v>11.9</v>
      </c>
      <c r="T66" s="238">
        <f t="shared" si="5"/>
        <v>6.9</v>
      </c>
    </row>
    <row r="67" spans="1:20" s="131" customFormat="1" ht="75" hidden="1" x14ac:dyDescent="0.25">
      <c r="A67" s="126">
        <v>905</v>
      </c>
      <c r="B67" s="203" t="s">
        <v>47</v>
      </c>
      <c r="C67" s="173" t="s">
        <v>164</v>
      </c>
      <c r="D67" s="133"/>
      <c r="E67" s="133"/>
      <c r="F67" s="140">
        <f t="shared" ref="F67:H67" si="47">F68+F70+F72+F74</f>
        <v>40886</v>
      </c>
      <c r="G67" s="140">
        <f t="shared" si="47"/>
        <v>41539</v>
      </c>
      <c r="H67" s="140">
        <f t="shared" si="47"/>
        <v>42510</v>
      </c>
      <c r="I67" s="129">
        <f t="shared" si="6"/>
        <v>3105</v>
      </c>
      <c r="J67" s="129">
        <f t="shared" si="3"/>
        <v>3229</v>
      </c>
      <c r="K67" s="129">
        <f t="shared" si="3"/>
        <v>3358</v>
      </c>
      <c r="L67" s="141">
        <f t="shared" ref="L67:Q67" si="48">L68+L70+L72+L74</f>
        <v>43991</v>
      </c>
      <c r="M67" s="141">
        <f t="shared" si="48"/>
        <v>44768</v>
      </c>
      <c r="N67" s="141">
        <f t="shared" si="48"/>
        <v>45868</v>
      </c>
      <c r="O67" s="141">
        <f t="shared" si="48"/>
        <v>0</v>
      </c>
      <c r="P67" s="141">
        <f t="shared" si="48"/>
        <v>0</v>
      </c>
      <c r="Q67" s="141">
        <f t="shared" si="48"/>
        <v>0</v>
      </c>
      <c r="R67" s="238">
        <f t="shared" si="5"/>
        <v>43991</v>
      </c>
      <c r="S67" s="238">
        <f t="shared" si="5"/>
        <v>44768</v>
      </c>
      <c r="T67" s="238">
        <f t="shared" si="5"/>
        <v>45868</v>
      </c>
    </row>
    <row r="68" spans="1:20" s="131" customFormat="1" ht="56.25" hidden="1" x14ac:dyDescent="0.25">
      <c r="A68" s="126">
        <v>905</v>
      </c>
      <c r="B68" s="204" t="s">
        <v>48</v>
      </c>
      <c r="C68" s="149" t="s">
        <v>165</v>
      </c>
      <c r="D68" s="133"/>
      <c r="E68" s="133"/>
      <c r="F68" s="140">
        <f t="shared" ref="F68:H68" si="49">F69</f>
        <v>21152</v>
      </c>
      <c r="G68" s="140">
        <f t="shared" si="49"/>
        <v>21706</v>
      </c>
      <c r="H68" s="140">
        <f t="shared" si="49"/>
        <v>22574</v>
      </c>
      <c r="I68" s="129">
        <f t="shared" si="6"/>
        <v>3105</v>
      </c>
      <c r="J68" s="129">
        <f t="shared" si="3"/>
        <v>3229</v>
      </c>
      <c r="K68" s="129">
        <f t="shared" si="3"/>
        <v>3358</v>
      </c>
      <c r="L68" s="141">
        <f t="shared" ref="L68:Q68" si="50">L69</f>
        <v>24257</v>
      </c>
      <c r="M68" s="141">
        <f t="shared" si="50"/>
        <v>24935</v>
      </c>
      <c r="N68" s="141">
        <f t="shared" si="50"/>
        <v>25932</v>
      </c>
      <c r="O68" s="141">
        <f t="shared" si="50"/>
        <v>0</v>
      </c>
      <c r="P68" s="141">
        <f t="shared" si="50"/>
        <v>0</v>
      </c>
      <c r="Q68" s="141">
        <f t="shared" si="50"/>
        <v>0</v>
      </c>
      <c r="R68" s="238">
        <f t="shared" si="5"/>
        <v>24257</v>
      </c>
      <c r="S68" s="238">
        <f t="shared" si="5"/>
        <v>24935</v>
      </c>
      <c r="T68" s="238">
        <f t="shared" si="5"/>
        <v>25932</v>
      </c>
    </row>
    <row r="69" spans="1:20" s="131" customFormat="1" ht="75.75" hidden="1" x14ac:dyDescent="0.25">
      <c r="A69" s="126">
        <v>905</v>
      </c>
      <c r="B69" s="204" t="s">
        <v>49</v>
      </c>
      <c r="C69" s="143" t="s">
        <v>313</v>
      </c>
      <c r="D69" s="133"/>
      <c r="E69" s="133"/>
      <c r="F69" s="140">
        <v>21152</v>
      </c>
      <c r="G69" s="140">
        <v>21706</v>
      </c>
      <c r="H69" s="140">
        <v>22574</v>
      </c>
      <c r="I69" s="129">
        <f t="shared" si="6"/>
        <v>3105</v>
      </c>
      <c r="J69" s="129">
        <f t="shared" si="3"/>
        <v>3229</v>
      </c>
      <c r="K69" s="129">
        <f t="shared" si="3"/>
        <v>3358</v>
      </c>
      <c r="L69" s="141">
        <f>21152+3105</f>
        <v>24257</v>
      </c>
      <c r="M69" s="141">
        <f>21706+3229</f>
        <v>24935</v>
      </c>
      <c r="N69" s="141">
        <f>22574+3358</f>
        <v>25932</v>
      </c>
      <c r="O69" s="141"/>
      <c r="P69" s="141"/>
      <c r="Q69" s="141"/>
      <c r="R69" s="238">
        <f t="shared" si="5"/>
        <v>24257</v>
      </c>
      <c r="S69" s="238">
        <f t="shared" si="5"/>
        <v>24935</v>
      </c>
      <c r="T69" s="238">
        <f t="shared" si="5"/>
        <v>25932</v>
      </c>
    </row>
    <row r="70" spans="1:20" s="131" customFormat="1" ht="75" hidden="1" x14ac:dyDescent="0.25">
      <c r="A70" s="126">
        <v>905</v>
      </c>
      <c r="B70" s="204" t="s">
        <v>50</v>
      </c>
      <c r="C70" s="149" t="s">
        <v>166</v>
      </c>
      <c r="D70" s="133"/>
      <c r="E70" s="133"/>
      <c r="F70" s="140">
        <f>F71</f>
        <v>2469</v>
      </c>
      <c r="G70" s="140">
        <f>G71</f>
        <v>2568</v>
      </c>
      <c r="H70" s="140">
        <f>H71</f>
        <v>2671</v>
      </c>
      <c r="I70" s="129">
        <f t="shared" si="6"/>
        <v>0</v>
      </c>
      <c r="J70" s="129">
        <f t="shared" si="3"/>
        <v>0</v>
      </c>
      <c r="K70" s="129">
        <f t="shared" si="3"/>
        <v>0</v>
      </c>
      <c r="L70" s="141">
        <f t="shared" ref="L70:Q70" si="51">L71</f>
        <v>2469</v>
      </c>
      <c r="M70" s="141">
        <f t="shared" si="51"/>
        <v>2568</v>
      </c>
      <c r="N70" s="141">
        <f t="shared" si="51"/>
        <v>2671</v>
      </c>
      <c r="O70" s="141">
        <f t="shared" si="51"/>
        <v>0</v>
      </c>
      <c r="P70" s="141">
        <f t="shared" si="51"/>
        <v>0</v>
      </c>
      <c r="Q70" s="141">
        <f t="shared" si="51"/>
        <v>0</v>
      </c>
      <c r="R70" s="238">
        <f t="shared" si="5"/>
        <v>2469</v>
      </c>
      <c r="S70" s="238">
        <f t="shared" si="5"/>
        <v>2568</v>
      </c>
      <c r="T70" s="238">
        <f t="shared" si="5"/>
        <v>2671</v>
      </c>
    </row>
    <row r="71" spans="1:20" s="131" customFormat="1" ht="75" hidden="1" x14ac:dyDescent="0.25">
      <c r="A71" s="126">
        <v>905</v>
      </c>
      <c r="B71" s="204" t="s">
        <v>51</v>
      </c>
      <c r="C71" s="143" t="s">
        <v>167</v>
      </c>
      <c r="D71" s="133"/>
      <c r="E71" s="133"/>
      <c r="F71" s="140">
        <v>2469</v>
      </c>
      <c r="G71" s="140">
        <v>2568</v>
      </c>
      <c r="H71" s="140">
        <v>2671</v>
      </c>
      <c r="I71" s="129">
        <f t="shared" si="6"/>
        <v>0</v>
      </c>
      <c r="J71" s="129">
        <f t="shared" si="3"/>
        <v>0</v>
      </c>
      <c r="K71" s="129">
        <f t="shared" si="3"/>
        <v>0</v>
      </c>
      <c r="L71" s="141">
        <v>2469</v>
      </c>
      <c r="M71" s="141">
        <v>2568</v>
      </c>
      <c r="N71" s="141">
        <v>2671</v>
      </c>
      <c r="O71" s="141"/>
      <c r="P71" s="141"/>
      <c r="Q71" s="141"/>
      <c r="R71" s="238">
        <f t="shared" si="5"/>
        <v>2469</v>
      </c>
      <c r="S71" s="238">
        <f t="shared" si="5"/>
        <v>2568</v>
      </c>
      <c r="T71" s="238">
        <f t="shared" si="5"/>
        <v>2671</v>
      </c>
    </row>
    <row r="72" spans="1:20" s="131" customFormat="1" ht="75" hidden="1" x14ac:dyDescent="0.25">
      <c r="A72" s="126">
        <v>905</v>
      </c>
      <c r="B72" s="204" t="s">
        <v>52</v>
      </c>
      <c r="C72" s="149" t="s">
        <v>168</v>
      </c>
      <c r="D72" s="133"/>
      <c r="E72" s="133"/>
      <c r="F72" s="140">
        <f t="shared" ref="F72:H72" si="52">F73</f>
        <v>450</v>
      </c>
      <c r="G72" s="140">
        <f t="shared" si="52"/>
        <v>450</v>
      </c>
      <c r="H72" s="140">
        <f t="shared" si="52"/>
        <v>450</v>
      </c>
      <c r="I72" s="129">
        <f t="shared" si="6"/>
        <v>0</v>
      </c>
      <c r="J72" s="129">
        <f t="shared" si="3"/>
        <v>0</v>
      </c>
      <c r="K72" s="129">
        <f t="shared" si="3"/>
        <v>0</v>
      </c>
      <c r="L72" s="141">
        <f t="shared" ref="L72:Q72" si="53">L73</f>
        <v>450</v>
      </c>
      <c r="M72" s="141">
        <f t="shared" si="53"/>
        <v>450</v>
      </c>
      <c r="N72" s="141">
        <f t="shared" si="53"/>
        <v>450</v>
      </c>
      <c r="O72" s="141">
        <f t="shared" si="53"/>
        <v>0</v>
      </c>
      <c r="P72" s="141">
        <f t="shared" si="53"/>
        <v>0</v>
      </c>
      <c r="Q72" s="141">
        <f t="shared" si="53"/>
        <v>0</v>
      </c>
      <c r="R72" s="238">
        <f t="shared" si="5"/>
        <v>450</v>
      </c>
      <c r="S72" s="238">
        <f t="shared" si="5"/>
        <v>450</v>
      </c>
      <c r="T72" s="238">
        <f t="shared" si="5"/>
        <v>450</v>
      </c>
    </row>
    <row r="73" spans="1:20" s="131" customFormat="1" ht="56.25" hidden="1" x14ac:dyDescent="0.25">
      <c r="A73" s="126">
        <v>905</v>
      </c>
      <c r="B73" s="204" t="s">
        <v>53</v>
      </c>
      <c r="C73" s="143" t="s">
        <v>169</v>
      </c>
      <c r="D73" s="133"/>
      <c r="E73" s="133"/>
      <c r="F73" s="140">
        <v>450</v>
      </c>
      <c r="G73" s="140">
        <v>450</v>
      </c>
      <c r="H73" s="140">
        <v>450</v>
      </c>
      <c r="I73" s="129">
        <f t="shared" si="6"/>
        <v>0</v>
      </c>
      <c r="J73" s="129">
        <f t="shared" si="6"/>
        <v>0</v>
      </c>
      <c r="K73" s="129">
        <f t="shared" si="6"/>
        <v>0</v>
      </c>
      <c r="L73" s="141">
        <v>450</v>
      </c>
      <c r="M73" s="141">
        <v>450</v>
      </c>
      <c r="N73" s="141">
        <v>450</v>
      </c>
      <c r="O73" s="141"/>
      <c r="P73" s="141"/>
      <c r="Q73" s="141"/>
      <c r="R73" s="238">
        <f t="shared" ref="R73:T138" si="54">L73+O73</f>
        <v>450</v>
      </c>
      <c r="S73" s="238">
        <f t="shared" si="54"/>
        <v>450</v>
      </c>
      <c r="T73" s="238">
        <f t="shared" si="54"/>
        <v>450</v>
      </c>
    </row>
    <row r="74" spans="1:20" s="131" customFormat="1" ht="37.5" hidden="1" x14ac:dyDescent="0.25">
      <c r="A74" s="126">
        <v>905</v>
      </c>
      <c r="B74" s="204" t="s">
        <v>54</v>
      </c>
      <c r="C74" s="149" t="s">
        <v>170</v>
      </c>
      <c r="D74" s="133"/>
      <c r="E74" s="133"/>
      <c r="F74" s="140">
        <f t="shared" ref="F74:H74" si="55">F75</f>
        <v>16815</v>
      </c>
      <c r="G74" s="140">
        <f t="shared" si="55"/>
        <v>16815</v>
      </c>
      <c r="H74" s="140">
        <f t="shared" si="55"/>
        <v>16815</v>
      </c>
      <c r="I74" s="129">
        <f t="shared" ref="I74:K139" si="56">L74-F74</f>
        <v>0</v>
      </c>
      <c r="J74" s="129">
        <f t="shared" si="56"/>
        <v>0</v>
      </c>
      <c r="K74" s="129">
        <f t="shared" si="56"/>
        <v>0</v>
      </c>
      <c r="L74" s="141">
        <f t="shared" ref="L74:Q74" si="57">L75</f>
        <v>16815</v>
      </c>
      <c r="M74" s="141">
        <f t="shared" si="57"/>
        <v>16815</v>
      </c>
      <c r="N74" s="141">
        <f t="shared" si="57"/>
        <v>16815</v>
      </c>
      <c r="O74" s="141">
        <f t="shared" si="57"/>
        <v>0</v>
      </c>
      <c r="P74" s="141">
        <f t="shared" si="57"/>
        <v>0</v>
      </c>
      <c r="Q74" s="141">
        <f t="shared" si="57"/>
        <v>0</v>
      </c>
      <c r="R74" s="238">
        <f t="shared" si="54"/>
        <v>16815</v>
      </c>
      <c r="S74" s="238">
        <f t="shared" si="54"/>
        <v>16815</v>
      </c>
      <c r="T74" s="238">
        <f t="shared" si="54"/>
        <v>16815</v>
      </c>
    </row>
    <row r="75" spans="1:20" s="131" customFormat="1" ht="37.5" hidden="1" x14ac:dyDescent="0.25">
      <c r="A75" s="126">
        <v>905</v>
      </c>
      <c r="B75" s="204" t="s">
        <v>55</v>
      </c>
      <c r="C75" s="175" t="s">
        <v>392</v>
      </c>
      <c r="D75" s="133"/>
      <c r="E75" s="133"/>
      <c r="F75" s="140">
        <v>16815</v>
      </c>
      <c r="G75" s="140">
        <f>F75</f>
        <v>16815</v>
      </c>
      <c r="H75" s="140">
        <f>G75</f>
        <v>16815</v>
      </c>
      <c r="I75" s="129">
        <f t="shared" si="56"/>
        <v>0</v>
      </c>
      <c r="J75" s="129">
        <f t="shared" si="56"/>
        <v>0</v>
      </c>
      <c r="K75" s="129">
        <f t="shared" si="56"/>
        <v>0</v>
      </c>
      <c r="L75" s="141">
        <v>16815</v>
      </c>
      <c r="M75" s="141">
        <f>L75</f>
        <v>16815</v>
      </c>
      <c r="N75" s="141">
        <f>M75</f>
        <v>16815</v>
      </c>
      <c r="O75" s="141"/>
      <c r="P75" s="141"/>
      <c r="Q75" s="141"/>
      <c r="R75" s="238">
        <f t="shared" si="54"/>
        <v>16815</v>
      </c>
      <c r="S75" s="238">
        <f t="shared" si="54"/>
        <v>16815</v>
      </c>
      <c r="T75" s="238">
        <f t="shared" si="54"/>
        <v>16815</v>
      </c>
    </row>
    <row r="76" spans="1:20" s="131" customFormat="1" hidden="1" x14ac:dyDescent="0.25">
      <c r="A76" s="126">
        <v>905</v>
      </c>
      <c r="B76" s="203" t="s">
        <v>56</v>
      </c>
      <c r="C76" s="149" t="s">
        <v>171</v>
      </c>
      <c r="D76" s="133"/>
      <c r="E76" s="133"/>
      <c r="F76" s="140">
        <f t="shared" ref="F76:H77" si="58">F77</f>
        <v>42</v>
      </c>
      <c r="G76" s="140">
        <f t="shared" si="58"/>
        <v>42</v>
      </c>
      <c r="H76" s="140">
        <f t="shared" si="58"/>
        <v>42</v>
      </c>
      <c r="I76" s="129">
        <f t="shared" si="56"/>
        <v>0</v>
      </c>
      <c r="J76" s="129">
        <f t="shared" si="56"/>
        <v>0</v>
      </c>
      <c r="K76" s="129">
        <f t="shared" si="56"/>
        <v>0</v>
      </c>
      <c r="L76" s="141">
        <f t="shared" ref="L76:Q77" si="59">L77</f>
        <v>42</v>
      </c>
      <c r="M76" s="141">
        <f t="shared" si="59"/>
        <v>42</v>
      </c>
      <c r="N76" s="141">
        <f t="shared" si="59"/>
        <v>42</v>
      </c>
      <c r="O76" s="141">
        <f t="shared" si="59"/>
        <v>0</v>
      </c>
      <c r="P76" s="141">
        <f t="shared" si="59"/>
        <v>0</v>
      </c>
      <c r="Q76" s="141">
        <f t="shared" si="59"/>
        <v>0</v>
      </c>
      <c r="R76" s="238">
        <f t="shared" si="54"/>
        <v>42</v>
      </c>
      <c r="S76" s="238">
        <f t="shared" si="54"/>
        <v>42</v>
      </c>
      <c r="T76" s="238">
        <f t="shared" si="54"/>
        <v>42</v>
      </c>
    </row>
    <row r="77" spans="1:20" s="131" customFormat="1" ht="37.5" hidden="1" x14ac:dyDescent="0.25">
      <c r="A77" s="126">
        <v>905</v>
      </c>
      <c r="B77" s="204" t="s">
        <v>57</v>
      </c>
      <c r="C77" s="149" t="s">
        <v>172</v>
      </c>
      <c r="D77" s="133"/>
      <c r="E77" s="133"/>
      <c r="F77" s="140">
        <f t="shared" si="58"/>
        <v>42</v>
      </c>
      <c r="G77" s="140">
        <f t="shared" si="58"/>
        <v>42</v>
      </c>
      <c r="H77" s="140">
        <f t="shared" si="58"/>
        <v>42</v>
      </c>
      <c r="I77" s="129">
        <f t="shared" si="56"/>
        <v>0</v>
      </c>
      <c r="J77" s="129">
        <f t="shared" si="56"/>
        <v>0</v>
      </c>
      <c r="K77" s="129">
        <f t="shared" si="56"/>
        <v>0</v>
      </c>
      <c r="L77" s="141">
        <f t="shared" si="59"/>
        <v>42</v>
      </c>
      <c r="M77" s="141">
        <f t="shared" si="59"/>
        <v>42</v>
      </c>
      <c r="N77" s="141">
        <f t="shared" si="59"/>
        <v>42</v>
      </c>
      <c r="O77" s="141">
        <f t="shared" si="59"/>
        <v>0</v>
      </c>
      <c r="P77" s="141">
        <f t="shared" si="59"/>
        <v>0</v>
      </c>
      <c r="Q77" s="141">
        <f t="shared" si="59"/>
        <v>0</v>
      </c>
      <c r="R77" s="238">
        <f t="shared" si="54"/>
        <v>42</v>
      </c>
      <c r="S77" s="238">
        <f t="shared" si="54"/>
        <v>42</v>
      </c>
      <c r="T77" s="238">
        <f t="shared" si="54"/>
        <v>42</v>
      </c>
    </row>
    <row r="78" spans="1:20" s="131" customFormat="1" ht="56.25" hidden="1" x14ac:dyDescent="0.25">
      <c r="A78" s="126">
        <v>905</v>
      </c>
      <c r="B78" s="204" t="s">
        <v>58</v>
      </c>
      <c r="C78" s="143" t="s">
        <v>173</v>
      </c>
      <c r="D78" s="133"/>
      <c r="E78" s="133"/>
      <c r="F78" s="140">
        <v>42</v>
      </c>
      <c r="G78" s="140">
        <f>F78</f>
        <v>42</v>
      </c>
      <c r="H78" s="140">
        <f>G78</f>
        <v>42</v>
      </c>
      <c r="I78" s="129">
        <f t="shared" si="56"/>
        <v>0</v>
      </c>
      <c r="J78" s="129">
        <f t="shared" si="56"/>
        <v>0</v>
      </c>
      <c r="K78" s="129">
        <f t="shared" si="56"/>
        <v>0</v>
      </c>
      <c r="L78" s="141">
        <v>42</v>
      </c>
      <c r="M78" s="141">
        <f>L78</f>
        <v>42</v>
      </c>
      <c r="N78" s="141">
        <f>M78</f>
        <v>42</v>
      </c>
      <c r="O78" s="141"/>
      <c r="P78" s="141"/>
      <c r="Q78" s="141"/>
      <c r="R78" s="238">
        <f t="shared" si="54"/>
        <v>42</v>
      </c>
      <c r="S78" s="238">
        <f t="shared" si="54"/>
        <v>42</v>
      </c>
      <c r="T78" s="238">
        <f t="shared" si="54"/>
        <v>42</v>
      </c>
    </row>
    <row r="79" spans="1:20" s="131" customFormat="1" ht="75" hidden="1" x14ac:dyDescent="0.25">
      <c r="A79" s="126">
        <v>905</v>
      </c>
      <c r="B79" s="203" t="s">
        <v>59</v>
      </c>
      <c r="C79" s="176" t="s">
        <v>391</v>
      </c>
      <c r="D79" s="133"/>
      <c r="E79" s="133"/>
      <c r="F79" s="140">
        <f t="shared" ref="F79:H79" si="60">F80</f>
        <v>2988</v>
      </c>
      <c r="G79" s="140">
        <f t="shared" si="60"/>
        <v>2950</v>
      </c>
      <c r="H79" s="140">
        <f t="shared" si="60"/>
        <v>2950</v>
      </c>
      <c r="I79" s="129">
        <f t="shared" si="56"/>
        <v>0</v>
      </c>
      <c r="J79" s="129">
        <f t="shared" si="56"/>
        <v>0</v>
      </c>
      <c r="K79" s="129">
        <f t="shared" si="56"/>
        <v>0</v>
      </c>
      <c r="L79" s="141">
        <f t="shared" ref="L79:Q79" si="61">L80</f>
        <v>2988</v>
      </c>
      <c r="M79" s="141">
        <f t="shared" si="61"/>
        <v>2950</v>
      </c>
      <c r="N79" s="141">
        <f t="shared" si="61"/>
        <v>2950</v>
      </c>
      <c r="O79" s="141">
        <f t="shared" si="61"/>
        <v>0</v>
      </c>
      <c r="P79" s="141">
        <f t="shared" si="61"/>
        <v>0</v>
      </c>
      <c r="Q79" s="141">
        <f t="shared" si="61"/>
        <v>0</v>
      </c>
      <c r="R79" s="238">
        <f t="shared" si="54"/>
        <v>2988</v>
      </c>
      <c r="S79" s="238">
        <f t="shared" si="54"/>
        <v>2950</v>
      </c>
      <c r="T79" s="238">
        <f t="shared" si="54"/>
        <v>2950</v>
      </c>
    </row>
    <row r="80" spans="1:20" s="131" customFormat="1" ht="70.5" hidden="1" customHeight="1" x14ac:dyDescent="0.25">
      <c r="A80" s="126">
        <v>905</v>
      </c>
      <c r="B80" s="204" t="s">
        <v>60</v>
      </c>
      <c r="C80" s="143" t="s">
        <v>174</v>
      </c>
      <c r="D80" s="133"/>
      <c r="E80" s="133"/>
      <c r="F80" s="140">
        <v>2988</v>
      </c>
      <c r="G80" s="140">
        <v>2950</v>
      </c>
      <c r="H80" s="140">
        <v>2950</v>
      </c>
      <c r="I80" s="129">
        <f t="shared" si="56"/>
        <v>0</v>
      </c>
      <c r="J80" s="129">
        <f t="shared" si="56"/>
        <v>0</v>
      </c>
      <c r="K80" s="129">
        <f t="shared" si="56"/>
        <v>0</v>
      </c>
      <c r="L80" s="141">
        <v>2988</v>
      </c>
      <c r="M80" s="141">
        <v>2950</v>
      </c>
      <c r="N80" s="141">
        <v>2950</v>
      </c>
      <c r="O80" s="141"/>
      <c r="P80" s="141"/>
      <c r="Q80" s="141"/>
      <c r="R80" s="238">
        <f t="shared" si="54"/>
        <v>2988</v>
      </c>
      <c r="S80" s="238">
        <f t="shared" si="54"/>
        <v>2950</v>
      </c>
      <c r="T80" s="238">
        <f t="shared" si="54"/>
        <v>2950</v>
      </c>
    </row>
    <row r="81" spans="1:20" s="4" customFormat="1" x14ac:dyDescent="0.25">
      <c r="A81" s="20" t="s">
        <v>422</v>
      </c>
      <c r="B81" s="206" t="s">
        <v>61</v>
      </c>
      <c r="C81" s="10" t="s">
        <v>175</v>
      </c>
      <c r="D81" s="47"/>
      <c r="E81" s="47"/>
      <c r="F81" s="42">
        <f t="shared" ref="F81:H81" si="62">F82</f>
        <v>3399</v>
      </c>
      <c r="G81" s="42">
        <f t="shared" si="62"/>
        <v>3399</v>
      </c>
      <c r="H81" s="42">
        <f t="shared" si="62"/>
        <v>3399</v>
      </c>
      <c r="I81" s="48">
        <f t="shared" si="56"/>
        <v>0</v>
      </c>
      <c r="J81" s="48">
        <f t="shared" si="56"/>
        <v>0</v>
      </c>
      <c r="K81" s="48">
        <f t="shared" si="56"/>
        <v>0</v>
      </c>
      <c r="L81" s="36">
        <f t="shared" ref="L81:Q81" si="63">L82</f>
        <v>3399</v>
      </c>
      <c r="M81" s="36">
        <f t="shared" si="63"/>
        <v>3399</v>
      </c>
      <c r="N81" s="36">
        <f t="shared" si="63"/>
        <v>3399</v>
      </c>
      <c r="O81" s="36">
        <f t="shared" si="63"/>
        <v>544</v>
      </c>
      <c r="P81" s="36">
        <f t="shared" si="63"/>
        <v>0</v>
      </c>
      <c r="Q81" s="36">
        <f t="shared" si="63"/>
        <v>0</v>
      </c>
      <c r="R81" s="240">
        <f t="shared" si="54"/>
        <v>3943</v>
      </c>
      <c r="S81" s="240">
        <f t="shared" si="54"/>
        <v>3399</v>
      </c>
      <c r="T81" s="240">
        <f t="shared" si="54"/>
        <v>3399</v>
      </c>
    </row>
    <row r="82" spans="1:20" s="4" customFormat="1" x14ac:dyDescent="0.25">
      <c r="A82" s="20" t="s">
        <v>422</v>
      </c>
      <c r="B82" s="207" t="s">
        <v>62</v>
      </c>
      <c r="C82" s="11" t="s">
        <v>176</v>
      </c>
      <c r="D82" s="47"/>
      <c r="E82" s="47"/>
      <c r="F82" s="37">
        <f>F83+F84+F85+F86</f>
        <v>3399</v>
      </c>
      <c r="G82" s="37">
        <f>G83+G84+G85+G86</f>
        <v>3399</v>
      </c>
      <c r="H82" s="37">
        <f>H83+H84+H85+H86</f>
        <v>3399</v>
      </c>
      <c r="I82" s="48">
        <f t="shared" si="56"/>
        <v>0</v>
      </c>
      <c r="J82" s="48">
        <f t="shared" si="56"/>
        <v>0</v>
      </c>
      <c r="K82" s="48">
        <f t="shared" si="56"/>
        <v>0</v>
      </c>
      <c r="L82" s="34">
        <f>L83+L84+L85+L86</f>
        <v>3399</v>
      </c>
      <c r="M82" s="34">
        <f>M83+M84+M85+M86</f>
        <v>3399</v>
      </c>
      <c r="N82" s="34">
        <f>N83+N84+N85+N86</f>
        <v>3399</v>
      </c>
      <c r="O82" s="34">
        <f t="shared" ref="O82:T82" si="64">O83+O84+O85+O86</f>
        <v>544</v>
      </c>
      <c r="P82" s="34">
        <f t="shared" si="64"/>
        <v>0</v>
      </c>
      <c r="Q82" s="34">
        <f t="shared" si="64"/>
        <v>0</v>
      </c>
      <c r="R82" s="34">
        <f t="shared" si="64"/>
        <v>3943</v>
      </c>
      <c r="S82" s="34">
        <f t="shared" si="64"/>
        <v>3399</v>
      </c>
      <c r="T82" s="34">
        <f t="shared" si="64"/>
        <v>3399</v>
      </c>
    </row>
    <row r="83" spans="1:20" s="131" customFormat="1" ht="34.5" hidden="1" customHeight="1" x14ac:dyDescent="0.25">
      <c r="A83" s="177" t="s">
        <v>422</v>
      </c>
      <c r="B83" s="204" t="s">
        <v>314</v>
      </c>
      <c r="C83" s="149" t="s">
        <v>177</v>
      </c>
      <c r="D83" s="133"/>
      <c r="E83" s="133"/>
      <c r="F83" s="140">
        <v>1692</v>
      </c>
      <c r="G83" s="140">
        <v>1692</v>
      </c>
      <c r="H83" s="140">
        <v>1692</v>
      </c>
      <c r="I83" s="129">
        <f t="shared" si="56"/>
        <v>0</v>
      </c>
      <c r="J83" s="129">
        <f t="shared" si="56"/>
        <v>0</v>
      </c>
      <c r="K83" s="129">
        <f t="shared" si="56"/>
        <v>0</v>
      </c>
      <c r="L83" s="141">
        <v>1692</v>
      </c>
      <c r="M83" s="141">
        <v>1692</v>
      </c>
      <c r="N83" s="141">
        <v>1692</v>
      </c>
      <c r="O83" s="141"/>
      <c r="P83" s="141"/>
      <c r="Q83" s="141"/>
      <c r="R83" s="238">
        <f t="shared" si="54"/>
        <v>1692</v>
      </c>
      <c r="S83" s="238">
        <f t="shared" si="54"/>
        <v>1692</v>
      </c>
      <c r="T83" s="238">
        <f t="shared" si="54"/>
        <v>1692</v>
      </c>
    </row>
    <row r="84" spans="1:20" s="131" customFormat="1" ht="18.75" hidden="1" customHeight="1" x14ac:dyDescent="0.25">
      <c r="A84" s="177" t="s">
        <v>422</v>
      </c>
      <c r="B84" s="208" t="s">
        <v>63</v>
      </c>
      <c r="C84" s="178" t="s">
        <v>178</v>
      </c>
      <c r="D84" s="133"/>
      <c r="E84" s="133"/>
      <c r="F84" s="140">
        <v>0</v>
      </c>
      <c r="G84" s="140">
        <v>0</v>
      </c>
      <c r="H84" s="140">
        <v>0</v>
      </c>
      <c r="I84" s="129">
        <f t="shared" si="56"/>
        <v>0</v>
      </c>
      <c r="J84" s="129">
        <f t="shared" si="56"/>
        <v>0</v>
      </c>
      <c r="K84" s="129">
        <f t="shared" si="56"/>
        <v>0</v>
      </c>
      <c r="L84" s="179">
        <v>0</v>
      </c>
      <c r="M84" s="179">
        <v>0</v>
      </c>
      <c r="N84" s="179">
        <v>0</v>
      </c>
      <c r="O84" s="179"/>
      <c r="P84" s="179"/>
      <c r="Q84" s="179"/>
      <c r="R84" s="238">
        <f t="shared" si="54"/>
        <v>0</v>
      </c>
      <c r="S84" s="238">
        <f t="shared" si="54"/>
        <v>0</v>
      </c>
      <c r="T84" s="238">
        <f t="shared" si="54"/>
        <v>0</v>
      </c>
    </row>
    <row r="85" spans="1:20" s="131" customFormat="1" hidden="1" x14ac:dyDescent="0.25">
      <c r="A85" s="177" t="s">
        <v>422</v>
      </c>
      <c r="B85" s="204" t="s">
        <v>315</v>
      </c>
      <c r="C85" s="149" t="s">
        <v>179</v>
      </c>
      <c r="D85" s="133"/>
      <c r="E85" s="133"/>
      <c r="F85" s="140">
        <v>10</v>
      </c>
      <c r="G85" s="140">
        <v>10</v>
      </c>
      <c r="H85" s="140">
        <v>10</v>
      </c>
      <c r="I85" s="129">
        <f t="shared" si="56"/>
        <v>0</v>
      </c>
      <c r="J85" s="129">
        <f t="shared" si="56"/>
        <v>0</v>
      </c>
      <c r="K85" s="129">
        <f t="shared" si="56"/>
        <v>0</v>
      </c>
      <c r="L85" s="141">
        <v>10</v>
      </c>
      <c r="M85" s="141">
        <v>10</v>
      </c>
      <c r="N85" s="141">
        <v>10</v>
      </c>
      <c r="O85" s="141"/>
      <c r="P85" s="141"/>
      <c r="Q85" s="141"/>
      <c r="R85" s="238">
        <f t="shared" si="54"/>
        <v>10</v>
      </c>
      <c r="S85" s="238">
        <f t="shared" si="54"/>
        <v>10</v>
      </c>
      <c r="T85" s="238">
        <f t="shared" si="54"/>
        <v>10</v>
      </c>
    </row>
    <row r="86" spans="1:20" s="4" customFormat="1" x14ac:dyDescent="0.25">
      <c r="A86" s="20" t="s">
        <v>422</v>
      </c>
      <c r="B86" s="206" t="s">
        <v>316</v>
      </c>
      <c r="C86" s="11" t="s">
        <v>180</v>
      </c>
      <c r="D86" s="47"/>
      <c r="E86" s="47"/>
      <c r="F86" s="37">
        <v>1697</v>
      </c>
      <c r="G86" s="37">
        <v>1697</v>
      </c>
      <c r="H86" s="37">
        <v>1697</v>
      </c>
      <c r="I86" s="48">
        <f t="shared" si="56"/>
        <v>0</v>
      </c>
      <c r="J86" s="48">
        <f t="shared" si="56"/>
        <v>0</v>
      </c>
      <c r="K86" s="48">
        <f t="shared" si="56"/>
        <v>0</v>
      </c>
      <c r="L86" s="34">
        <v>1697</v>
      </c>
      <c r="M86" s="34">
        <v>1697</v>
      </c>
      <c r="N86" s="34">
        <v>1697</v>
      </c>
      <c r="O86" s="34">
        <f>O87+O88</f>
        <v>544</v>
      </c>
      <c r="P86" s="34">
        <f t="shared" ref="P86:T86" si="65">P87+P88</f>
        <v>0</v>
      </c>
      <c r="Q86" s="34">
        <f t="shared" si="65"/>
        <v>0</v>
      </c>
      <c r="R86" s="34">
        <f t="shared" si="65"/>
        <v>2241</v>
      </c>
      <c r="S86" s="34">
        <f t="shared" si="65"/>
        <v>1697</v>
      </c>
      <c r="T86" s="34">
        <f t="shared" si="65"/>
        <v>1697</v>
      </c>
    </row>
    <row r="87" spans="1:20" s="131" customFormat="1" hidden="1" x14ac:dyDescent="0.25">
      <c r="A87" s="177" t="s">
        <v>422</v>
      </c>
      <c r="B87" s="204" t="s">
        <v>317</v>
      </c>
      <c r="C87" s="143" t="s">
        <v>278</v>
      </c>
      <c r="D87" s="133"/>
      <c r="E87" s="133"/>
      <c r="F87" s="140">
        <v>1453</v>
      </c>
      <c r="G87" s="140">
        <v>1453</v>
      </c>
      <c r="H87" s="140">
        <v>1453</v>
      </c>
      <c r="I87" s="129">
        <f t="shared" si="56"/>
        <v>0</v>
      </c>
      <c r="J87" s="129">
        <f t="shared" si="56"/>
        <v>0</v>
      </c>
      <c r="K87" s="129">
        <f t="shared" si="56"/>
        <v>0</v>
      </c>
      <c r="L87" s="141">
        <v>1453</v>
      </c>
      <c r="M87" s="141">
        <v>1453</v>
      </c>
      <c r="N87" s="141">
        <v>1453</v>
      </c>
      <c r="O87" s="141"/>
      <c r="P87" s="141"/>
      <c r="Q87" s="141"/>
      <c r="R87" s="238">
        <f t="shared" si="54"/>
        <v>1453</v>
      </c>
      <c r="S87" s="238">
        <f t="shared" si="54"/>
        <v>1453</v>
      </c>
      <c r="T87" s="238">
        <f t="shared" si="54"/>
        <v>1453</v>
      </c>
    </row>
    <row r="88" spans="1:20" s="4" customFormat="1" x14ac:dyDescent="0.25">
      <c r="A88" s="20" t="s">
        <v>422</v>
      </c>
      <c r="B88" s="206" t="s">
        <v>318</v>
      </c>
      <c r="C88" s="9" t="s">
        <v>282</v>
      </c>
      <c r="D88" s="47"/>
      <c r="E88" s="47"/>
      <c r="F88" s="37">
        <v>244</v>
      </c>
      <c r="G88" s="37">
        <v>244</v>
      </c>
      <c r="H88" s="37">
        <v>244</v>
      </c>
      <c r="I88" s="48">
        <f t="shared" si="56"/>
        <v>0</v>
      </c>
      <c r="J88" s="48">
        <f t="shared" si="56"/>
        <v>0</v>
      </c>
      <c r="K88" s="48">
        <f t="shared" si="56"/>
        <v>0</v>
      </c>
      <c r="L88" s="34">
        <v>244</v>
      </c>
      <c r="M88" s="34">
        <v>244</v>
      </c>
      <c r="N88" s="34">
        <v>244</v>
      </c>
      <c r="O88" s="34">
        <v>544</v>
      </c>
      <c r="P88" s="34"/>
      <c r="Q88" s="34"/>
      <c r="R88" s="240">
        <f t="shared" si="54"/>
        <v>788</v>
      </c>
      <c r="S88" s="240">
        <f t="shared" si="54"/>
        <v>244</v>
      </c>
      <c r="T88" s="240">
        <f t="shared" si="54"/>
        <v>244</v>
      </c>
    </row>
    <row r="89" spans="1:20" s="4" customFormat="1" ht="37.5" x14ac:dyDescent="0.25">
      <c r="A89" s="8"/>
      <c r="B89" s="206" t="s">
        <v>64</v>
      </c>
      <c r="C89" s="10" t="s">
        <v>289</v>
      </c>
      <c r="D89" s="47"/>
      <c r="E89" s="47"/>
      <c r="F89" s="42">
        <f t="shared" ref="F89:H89" si="66">F90+F92</f>
        <v>9320.8000000000011</v>
      </c>
      <c r="G89" s="42">
        <f t="shared" si="66"/>
        <v>9320.8000000000011</v>
      </c>
      <c r="H89" s="42">
        <f t="shared" si="66"/>
        <v>9320.8000000000011</v>
      </c>
      <c r="I89" s="48">
        <f t="shared" si="56"/>
        <v>0</v>
      </c>
      <c r="J89" s="48">
        <f t="shared" si="56"/>
        <v>0</v>
      </c>
      <c r="K89" s="48">
        <f t="shared" si="56"/>
        <v>0</v>
      </c>
      <c r="L89" s="36">
        <f t="shared" ref="L89:T89" si="67">L90+L92</f>
        <v>9320.8000000000011</v>
      </c>
      <c r="M89" s="36">
        <f t="shared" si="67"/>
        <v>9320.8000000000011</v>
      </c>
      <c r="N89" s="36">
        <f t="shared" si="67"/>
        <v>9320.8000000000011</v>
      </c>
      <c r="O89" s="36">
        <f t="shared" si="67"/>
        <v>0</v>
      </c>
      <c r="P89" s="36">
        <f t="shared" si="67"/>
        <v>0</v>
      </c>
      <c r="Q89" s="36">
        <f t="shared" si="67"/>
        <v>0</v>
      </c>
      <c r="R89" s="36">
        <f t="shared" si="67"/>
        <v>9320.8000000000011</v>
      </c>
      <c r="S89" s="36">
        <f t="shared" si="67"/>
        <v>9320.8000000000011</v>
      </c>
      <c r="T89" s="36">
        <f t="shared" si="67"/>
        <v>9320.8000000000011</v>
      </c>
    </row>
    <row r="90" spans="1:20" s="131" customFormat="1" hidden="1" x14ac:dyDescent="0.25">
      <c r="A90" s="126">
        <v>911</v>
      </c>
      <c r="B90" s="203" t="s">
        <v>65</v>
      </c>
      <c r="C90" s="149" t="s">
        <v>181</v>
      </c>
      <c r="D90" s="133"/>
      <c r="E90" s="133"/>
      <c r="F90" s="140">
        <f t="shared" ref="F90:H90" si="68">F91</f>
        <v>1175.7</v>
      </c>
      <c r="G90" s="140">
        <f t="shared" si="68"/>
        <v>1175.7</v>
      </c>
      <c r="H90" s="140">
        <f t="shared" si="68"/>
        <v>1175.7</v>
      </c>
      <c r="I90" s="129">
        <f t="shared" si="56"/>
        <v>0</v>
      </c>
      <c r="J90" s="129">
        <f t="shared" si="56"/>
        <v>0</v>
      </c>
      <c r="K90" s="129">
        <f t="shared" si="56"/>
        <v>0</v>
      </c>
      <c r="L90" s="141">
        <f t="shared" ref="L90:T90" si="69">L91</f>
        <v>1175.7</v>
      </c>
      <c r="M90" s="141">
        <f t="shared" si="69"/>
        <v>1175.7</v>
      </c>
      <c r="N90" s="141">
        <f t="shared" si="69"/>
        <v>1175.7</v>
      </c>
      <c r="O90" s="141">
        <f t="shared" si="69"/>
        <v>0</v>
      </c>
      <c r="P90" s="141">
        <f t="shared" si="69"/>
        <v>0</v>
      </c>
      <c r="Q90" s="141">
        <f t="shared" si="69"/>
        <v>0</v>
      </c>
      <c r="R90" s="141">
        <f t="shared" si="69"/>
        <v>1175.7</v>
      </c>
      <c r="S90" s="141">
        <f t="shared" si="69"/>
        <v>1175.7</v>
      </c>
      <c r="T90" s="141">
        <f t="shared" si="69"/>
        <v>1175.7</v>
      </c>
    </row>
    <row r="91" spans="1:20" s="131" customFormat="1" ht="37.5" hidden="1" x14ac:dyDescent="0.25">
      <c r="A91" s="126">
        <v>911</v>
      </c>
      <c r="B91" s="204" t="s">
        <v>66</v>
      </c>
      <c r="C91" s="143" t="s">
        <v>182</v>
      </c>
      <c r="D91" s="133"/>
      <c r="E91" s="133"/>
      <c r="F91" s="140">
        <v>1175.7</v>
      </c>
      <c r="G91" s="140">
        <f>F91</f>
        <v>1175.7</v>
      </c>
      <c r="H91" s="140">
        <f>G91</f>
        <v>1175.7</v>
      </c>
      <c r="I91" s="129">
        <f t="shared" si="56"/>
        <v>0</v>
      </c>
      <c r="J91" s="129">
        <f t="shared" si="56"/>
        <v>0</v>
      </c>
      <c r="K91" s="129">
        <f t="shared" si="56"/>
        <v>0</v>
      </c>
      <c r="L91" s="141">
        <v>1175.7</v>
      </c>
      <c r="M91" s="141">
        <f>L91</f>
        <v>1175.7</v>
      </c>
      <c r="N91" s="141">
        <f>M91</f>
        <v>1175.7</v>
      </c>
      <c r="O91" s="141"/>
      <c r="P91" s="141"/>
      <c r="Q91" s="141"/>
      <c r="R91" s="238">
        <f t="shared" si="54"/>
        <v>1175.7</v>
      </c>
      <c r="S91" s="238">
        <f t="shared" si="54"/>
        <v>1175.7</v>
      </c>
      <c r="T91" s="238">
        <f t="shared" si="54"/>
        <v>1175.7</v>
      </c>
    </row>
    <row r="92" spans="1:20" s="131" customFormat="1" hidden="1" x14ac:dyDescent="0.25">
      <c r="A92" s="126"/>
      <c r="B92" s="204" t="s">
        <v>67</v>
      </c>
      <c r="C92" s="149" t="s">
        <v>183</v>
      </c>
      <c r="D92" s="133"/>
      <c r="E92" s="133"/>
      <c r="F92" s="140">
        <f t="shared" ref="F92:H92" si="70">F93+F94</f>
        <v>8145.1</v>
      </c>
      <c r="G92" s="140">
        <f t="shared" si="70"/>
        <v>8145.1</v>
      </c>
      <c r="H92" s="140">
        <f t="shared" si="70"/>
        <v>8145.1</v>
      </c>
      <c r="I92" s="129">
        <f t="shared" si="56"/>
        <v>0</v>
      </c>
      <c r="J92" s="129">
        <f t="shared" si="56"/>
        <v>0</v>
      </c>
      <c r="K92" s="129">
        <f t="shared" si="56"/>
        <v>0</v>
      </c>
      <c r="L92" s="141">
        <f t="shared" ref="L92:T92" si="71">L93+L94</f>
        <v>8145.1</v>
      </c>
      <c r="M92" s="141">
        <f t="shared" si="71"/>
        <v>8145.1</v>
      </c>
      <c r="N92" s="141">
        <f t="shared" si="71"/>
        <v>8145.1</v>
      </c>
      <c r="O92" s="141">
        <f t="shared" si="71"/>
        <v>0</v>
      </c>
      <c r="P92" s="141">
        <f t="shared" si="71"/>
        <v>0</v>
      </c>
      <c r="Q92" s="141">
        <f t="shared" si="71"/>
        <v>0</v>
      </c>
      <c r="R92" s="141">
        <f t="shared" si="71"/>
        <v>8145.1</v>
      </c>
      <c r="S92" s="141">
        <f t="shared" si="71"/>
        <v>8145.1</v>
      </c>
      <c r="T92" s="141">
        <f t="shared" si="71"/>
        <v>8145.1</v>
      </c>
    </row>
    <row r="93" spans="1:20" s="166" customFormat="1" ht="37.5" hidden="1" x14ac:dyDescent="0.25">
      <c r="A93" s="126">
        <v>900</v>
      </c>
      <c r="B93" s="204" t="s">
        <v>68</v>
      </c>
      <c r="C93" s="180" t="s">
        <v>184</v>
      </c>
      <c r="D93" s="133"/>
      <c r="E93" s="133"/>
      <c r="F93" s="140">
        <v>1538</v>
      </c>
      <c r="G93" s="140">
        <v>1538</v>
      </c>
      <c r="H93" s="140">
        <v>1538</v>
      </c>
      <c r="I93" s="129">
        <f t="shared" si="56"/>
        <v>0</v>
      </c>
      <c r="J93" s="129">
        <f t="shared" si="56"/>
        <v>0</v>
      </c>
      <c r="K93" s="129">
        <f t="shared" si="56"/>
        <v>0</v>
      </c>
      <c r="L93" s="141">
        <v>1538</v>
      </c>
      <c r="M93" s="141">
        <v>1538</v>
      </c>
      <c r="N93" s="141">
        <v>1538</v>
      </c>
      <c r="O93" s="141"/>
      <c r="P93" s="141"/>
      <c r="Q93" s="141"/>
      <c r="R93" s="238">
        <f t="shared" si="54"/>
        <v>1538</v>
      </c>
      <c r="S93" s="238">
        <f t="shared" si="54"/>
        <v>1538</v>
      </c>
      <c r="T93" s="238">
        <f t="shared" si="54"/>
        <v>1538</v>
      </c>
    </row>
    <row r="94" spans="1:20" s="184" customFormat="1" ht="24" hidden="1" customHeight="1" x14ac:dyDescent="0.25">
      <c r="A94" s="181" t="s">
        <v>319</v>
      </c>
      <c r="B94" s="209" t="s">
        <v>69</v>
      </c>
      <c r="C94" s="182" t="s">
        <v>185</v>
      </c>
      <c r="D94" s="183"/>
      <c r="E94" s="183"/>
      <c r="F94" s="140">
        <v>6607.1</v>
      </c>
      <c r="G94" s="140">
        <f>F94</f>
        <v>6607.1</v>
      </c>
      <c r="H94" s="140">
        <f>G94</f>
        <v>6607.1</v>
      </c>
      <c r="I94" s="129">
        <f t="shared" si="56"/>
        <v>0</v>
      </c>
      <c r="J94" s="129">
        <f t="shared" si="56"/>
        <v>0</v>
      </c>
      <c r="K94" s="129">
        <f t="shared" si="56"/>
        <v>0</v>
      </c>
      <c r="L94" s="141">
        <v>6607.1</v>
      </c>
      <c r="M94" s="141">
        <v>6607.1</v>
      </c>
      <c r="N94" s="141">
        <v>6607.1</v>
      </c>
      <c r="O94" s="141"/>
      <c r="P94" s="141"/>
      <c r="Q94" s="141"/>
      <c r="R94" s="238">
        <f t="shared" si="54"/>
        <v>6607.1</v>
      </c>
      <c r="S94" s="238">
        <f t="shared" si="54"/>
        <v>6607.1</v>
      </c>
      <c r="T94" s="238">
        <f t="shared" si="54"/>
        <v>6607.1</v>
      </c>
    </row>
    <row r="95" spans="1:20" s="4" customFormat="1" x14ac:dyDescent="0.25">
      <c r="A95" s="8"/>
      <c r="B95" s="207" t="s">
        <v>70</v>
      </c>
      <c r="C95" s="10" t="s">
        <v>186</v>
      </c>
      <c r="D95" s="47"/>
      <c r="E95" s="47"/>
      <c r="F95" s="42">
        <f t="shared" ref="F95:H95" si="72">F96+F98+F102</f>
        <v>-5364</v>
      </c>
      <c r="G95" s="42">
        <f t="shared" si="72"/>
        <v>4701</v>
      </c>
      <c r="H95" s="42">
        <f t="shared" si="72"/>
        <v>4200</v>
      </c>
      <c r="I95" s="48">
        <f t="shared" si="56"/>
        <v>0</v>
      </c>
      <c r="J95" s="48">
        <f t="shared" si="56"/>
        <v>0</v>
      </c>
      <c r="K95" s="48">
        <f t="shared" si="56"/>
        <v>0</v>
      </c>
      <c r="L95" s="36">
        <f t="shared" ref="L95:T95" si="73">L96+L98+L102</f>
        <v>-5364</v>
      </c>
      <c r="M95" s="36">
        <f t="shared" si="73"/>
        <v>4701</v>
      </c>
      <c r="N95" s="36">
        <f t="shared" si="73"/>
        <v>4200</v>
      </c>
      <c r="O95" s="36">
        <f t="shared" si="73"/>
        <v>4479</v>
      </c>
      <c r="P95" s="36">
        <f t="shared" si="73"/>
        <v>0</v>
      </c>
      <c r="Q95" s="36">
        <f t="shared" si="73"/>
        <v>0</v>
      </c>
      <c r="R95" s="36">
        <f t="shared" si="73"/>
        <v>-885</v>
      </c>
      <c r="S95" s="36">
        <f t="shared" si="73"/>
        <v>4701</v>
      </c>
      <c r="T95" s="36">
        <f t="shared" si="73"/>
        <v>4200</v>
      </c>
    </row>
    <row r="96" spans="1:20" s="131" customFormat="1" hidden="1" x14ac:dyDescent="0.25">
      <c r="A96" s="126">
        <v>900</v>
      </c>
      <c r="B96" s="203" t="s">
        <v>71</v>
      </c>
      <c r="C96" s="149" t="s">
        <v>187</v>
      </c>
      <c r="D96" s="133"/>
      <c r="E96" s="133"/>
      <c r="F96" s="140">
        <f t="shared" ref="F96:H96" si="74">F97</f>
        <v>409</v>
      </c>
      <c r="G96" s="140">
        <f t="shared" si="74"/>
        <v>378</v>
      </c>
      <c r="H96" s="140">
        <f t="shared" si="74"/>
        <v>377</v>
      </c>
      <c r="I96" s="129">
        <f t="shared" si="56"/>
        <v>0</v>
      </c>
      <c r="J96" s="129">
        <f t="shared" si="56"/>
        <v>0</v>
      </c>
      <c r="K96" s="129">
        <f t="shared" si="56"/>
        <v>0</v>
      </c>
      <c r="L96" s="141">
        <f t="shared" ref="L96:T96" si="75">L97</f>
        <v>409</v>
      </c>
      <c r="M96" s="141">
        <f t="shared" si="75"/>
        <v>378</v>
      </c>
      <c r="N96" s="141">
        <f t="shared" si="75"/>
        <v>377</v>
      </c>
      <c r="O96" s="141">
        <f t="shared" si="75"/>
        <v>0</v>
      </c>
      <c r="P96" s="141">
        <f t="shared" si="75"/>
        <v>0</v>
      </c>
      <c r="Q96" s="141">
        <f t="shared" si="75"/>
        <v>0</v>
      </c>
      <c r="R96" s="141">
        <f t="shared" si="75"/>
        <v>409</v>
      </c>
      <c r="S96" s="141">
        <f t="shared" si="75"/>
        <v>378</v>
      </c>
      <c r="T96" s="141">
        <f t="shared" si="75"/>
        <v>377</v>
      </c>
    </row>
    <row r="97" spans="1:20" s="131" customFormat="1" hidden="1" x14ac:dyDescent="0.25">
      <c r="A97" s="126">
        <v>900</v>
      </c>
      <c r="B97" s="204" t="s">
        <v>72</v>
      </c>
      <c r="C97" s="143" t="s">
        <v>188</v>
      </c>
      <c r="D97" s="133"/>
      <c r="E97" s="133"/>
      <c r="F97" s="140">
        <v>409</v>
      </c>
      <c r="G97" s="140">
        <v>378</v>
      </c>
      <c r="H97" s="140">
        <v>377</v>
      </c>
      <c r="I97" s="129">
        <f t="shared" si="56"/>
        <v>0</v>
      </c>
      <c r="J97" s="129">
        <f t="shared" si="56"/>
        <v>0</v>
      </c>
      <c r="K97" s="129">
        <f t="shared" si="56"/>
        <v>0</v>
      </c>
      <c r="L97" s="141">
        <v>409</v>
      </c>
      <c r="M97" s="141">
        <v>378</v>
      </c>
      <c r="N97" s="141">
        <v>377</v>
      </c>
      <c r="O97" s="141"/>
      <c r="P97" s="141"/>
      <c r="Q97" s="141"/>
      <c r="R97" s="238">
        <f t="shared" si="54"/>
        <v>409</v>
      </c>
      <c r="S97" s="238">
        <f t="shared" si="54"/>
        <v>378</v>
      </c>
      <c r="T97" s="238">
        <f t="shared" si="54"/>
        <v>377</v>
      </c>
    </row>
    <row r="98" spans="1:20" s="131" customFormat="1" ht="56.25" hidden="1" x14ac:dyDescent="0.25">
      <c r="A98" s="126">
        <v>905</v>
      </c>
      <c r="B98" s="203" t="s">
        <v>73</v>
      </c>
      <c r="C98" s="173" t="s">
        <v>320</v>
      </c>
      <c r="D98" s="133"/>
      <c r="E98" s="133"/>
      <c r="F98" s="140">
        <f t="shared" ref="F98:H98" si="76">F99</f>
        <v>2000</v>
      </c>
      <c r="G98" s="140">
        <f t="shared" si="76"/>
        <v>1500</v>
      </c>
      <c r="H98" s="140">
        <f t="shared" si="76"/>
        <v>1000</v>
      </c>
      <c r="I98" s="129">
        <f t="shared" si="56"/>
        <v>0</v>
      </c>
      <c r="J98" s="129">
        <f t="shared" si="56"/>
        <v>0</v>
      </c>
      <c r="K98" s="129">
        <f t="shared" si="56"/>
        <v>0</v>
      </c>
      <c r="L98" s="141">
        <f t="shared" ref="L98:T98" si="77">L99</f>
        <v>2000</v>
      </c>
      <c r="M98" s="141">
        <f t="shared" si="77"/>
        <v>1500</v>
      </c>
      <c r="N98" s="141">
        <f t="shared" si="77"/>
        <v>1000</v>
      </c>
      <c r="O98" s="141">
        <f t="shared" si="77"/>
        <v>0</v>
      </c>
      <c r="P98" s="141">
        <f t="shared" si="77"/>
        <v>0</v>
      </c>
      <c r="Q98" s="141">
        <f t="shared" si="77"/>
        <v>0</v>
      </c>
      <c r="R98" s="141">
        <f t="shared" si="77"/>
        <v>2000</v>
      </c>
      <c r="S98" s="141">
        <f t="shared" si="77"/>
        <v>1500</v>
      </c>
      <c r="T98" s="141">
        <f t="shared" si="77"/>
        <v>1000</v>
      </c>
    </row>
    <row r="99" spans="1:20" s="131" customFormat="1" ht="75" hidden="1" x14ac:dyDescent="0.25">
      <c r="A99" s="126">
        <v>905</v>
      </c>
      <c r="B99" s="203" t="s">
        <v>74</v>
      </c>
      <c r="C99" s="173" t="s">
        <v>189</v>
      </c>
      <c r="D99" s="133"/>
      <c r="E99" s="133"/>
      <c r="F99" s="140">
        <f>F100+F101</f>
        <v>2000</v>
      </c>
      <c r="G99" s="140">
        <f>G100+G101</f>
        <v>1500</v>
      </c>
      <c r="H99" s="140">
        <f>H100+H101</f>
        <v>1000</v>
      </c>
      <c r="I99" s="129">
        <f t="shared" si="56"/>
        <v>0</v>
      </c>
      <c r="J99" s="129">
        <f t="shared" si="56"/>
        <v>0</v>
      </c>
      <c r="K99" s="129">
        <f t="shared" si="56"/>
        <v>0</v>
      </c>
      <c r="L99" s="141">
        <f t="shared" ref="L99:T99" si="78">L100+L101</f>
        <v>2000</v>
      </c>
      <c r="M99" s="141">
        <f t="shared" si="78"/>
        <v>1500</v>
      </c>
      <c r="N99" s="141">
        <f t="shared" si="78"/>
        <v>1000</v>
      </c>
      <c r="O99" s="141">
        <f t="shared" si="78"/>
        <v>0</v>
      </c>
      <c r="P99" s="141">
        <f t="shared" si="78"/>
        <v>0</v>
      </c>
      <c r="Q99" s="141">
        <f t="shared" si="78"/>
        <v>0</v>
      </c>
      <c r="R99" s="141">
        <f t="shared" si="78"/>
        <v>2000</v>
      </c>
      <c r="S99" s="141">
        <f t="shared" si="78"/>
        <v>1500</v>
      </c>
      <c r="T99" s="141">
        <f t="shared" si="78"/>
        <v>1000</v>
      </c>
    </row>
    <row r="100" spans="1:20" s="166" customFormat="1" ht="75" hidden="1" customHeight="1" x14ac:dyDescent="0.25">
      <c r="A100" s="126">
        <v>905</v>
      </c>
      <c r="B100" s="210" t="s">
        <v>286</v>
      </c>
      <c r="C100" s="158" t="s">
        <v>287</v>
      </c>
      <c r="D100" s="133"/>
      <c r="E100" s="133"/>
      <c r="F100" s="140">
        <v>0</v>
      </c>
      <c r="G100" s="140">
        <v>0</v>
      </c>
      <c r="H100" s="140">
        <v>0</v>
      </c>
      <c r="I100" s="129">
        <f t="shared" si="56"/>
        <v>0</v>
      </c>
      <c r="J100" s="129">
        <f t="shared" si="56"/>
        <v>0</v>
      </c>
      <c r="K100" s="129">
        <f t="shared" si="56"/>
        <v>0</v>
      </c>
      <c r="L100" s="140">
        <v>0</v>
      </c>
      <c r="M100" s="140">
        <v>0</v>
      </c>
      <c r="N100" s="140">
        <v>0</v>
      </c>
      <c r="O100" s="140">
        <v>0</v>
      </c>
      <c r="P100" s="140">
        <v>0</v>
      </c>
      <c r="Q100" s="140">
        <v>0</v>
      </c>
      <c r="R100" s="238">
        <f t="shared" si="54"/>
        <v>0</v>
      </c>
      <c r="S100" s="238">
        <f t="shared" si="54"/>
        <v>0</v>
      </c>
      <c r="T100" s="238">
        <f t="shared" si="54"/>
        <v>0</v>
      </c>
    </row>
    <row r="101" spans="1:20" s="131" customFormat="1" ht="75" hidden="1" x14ac:dyDescent="0.25">
      <c r="A101" s="126">
        <v>905</v>
      </c>
      <c r="B101" s="204" t="s">
        <v>75</v>
      </c>
      <c r="C101" s="143" t="s">
        <v>190</v>
      </c>
      <c r="D101" s="133"/>
      <c r="E101" s="133"/>
      <c r="F101" s="140">
        <v>2000</v>
      </c>
      <c r="G101" s="140">
        <v>1500</v>
      </c>
      <c r="H101" s="140">
        <v>1000</v>
      </c>
      <c r="I101" s="129">
        <f t="shared" si="56"/>
        <v>0</v>
      </c>
      <c r="J101" s="129">
        <f t="shared" si="56"/>
        <v>0</v>
      </c>
      <c r="K101" s="129">
        <f t="shared" si="56"/>
        <v>0</v>
      </c>
      <c r="L101" s="141">
        <v>2000</v>
      </c>
      <c r="M101" s="141">
        <v>1500</v>
      </c>
      <c r="N101" s="141">
        <v>1000</v>
      </c>
      <c r="O101" s="141"/>
      <c r="P101" s="141"/>
      <c r="Q101" s="141"/>
      <c r="R101" s="238">
        <f t="shared" si="54"/>
        <v>2000</v>
      </c>
      <c r="S101" s="238">
        <f t="shared" si="54"/>
        <v>1500</v>
      </c>
      <c r="T101" s="238">
        <f t="shared" si="54"/>
        <v>1000</v>
      </c>
    </row>
    <row r="102" spans="1:20" s="4" customFormat="1" ht="36.75" customHeight="1" x14ac:dyDescent="0.25">
      <c r="A102" s="8">
        <v>905</v>
      </c>
      <c r="B102" s="207" t="s">
        <v>76</v>
      </c>
      <c r="C102" s="13" t="s">
        <v>191</v>
      </c>
      <c r="D102" s="47"/>
      <c r="E102" s="47"/>
      <c r="F102" s="37">
        <f t="shared" ref="F102:H102" si="79">F103</f>
        <v>-7773</v>
      </c>
      <c r="G102" s="37">
        <f t="shared" si="79"/>
        <v>2823</v>
      </c>
      <c r="H102" s="37">
        <f t="shared" si="79"/>
        <v>2823</v>
      </c>
      <c r="I102" s="48">
        <f t="shared" si="56"/>
        <v>0</v>
      </c>
      <c r="J102" s="48">
        <f t="shared" si="56"/>
        <v>0</v>
      </c>
      <c r="K102" s="48">
        <f t="shared" si="56"/>
        <v>0</v>
      </c>
      <c r="L102" s="34">
        <f t="shared" ref="L102:T103" si="80">L103</f>
        <v>-7773</v>
      </c>
      <c r="M102" s="34">
        <f t="shared" si="80"/>
        <v>2823</v>
      </c>
      <c r="N102" s="34">
        <f t="shared" si="80"/>
        <v>2823</v>
      </c>
      <c r="O102" s="34">
        <f t="shared" si="80"/>
        <v>4479</v>
      </c>
      <c r="P102" s="34">
        <f t="shared" si="80"/>
        <v>0</v>
      </c>
      <c r="Q102" s="34">
        <f t="shared" si="80"/>
        <v>0</v>
      </c>
      <c r="R102" s="34">
        <f t="shared" si="80"/>
        <v>-3294</v>
      </c>
      <c r="S102" s="34">
        <f t="shared" si="80"/>
        <v>2823</v>
      </c>
      <c r="T102" s="34">
        <f t="shared" si="80"/>
        <v>2823</v>
      </c>
    </row>
    <row r="103" spans="1:20" s="4" customFormat="1" ht="37.5" x14ac:dyDescent="0.25">
      <c r="A103" s="8">
        <v>905</v>
      </c>
      <c r="B103" s="207" t="s">
        <v>77</v>
      </c>
      <c r="C103" s="11" t="s">
        <v>192</v>
      </c>
      <c r="D103" s="47"/>
      <c r="E103" s="47"/>
      <c r="F103" s="37">
        <f>F104</f>
        <v>-7773</v>
      </c>
      <c r="G103" s="37">
        <f>G104</f>
        <v>2823</v>
      </c>
      <c r="H103" s="37">
        <f>H104</f>
        <v>2823</v>
      </c>
      <c r="I103" s="48">
        <f t="shared" si="56"/>
        <v>0</v>
      </c>
      <c r="J103" s="48">
        <f t="shared" si="56"/>
        <v>0</v>
      </c>
      <c r="K103" s="48">
        <f t="shared" si="56"/>
        <v>0</v>
      </c>
      <c r="L103" s="34">
        <f t="shared" si="80"/>
        <v>-7773</v>
      </c>
      <c r="M103" s="34">
        <f t="shared" si="80"/>
        <v>2823</v>
      </c>
      <c r="N103" s="34">
        <f t="shared" si="80"/>
        <v>2823</v>
      </c>
      <c r="O103" s="34">
        <f t="shared" si="80"/>
        <v>4479</v>
      </c>
      <c r="P103" s="34">
        <f t="shared" si="80"/>
        <v>0</v>
      </c>
      <c r="Q103" s="34">
        <f t="shared" si="80"/>
        <v>0</v>
      </c>
      <c r="R103" s="34">
        <f t="shared" si="80"/>
        <v>-3294</v>
      </c>
      <c r="S103" s="34">
        <f t="shared" si="80"/>
        <v>2823</v>
      </c>
      <c r="T103" s="34">
        <f t="shared" si="80"/>
        <v>2823</v>
      </c>
    </row>
    <row r="104" spans="1:20" s="4" customFormat="1" ht="37.5" x14ac:dyDescent="0.25">
      <c r="A104" s="8">
        <v>905</v>
      </c>
      <c r="B104" s="206" t="s">
        <v>78</v>
      </c>
      <c r="C104" s="9" t="s">
        <v>193</v>
      </c>
      <c r="D104" s="47"/>
      <c r="E104" s="47"/>
      <c r="F104" s="37">
        <v>-7773</v>
      </c>
      <c r="G104" s="37">
        <v>2823</v>
      </c>
      <c r="H104" s="37">
        <f>G104</f>
        <v>2823</v>
      </c>
      <c r="I104" s="48">
        <f t="shared" si="56"/>
        <v>0</v>
      </c>
      <c r="J104" s="48">
        <f t="shared" si="56"/>
        <v>0</v>
      </c>
      <c r="K104" s="48">
        <f t="shared" si="56"/>
        <v>0</v>
      </c>
      <c r="L104" s="34">
        <v>-7773</v>
      </c>
      <c r="M104" s="34">
        <v>2823</v>
      </c>
      <c r="N104" s="34">
        <f>M104</f>
        <v>2823</v>
      </c>
      <c r="O104" s="34">
        <v>4479</v>
      </c>
      <c r="P104" s="34"/>
      <c r="Q104" s="34"/>
      <c r="R104" s="240">
        <f t="shared" si="54"/>
        <v>-3294</v>
      </c>
      <c r="S104" s="240">
        <f t="shared" si="54"/>
        <v>2823</v>
      </c>
      <c r="T104" s="240">
        <f t="shared" si="54"/>
        <v>2823</v>
      </c>
    </row>
    <row r="105" spans="1:20" s="4" customFormat="1" x14ac:dyDescent="0.25">
      <c r="A105" s="8"/>
      <c r="B105" s="206" t="s">
        <v>79</v>
      </c>
      <c r="C105" s="10" t="s">
        <v>194</v>
      </c>
      <c r="D105" s="47"/>
      <c r="E105" s="47"/>
      <c r="F105" s="42">
        <f>F106+F121+F123+F128</f>
        <v>3584</v>
      </c>
      <c r="G105" s="42">
        <f t="shared" ref="G105:H105" si="81">G106+G121+G123+G128</f>
        <v>3584</v>
      </c>
      <c r="H105" s="42">
        <f t="shared" si="81"/>
        <v>3584</v>
      </c>
      <c r="I105" s="48">
        <f t="shared" si="56"/>
        <v>0</v>
      </c>
      <c r="J105" s="48">
        <f t="shared" si="56"/>
        <v>0</v>
      </c>
      <c r="K105" s="48">
        <f t="shared" si="56"/>
        <v>0</v>
      </c>
      <c r="L105" s="36">
        <f>L106+L121+L123+L128</f>
        <v>3584</v>
      </c>
      <c r="M105" s="36">
        <f t="shared" ref="M105:N105" si="82">M106+M121+M123+M128</f>
        <v>3584</v>
      </c>
      <c r="N105" s="36">
        <f t="shared" si="82"/>
        <v>3584</v>
      </c>
      <c r="O105" s="36">
        <f>O106+O121+O123+O128</f>
        <v>625</v>
      </c>
      <c r="P105" s="36">
        <f t="shared" ref="P105:T105" si="83">P106+P121+P123+P128</f>
        <v>0</v>
      </c>
      <c r="Q105" s="36">
        <f t="shared" si="83"/>
        <v>0</v>
      </c>
      <c r="R105" s="36">
        <f t="shared" si="83"/>
        <v>4209</v>
      </c>
      <c r="S105" s="36">
        <f t="shared" si="83"/>
        <v>3584</v>
      </c>
      <c r="T105" s="36">
        <f t="shared" si="83"/>
        <v>3584</v>
      </c>
    </row>
    <row r="106" spans="1:20" s="4" customFormat="1" ht="37.5" x14ac:dyDescent="0.25">
      <c r="A106" s="8"/>
      <c r="B106" s="206" t="s">
        <v>424</v>
      </c>
      <c r="C106" s="33" t="s">
        <v>423</v>
      </c>
      <c r="D106" s="47"/>
      <c r="E106" s="47"/>
      <c r="F106" s="65">
        <f>F107+F109+F111+F113+F115+F117+F119</f>
        <v>2041</v>
      </c>
      <c r="G106" s="65">
        <f t="shared" ref="G106:H106" si="84">G107+G109+G111+G113+G115+G117+G119</f>
        <v>2041</v>
      </c>
      <c r="H106" s="65">
        <f t="shared" si="84"/>
        <v>2041</v>
      </c>
      <c r="I106" s="48">
        <f t="shared" si="56"/>
        <v>0</v>
      </c>
      <c r="J106" s="48">
        <f t="shared" si="56"/>
        <v>0</v>
      </c>
      <c r="K106" s="48">
        <f t="shared" si="56"/>
        <v>0</v>
      </c>
      <c r="L106" s="40">
        <f>L107+L109+L111+L113+L115+L117+L119</f>
        <v>2041</v>
      </c>
      <c r="M106" s="40">
        <f t="shared" ref="M106:N106" si="85">M107+M109+M111+M113+M115+M117+M119</f>
        <v>2041</v>
      </c>
      <c r="N106" s="40">
        <f t="shared" si="85"/>
        <v>2041</v>
      </c>
      <c r="O106" s="40">
        <f>O107+O109+O111+O113+O115+O117+O119</f>
        <v>-217</v>
      </c>
      <c r="P106" s="40">
        <f t="shared" ref="P106:T106" si="86">P107+P109+P111+P113+P115+P117+P119</f>
        <v>0</v>
      </c>
      <c r="Q106" s="40">
        <f t="shared" si="86"/>
        <v>0</v>
      </c>
      <c r="R106" s="40">
        <f t="shared" si="86"/>
        <v>1824</v>
      </c>
      <c r="S106" s="40">
        <f t="shared" si="86"/>
        <v>2041</v>
      </c>
      <c r="T106" s="40">
        <f t="shared" si="86"/>
        <v>2041</v>
      </c>
    </row>
    <row r="107" spans="1:20" s="131" customFormat="1" ht="56.25" hidden="1" x14ac:dyDescent="0.25">
      <c r="A107" s="126"/>
      <c r="B107" s="204" t="s">
        <v>425</v>
      </c>
      <c r="C107" s="185" t="s">
        <v>426</v>
      </c>
      <c r="D107" s="133"/>
      <c r="E107" s="133"/>
      <c r="F107" s="186">
        <f>F108</f>
        <v>257</v>
      </c>
      <c r="G107" s="186">
        <f t="shared" ref="G107:H107" si="87">G108</f>
        <v>257</v>
      </c>
      <c r="H107" s="186">
        <f t="shared" si="87"/>
        <v>257</v>
      </c>
      <c r="I107" s="129">
        <f t="shared" si="56"/>
        <v>0</v>
      </c>
      <c r="J107" s="129">
        <f t="shared" si="56"/>
        <v>0</v>
      </c>
      <c r="K107" s="129">
        <f t="shared" si="56"/>
        <v>0</v>
      </c>
      <c r="L107" s="187">
        <f>L108</f>
        <v>257</v>
      </c>
      <c r="M107" s="187">
        <f t="shared" ref="M107:T107" si="88">M108</f>
        <v>257</v>
      </c>
      <c r="N107" s="187">
        <f t="shared" si="88"/>
        <v>257</v>
      </c>
      <c r="O107" s="187">
        <f>O108</f>
        <v>0</v>
      </c>
      <c r="P107" s="187">
        <f t="shared" si="88"/>
        <v>0</v>
      </c>
      <c r="Q107" s="187">
        <f t="shared" si="88"/>
        <v>0</v>
      </c>
      <c r="R107" s="187">
        <f t="shared" si="88"/>
        <v>257</v>
      </c>
      <c r="S107" s="187">
        <f t="shared" si="88"/>
        <v>257</v>
      </c>
      <c r="T107" s="187">
        <f t="shared" si="88"/>
        <v>257</v>
      </c>
    </row>
    <row r="108" spans="1:20" s="131" customFormat="1" ht="85.5" hidden="1" customHeight="1" x14ac:dyDescent="0.25">
      <c r="A108" s="181" t="s">
        <v>410</v>
      </c>
      <c r="B108" s="204" t="s">
        <v>408</v>
      </c>
      <c r="C108" s="188" t="s">
        <v>407</v>
      </c>
      <c r="D108" s="189" t="s">
        <v>416</v>
      </c>
      <c r="E108" s="189"/>
      <c r="F108" s="190">
        <f>255+2</f>
        <v>257</v>
      </c>
      <c r="G108" s="190">
        <f>255+2</f>
        <v>257</v>
      </c>
      <c r="H108" s="190">
        <f>255+2</f>
        <v>257</v>
      </c>
      <c r="I108" s="129">
        <f t="shared" si="56"/>
        <v>0</v>
      </c>
      <c r="J108" s="129">
        <f t="shared" si="56"/>
        <v>0</v>
      </c>
      <c r="K108" s="129">
        <f t="shared" si="56"/>
        <v>0</v>
      </c>
      <c r="L108" s="191">
        <f>255+2</f>
        <v>257</v>
      </c>
      <c r="M108" s="191">
        <f>255+2</f>
        <v>257</v>
      </c>
      <c r="N108" s="191">
        <f>255+2</f>
        <v>257</v>
      </c>
      <c r="O108" s="191"/>
      <c r="P108" s="191"/>
      <c r="Q108" s="191"/>
      <c r="R108" s="238">
        <f t="shared" si="54"/>
        <v>257</v>
      </c>
      <c r="S108" s="238">
        <f t="shared" si="54"/>
        <v>257</v>
      </c>
      <c r="T108" s="238">
        <f t="shared" si="54"/>
        <v>257</v>
      </c>
    </row>
    <row r="109" spans="1:20" s="4" customFormat="1" ht="75" x14ac:dyDescent="0.25">
      <c r="A109" s="19"/>
      <c r="B109" s="206" t="s">
        <v>427</v>
      </c>
      <c r="C109" s="30" t="s">
        <v>428</v>
      </c>
      <c r="D109" s="50"/>
      <c r="E109" s="50"/>
      <c r="F109" s="66">
        <f>F110</f>
        <v>1391</v>
      </c>
      <c r="G109" s="66">
        <f t="shared" ref="G109:H109" si="89">G110</f>
        <v>1391</v>
      </c>
      <c r="H109" s="66">
        <f t="shared" si="89"/>
        <v>1391</v>
      </c>
      <c r="I109" s="48">
        <f t="shared" si="56"/>
        <v>0</v>
      </c>
      <c r="J109" s="48">
        <f t="shared" si="56"/>
        <v>0</v>
      </c>
      <c r="K109" s="48">
        <f t="shared" si="56"/>
        <v>0</v>
      </c>
      <c r="L109" s="41">
        <f>L110</f>
        <v>1391</v>
      </c>
      <c r="M109" s="41">
        <f t="shared" ref="M109:T109" si="90">M110</f>
        <v>1391</v>
      </c>
      <c r="N109" s="41">
        <f t="shared" si="90"/>
        <v>1391</v>
      </c>
      <c r="O109" s="41">
        <f>O110</f>
        <v>-217</v>
      </c>
      <c r="P109" s="41">
        <f t="shared" si="90"/>
        <v>0</v>
      </c>
      <c r="Q109" s="41">
        <f t="shared" si="90"/>
        <v>0</v>
      </c>
      <c r="R109" s="41">
        <f t="shared" si="90"/>
        <v>1174</v>
      </c>
      <c r="S109" s="41">
        <f t="shared" si="90"/>
        <v>1391</v>
      </c>
      <c r="T109" s="41">
        <f t="shared" si="90"/>
        <v>1391</v>
      </c>
    </row>
    <row r="110" spans="1:20" s="4" customFormat="1" ht="99" customHeight="1" x14ac:dyDescent="0.25">
      <c r="A110" s="19" t="s">
        <v>412</v>
      </c>
      <c r="B110" s="206" t="s">
        <v>403</v>
      </c>
      <c r="C110" s="27" t="s">
        <v>402</v>
      </c>
      <c r="D110" s="51" t="s">
        <v>415</v>
      </c>
      <c r="E110" s="51"/>
      <c r="F110" s="63">
        <f>1376+15</f>
        <v>1391</v>
      </c>
      <c r="G110" s="63">
        <f>1376+15</f>
        <v>1391</v>
      </c>
      <c r="H110" s="63">
        <f>1376+15</f>
        <v>1391</v>
      </c>
      <c r="I110" s="48">
        <f t="shared" si="56"/>
        <v>0</v>
      </c>
      <c r="J110" s="48">
        <f t="shared" si="56"/>
        <v>0</v>
      </c>
      <c r="K110" s="48">
        <f t="shared" si="56"/>
        <v>0</v>
      </c>
      <c r="L110" s="35">
        <f>1376+15</f>
        <v>1391</v>
      </c>
      <c r="M110" s="35">
        <f>1376+15</f>
        <v>1391</v>
      </c>
      <c r="N110" s="35">
        <f>1376+15</f>
        <v>1391</v>
      </c>
      <c r="O110" s="35">
        <v>-217</v>
      </c>
      <c r="P110" s="35"/>
      <c r="Q110" s="35"/>
      <c r="R110" s="240">
        <f t="shared" si="54"/>
        <v>1174</v>
      </c>
      <c r="S110" s="240">
        <f t="shared" si="54"/>
        <v>1391</v>
      </c>
      <c r="T110" s="240">
        <f t="shared" si="54"/>
        <v>1391</v>
      </c>
    </row>
    <row r="111" spans="1:20" s="131" customFormat="1" ht="56.25" hidden="1" x14ac:dyDescent="0.25">
      <c r="A111" s="181"/>
      <c r="B111" s="204" t="s">
        <v>429</v>
      </c>
      <c r="C111" s="149" t="s">
        <v>430</v>
      </c>
      <c r="D111" s="192"/>
      <c r="E111" s="192"/>
      <c r="F111" s="140">
        <f>F112</f>
        <v>8</v>
      </c>
      <c r="G111" s="140">
        <f t="shared" ref="G111:H111" si="91">G112</f>
        <v>8</v>
      </c>
      <c r="H111" s="140">
        <f t="shared" si="91"/>
        <v>8</v>
      </c>
      <c r="I111" s="129">
        <f t="shared" si="56"/>
        <v>0</v>
      </c>
      <c r="J111" s="129">
        <f t="shared" si="56"/>
        <v>0</v>
      </c>
      <c r="K111" s="129">
        <f t="shared" si="56"/>
        <v>0</v>
      </c>
      <c r="L111" s="141">
        <f>L112</f>
        <v>8</v>
      </c>
      <c r="M111" s="141">
        <f t="shared" ref="M111:T111" si="92">M112</f>
        <v>8</v>
      </c>
      <c r="N111" s="141">
        <f t="shared" si="92"/>
        <v>8</v>
      </c>
      <c r="O111" s="141">
        <f>O112</f>
        <v>0</v>
      </c>
      <c r="P111" s="141">
        <f t="shared" si="92"/>
        <v>0</v>
      </c>
      <c r="Q111" s="141">
        <f t="shared" si="92"/>
        <v>0</v>
      </c>
      <c r="R111" s="141">
        <f t="shared" si="92"/>
        <v>8</v>
      </c>
      <c r="S111" s="141">
        <f t="shared" si="92"/>
        <v>8</v>
      </c>
      <c r="T111" s="141">
        <f t="shared" si="92"/>
        <v>8</v>
      </c>
    </row>
    <row r="112" spans="1:20" s="131" customFormat="1" ht="75" hidden="1" x14ac:dyDescent="0.25">
      <c r="A112" s="181">
        <v>900</v>
      </c>
      <c r="B112" s="204" t="s">
        <v>413</v>
      </c>
      <c r="C112" s="175" t="s">
        <v>414</v>
      </c>
      <c r="D112" s="133"/>
      <c r="E112" s="133"/>
      <c r="F112" s="153">
        <v>8</v>
      </c>
      <c r="G112" s="153">
        <v>8</v>
      </c>
      <c r="H112" s="153">
        <v>8</v>
      </c>
      <c r="I112" s="129">
        <f t="shared" si="56"/>
        <v>0</v>
      </c>
      <c r="J112" s="129">
        <f t="shared" si="56"/>
        <v>0</v>
      </c>
      <c r="K112" s="129">
        <f t="shared" si="56"/>
        <v>0</v>
      </c>
      <c r="L112" s="154">
        <v>8</v>
      </c>
      <c r="M112" s="154">
        <v>8</v>
      </c>
      <c r="N112" s="154">
        <v>8</v>
      </c>
      <c r="O112" s="154"/>
      <c r="P112" s="154"/>
      <c r="Q112" s="154"/>
      <c r="R112" s="238">
        <f t="shared" si="54"/>
        <v>8</v>
      </c>
      <c r="S112" s="238">
        <f t="shared" si="54"/>
        <v>8</v>
      </c>
      <c r="T112" s="238">
        <f t="shared" si="54"/>
        <v>8</v>
      </c>
    </row>
    <row r="113" spans="1:20" s="131" customFormat="1" ht="56.25" hidden="1" x14ac:dyDescent="0.25">
      <c r="A113" s="181"/>
      <c r="B113" s="204" t="s">
        <v>431</v>
      </c>
      <c r="C113" s="149" t="s">
        <v>432</v>
      </c>
      <c r="D113" s="133"/>
      <c r="E113" s="133"/>
      <c r="F113" s="140">
        <f>F114</f>
        <v>20</v>
      </c>
      <c r="G113" s="140">
        <f t="shared" ref="G113:H113" si="93">G114</f>
        <v>20</v>
      </c>
      <c r="H113" s="140">
        <f t="shared" si="93"/>
        <v>20</v>
      </c>
      <c r="I113" s="129">
        <f t="shared" si="56"/>
        <v>0</v>
      </c>
      <c r="J113" s="129">
        <f t="shared" si="56"/>
        <v>0</v>
      </c>
      <c r="K113" s="129">
        <f t="shared" si="56"/>
        <v>0</v>
      </c>
      <c r="L113" s="141">
        <f>L114</f>
        <v>20</v>
      </c>
      <c r="M113" s="141">
        <f t="shared" ref="M113:T113" si="94">M114</f>
        <v>20</v>
      </c>
      <c r="N113" s="141">
        <f t="shared" si="94"/>
        <v>20</v>
      </c>
      <c r="O113" s="141">
        <f>O114</f>
        <v>0</v>
      </c>
      <c r="P113" s="141">
        <f t="shared" si="94"/>
        <v>0</v>
      </c>
      <c r="Q113" s="141">
        <f t="shared" si="94"/>
        <v>0</v>
      </c>
      <c r="R113" s="141">
        <f t="shared" si="94"/>
        <v>20</v>
      </c>
      <c r="S113" s="141">
        <f t="shared" si="94"/>
        <v>20</v>
      </c>
      <c r="T113" s="141">
        <f t="shared" si="94"/>
        <v>20</v>
      </c>
    </row>
    <row r="114" spans="1:20" s="131" customFormat="1" ht="75" hidden="1" x14ac:dyDescent="0.25">
      <c r="A114" s="126">
        <v>188</v>
      </c>
      <c r="B114" s="203" t="s">
        <v>405</v>
      </c>
      <c r="C114" s="175" t="s">
        <v>404</v>
      </c>
      <c r="D114" s="133"/>
      <c r="E114" s="133"/>
      <c r="F114" s="153">
        <v>20</v>
      </c>
      <c r="G114" s="153">
        <v>20</v>
      </c>
      <c r="H114" s="153">
        <v>20</v>
      </c>
      <c r="I114" s="129">
        <f t="shared" si="56"/>
        <v>0</v>
      </c>
      <c r="J114" s="129">
        <f t="shared" si="56"/>
        <v>0</v>
      </c>
      <c r="K114" s="129">
        <f t="shared" si="56"/>
        <v>0</v>
      </c>
      <c r="L114" s="154">
        <v>20</v>
      </c>
      <c r="M114" s="154">
        <v>20</v>
      </c>
      <c r="N114" s="154">
        <v>20</v>
      </c>
      <c r="O114" s="154"/>
      <c r="P114" s="154"/>
      <c r="Q114" s="154"/>
      <c r="R114" s="238">
        <f t="shared" si="54"/>
        <v>20</v>
      </c>
      <c r="S114" s="238">
        <f t="shared" si="54"/>
        <v>20</v>
      </c>
      <c r="T114" s="238">
        <f t="shared" si="54"/>
        <v>20</v>
      </c>
    </row>
    <row r="115" spans="1:20" s="131" customFormat="1" ht="56.25" hidden="1" x14ac:dyDescent="0.25">
      <c r="A115" s="126"/>
      <c r="B115" s="203" t="s">
        <v>433</v>
      </c>
      <c r="C115" s="149" t="s">
        <v>434</v>
      </c>
      <c r="D115" s="133"/>
      <c r="E115" s="133"/>
      <c r="F115" s="140">
        <f>F116</f>
        <v>291</v>
      </c>
      <c r="G115" s="140">
        <f t="shared" ref="G115:H115" si="95">G116</f>
        <v>291</v>
      </c>
      <c r="H115" s="140">
        <f t="shared" si="95"/>
        <v>291</v>
      </c>
      <c r="I115" s="129">
        <f t="shared" si="56"/>
        <v>0</v>
      </c>
      <c r="J115" s="129">
        <f t="shared" si="56"/>
        <v>0</v>
      </c>
      <c r="K115" s="129">
        <f t="shared" si="56"/>
        <v>0</v>
      </c>
      <c r="L115" s="141">
        <f>L116</f>
        <v>291</v>
      </c>
      <c r="M115" s="141">
        <f t="shared" ref="M115:T115" si="96">M116</f>
        <v>291</v>
      </c>
      <c r="N115" s="141">
        <f t="shared" si="96"/>
        <v>291</v>
      </c>
      <c r="O115" s="141">
        <f>O116</f>
        <v>0</v>
      </c>
      <c r="P115" s="141">
        <f t="shared" si="96"/>
        <v>0</v>
      </c>
      <c r="Q115" s="141">
        <f t="shared" si="96"/>
        <v>0</v>
      </c>
      <c r="R115" s="141">
        <f t="shared" si="96"/>
        <v>291</v>
      </c>
      <c r="S115" s="141">
        <f t="shared" si="96"/>
        <v>291</v>
      </c>
      <c r="T115" s="141">
        <f t="shared" si="96"/>
        <v>291</v>
      </c>
    </row>
    <row r="116" spans="1:20" s="131" customFormat="1" ht="93.75" hidden="1" x14ac:dyDescent="0.25">
      <c r="A116" s="126">
        <v>141</v>
      </c>
      <c r="B116" s="203" t="s">
        <v>451</v>
      </c>
      <c r="C116" s="193" t="s">
        <v>397</v>
      </c>
      <c r="D116" s="133"/>
      <c r="E116" s="133"/>
      <c r="F116" s="153">
        <f>259+32</f>
        <v>291</v>
      </c>
      <c r="G116" s="153">
        <f>F116</f>
        <v>291</v>
      </c>
      <c r="H116" s="153">
        <f>G116</f>
        <v>291</v>
      </c>
      <c r="I116" s="129">
        <f t="shared" si="56"/>
        <v>0</v>
      </c>
      <c r="J116" s="129">
        <f t="shared" si="56"/>
        <v>0</v>
      </c>
      <c r="K116" s="129">
        <f t="shared" si="56"/>
        <v>0</v>
      </c>
      <c r="L116" s="154">
        <f>259+32</f>
        <v>291</v>
      </c>
      <c r="M116" s="154">
        <f>L116</f>
        <v>291</v>
      </c>
      <c r="N116" s="154">
        <f>M116</f>
        <v>291</v>
      </c>
      <c r="O116" s="154"/>
      <c r="P116" s="154"/>
      <c r="Q116" s="154"/>
      <c r="R116" s="238">
        <f t="shared" si="54"/>
        <v>291</v>
      </c>
      <c r="S116" s="238">
        <f t="shared" si="54"/>
        <v>291</v>
      </c>
      <c r="T116" s="238">
        <f t="shared" si="54"/>
        <v>291</v>
      </c>
    </row>
    <row r="117" spans="1:20" s="131" customFormat="1" ht="56.25" hidden="1" x14ac:dyDescent="0.25">
      <c r="A117" s="126"/>
      <c r="B117" s="203" t="s">
        <v>435</v>
      </c>
      <c r="C117" s="173" t="s">
        <v>436</v>
      </c>
      <c r="D117" s="133"/>
      <c r="E117" s="133"/>
      <c r="F117" s="140">
        <f>F118</f>
        <v>2</v>
      </c>
      <c r="G117" s="140">
        <f t="shared" ref="G117:H117" si="97">G118</f>
        <v>2</v>
      </c>
      <c r="H117" s="140">
        <f t="shared" si="97"/>
        <v>2</v>
      </c>
      <c r="I117" s="129">
        <f t="shared" si="56"/>
        <v>0</v>
      </c>
      <c r="J117" s="129">
        <f t="shared" si="56"/>
        <v>0</v>
      </c>
      <c r="K117" s="129">
        <f t="shared" si="56"/>
        <v>0</v>
      </c>
      <c r="L117" s="141">
        <f>L118</f>
        <v>2</v>
      </c>
      <c r="M117" s="141">
        <f t="shared" ref="M117:T117" si="98">M118</f>
        <v>2</v>
      </c>
      <c r="N117" s="141">
        <f t="shared" si="98"/>
        <v>2</v>
      </c>
      <c r="O117" s="141">
        <f>O118</f>
        <v>0</v>
      </c>
      <c r="P117" s="141">
        <f t="shared" si="98"/>
        <v>0</v>
      </c>
      <c r="Q117" s="141">
        <f t="shared" si="98"/>
        <v>0</v>
      </c>
      <c r="R117" s="141">
        <f t="shared" si="98"/>
        <v>2</v>
      </c>
      <c r="S117" s="141">
        <f t="shared" si="98"/>
        <v>2</v>
      </c>
      <c r="T117" s="141">
        <f t="shared" si="98"/>
        <v>2</v>
      </c>
    </row>
    <row r="118" spans="1:20" s="131" customFormat="1" ht="75" hidden="1" x14ac:dyDescent="0.25">
      <c r="A118" s="126">
        <v>900</v>
      </c>
      <c r="B118" s="203" t="s">
        <v>417</v>
      </c>
      <c r="C118" s="175" t="s">
        <v>418</v>
      </c>
      <c r="D118" s="133"/>
      <c r="E118" s="133"/>
      <c r="F118" s="153">
        <v>2</v>
      </c>
      <c r="G118" s="153">
        <v>2</v>
      </c>
      <c r="H118" s="153">
        <v>2</v>
      </c>
      <c r="I118" s="129">
        <f t="shared" si="56"/>
        <v>0</v>
      </c>
      <c r="J118" s="129">
        <f t="shared" si="56"/>
        <v>0</v>
      </c>
      <c r="K118" s="129">
        <f t="shared" si="56"/>
        <v>0</v>
      </c>
      <c r="L118" s="154">
        <v>2</v>
      </c>
      <c r="M118" s="154">
        <v>2</v>
      </c>
      <c r="N118" s="154">
        <v>2</v>
      </c>
      <c r="O118" s="154"/>
      <c r="P118" s="154"/>
      <c r="Q118" s="154"/>
      <c r="R118" s="238">
        <f t="shared" si="54"/>
        <v>2</v>
      </c>
      <c r="S118" s="238">
        <f t="shared" si="54"/>
        <v>2</v>
      </c>
      <c r="T118" s="238">
        <f t="shared" si="54"/>
        <v>2</v>
      </c>
    </row>
    <row r="119" spans="1:20" s="131" customFormat="1" ht="56.25" hidden="1" x14ac:dyDescent="0.25">
      <c r="A119" s="126"/>
      <c r="B119" s="203" t="s">
        <v>439</v>
      </c>
      <c r="C119" s="149" t="s">
        <v>440</v>
      </c>
      <c r="D119" s="133"/>
      <c r="E119" s="133"/>
      <c r="F119" s="140">
        <f>F120</f>
        <v>72</v>
      </c>
      <c r="G119" s="140">
        <f t="shared" ref="G119:H119" si="99">G120</f>
        <v>72</v>
      </c>
      <c r="H119" s="140">
        <f t="shared" si="99"/>
        <v>72</v>
      </c>
      <c r="I119" s="129">
        <f t="shared" si="56"/>
        <v>0</v>
      </c>
      <c r="J119" s="129">
        <f t="shared" si="56"/>
        <v>0</v>
      </c>
      <c r="K119" s="129">
        <f t="shared" si="56"/>
        <v>0</v>
      </c>
      <c r="L119" s="141">
        <f>L120</f>
        <v>72</v>
      </c>
      <c r="M119" s="141">
        <f t="shared" ref="M119:T119" si="100">M120</f>
        <v>72</v>
      </c>
      <c r="N119" s="141">
        <f>N120</f>
        <v>72</v>
      </c>
      <c r="O119" s="141">
        <f>O120</f>
        <v>0</v>
      </c>
      <c r="P119" s="141">
        <f>P120</f>
        <v>0</v>
      </c>
      <c r="Q119" s="141">
        <f t="shared" si="100"/>
        <v>0</v>
      </c>
      <c r="R119" s="141">
        <f t="shared" si="100"/>
        <v>72</v>
      </c>
      <c r="S119" s="141">
        <f t="shared" si="100"/>
        <v>72</v>
      </c>
      <c r="T119" s="141">
        <f t="shared" si="100"/>
        <v>72</v>
      </c>
    </row>
    <row r="120" spans="1:20" s="131" customFormat="1" ht="75" hidden="1" x14ac:dyDescent="0.25">
      <c r="A120" s="126">
        <v>900</v>
      </c>
      <c r="B120" s="203" t="s">
        <v>419</v>
      </c>
      <c r="C120" s="193" t="s">
        <v>420</v>
      </c>
      <c r="D120" s="133"/>
      <c r="E120" s="133"/>
      <c r="F120" s="153">
        <v>72</v>
      </c>
      <c r="G120" s="153">
        <v>72</v>
      </c>
      <c r="H120" s="153">
        <v>72</v>
      </c>
      <c r="I120" s="129">
        <f t="shared" si="56"/>
        <v>0</v>
      </c>
      <c r="J120" s="129">
        <f t="shared" si="56"/>
        <v>0</v>
      </c>
      <c r="K120" s="129">
        <f t="shared" si="56"/>
        <v>0</v>
      </c>
      <c r="L120" s="154">
        <v>72</v>
      </c>
      <c r="M120" s="154">
        <v>72</v>
      </c>
      <c r="N120" s="154">
        <v>72</v>
      </c>
      <c r="O120" s="154"/>
      <c r="P120" s="154"/>
      <c r="Q120" s="154"/>
      <c r="R120" s="238">
        <f t="shared" si="54"/>
        <v>72</v>
      </c>
      <c r="S120" s="238">
        <f t="shared" si="54"/>
        <v>72</v>
      </c>
      <c r="T120" s="238">
        <f t="shared" si="54"/>
        <v>72</v>
      </c>
    </row>
    <row r="121" spans="1:20" s="131" customFormat="1" ht="37.5" hidden="1" x14ac:dyDescent="0.25">
      <c r="A121" s="126"/>
      <c r="B121" s="203" t="s">
        <v>437</v>
      </c>
      <c r="C121" s="173" t="s">
        <v>438</v>
      </c>
      <c r="D121" s="133"/>
      <c r="E121" s="133"/>
      <c r="F121" s="140">
        <f>F122</f>
        <v>53</v>
      </c>
      <c r="G121" s="140">
        <f t="shared" ref="G121:H121" si="101">G122</f>
        <v>53</v>
      </c>
      <c r="H121" s="140">
        <f t="shared" si="101"/>
        <v>53</v>
      </c>
      <c r="I121" s="129">
        <f t="shared" si="56"/>
        <v>0</v>
      </c>
      <c r="J121" s="129">
        <f t="shared" si="56"/>
        <v>0</v>
      </c>
      <c r="K121" s="129">
        <f t="shared" si="56"/>
        <v>0</v>
      </c>
      <c r="L121" s="141">
        <f>L122</f>
        <v>53</v>
      </c>
      <c r="M121" s="141">
        <f t="shared" ref="M121:T121" si="102">M122</f>
        <v>53</v>
      </c>
      <c r="N121" s="141">
        <f t="shared" si="102"/>
        <v>53</v>
      </c>
      <c r="O121" s="141">
        <f>O122</f>
        <v>0</v>
      </c>
      <c r="P121" s="141">
        <f t="shared" si="102"/>
        <v>0</v>
      </c>
      <c r="Q121" s="141">
        <f t="shared" si="102"/>
        <v>0</v>
      </c>
      <c r="R121" s="141">
        <f t="shared" si="102"/>
        <v>53</v>
      </c>
      <c r="S121" s="141">
        <f t="shared" si="102"/>
        <v>53</v>
      </c>
      <c r="T121" s="141">
        <f t="shared" si="102"/>
        <v>53</v>
      </c>
    </row>
    <row r="122" spans="1:20" s="131" customFormat="1" ht="37.5" hidden="1" x14ac:dyDescent="0.25">
      <c r="A122" s="126">
        <v>900</v>
      </c>
      <c r="B122" s="204" t="s">
        <v>409</v>
      </c>
      <c r="C122" s="173" t="s">
        <v>411</v>
      </c>
      <c r="D122" s="133"/>
      <c r="E122" s="133"/>
      <c r="F122" s="140">
        <v>53</v>
      </c>
      <c r="G122" s="140">
        <v>53</v>
      </c>
      <c r="H122" s="140">
        <v>53</v>
      </c>
      <c r="I122" s="129">
        <f t="shared" si="56"/>
        <v>0</v>
      </c>
      <c r="J122" s="129">
        <f t="shared" si="56"/>
        <v>0</v>
      </c>
      <c r="K122" s="129">
        <f t="shared" si="56"/>
        <v>0</v>
      </c>
      <c r="L122" s="141">
        <v>53</v>
      </c>
      <c r="M122" s="141">
        <v>53</v>
      </c>
      <c r="N122" s="141">
        <v>53</v>
      </c>
      <c r="O122" s="141"/>
      <c r="P122" s="141"/>
      <c r="Q122" s="141"/>
      <c r="R122" s="238">
        <f t="shared" si="54"/>
        <v>53</v>
      </c>
      <c r="S122" s="238">
        <f t="shared" si="54"/>
        <v>53</v>
      </c>
      <c r="T122" s="238">
        <f t="shared" si="54"/>
        <v>53</v>
      </c>
    </row>
    <row r="123" spans="1:20" s="4" customFormat="1" ht="25.5" customHeight="1" x14ac:dyDescent="0.25">
      <c r="A123" s="8"/>
      <c r="B123" s="206" t="s">
        <v>441</v>
      </c>
      <c r="C123" s="13" t="s">
        <v>442</v>
      </c>
      <c r="D123" s="47"/>
      <c r="E123" s="47"/>
      <c r="F123" s="37">
        <f>F124+F125</f>
        <v>240</v>
      </c>
      <c r="G123" s="37">
        <f t="shared" ref="G123:H123" si="103">G124+G125</f>
        <v>240</v>
      </c>
      <c r="H123" s="37">
        <f t="shared" si="103"/>
        <v>240</v>
      </c>
      <c r="I123" s="48">
        <f t="shared" si="56"/>
        <v>0</v>
      </c>
      <c r="J123" s="48">
        <f t="shared" si="56"/>
        <v>0</v>
      </c>
      <c r="K123" s="48">
        <f t="shared" si="56"/>
        <v>0</v>
      </c>
      <c r="L123" s="34">
        <f>L124+L125+L126+L127</f>
        <v>240</v>
      </c>
      <c r="M123" s="34">
        <f t="shared" ref="M123:T123" si="104">M124+M125+M126+M127</f>
        <v>240</v>
      </c>
      <c r="N123" s="34">
        <f t="shared" si="104"/>
        <v>240</v>
      </c>
      <c r="O123" s="34">
        <f t="shared" si="104"/>
        <v>842</v>
      </c>
      <c r="P123" s="34">
        <f t="shared" si="104"/>
        <v>0</v>
      </c>
      <c r="Q123" s="34">
        <f t="shared" si="104"/>
        <v>0</v>
      </c>
      <c r="R123" s="34">
        <f t="shared" si="104"/>
        <v>1082</v>
      </c>
      <c r="S123" s="34">
        <f t="shared" si="104"/>
        <v>240</v>
      </c>
      <c r="T123" s="34">
        <f t="shared" si="104"/>
        <v>240</v>
      </c>
    </row>
    <row r="124" spans="1:20" s="131" customFormat="1" ht="51.75" hidden="1" customHeight="1" x14ac:dyDescent="0.25">
      <c r="A124" s="126">
        <v>919</v>
      </c>
      <c r="B124" s="204" t="s">
        <v>398</v>
      </c>
      <c r="C124" s="193" t="s">
        <v>399</v>
      </c>
      <c r="D124" s="133"/>
      <c r="E124" s="133"/>
      <c r="F124" s="153">
        <v>180</v>
      </c>
      <c r="G124" s="153">
        <f>F124</f>
        <v>180</v>
      </c>
      <c r="H124" s="153">
        <f>G124</f>
        <v>180</v>
      </c>
      <c r="I124" s="129">
        <f t="shared" si="56"/>
        <v>0</v>
      </c>
      <c r="J124" s="129">
        <f t="shared" si="56"/>
        <v>0</v>
      </c>
      <c r="K124" s="129">
        <f t="shared" si="56"/>
        <v>0</v>
      </c>
      <c r="L124" s="154">
        <v>180</v>
      </c>
      <c r="M124" s="154">
        <f>L124</f>
        <v>180</v>
      </c>
      <c r="N124" s="154">
        <f>M124</f>
        <v>180</v>
      </c>
      <c r="O124" s="154"/>
      <c r="P124" s="154"/>
      <c r="Q124" s="154"/>
      <c r="R124" s="238">
        <f t="shared" si="54"/>
        <v>180</v>
      </c>
      <c r="S124" s="238">
        <f t="shared" si="54"/>
        <v>180</v>
      </c>
      <c r="T124" s="238">
        <f t="shared" si="54"/>
        <v>180</v>
      </c>
    </row>
    <row r="125" spans="1:20" s="131" customFormat="1" ht="56.25" hidden="1" x14ac:dyDescent="0.25">
      <c r="A125" s="126">
        <v>919</v>
      </c>
      <c r="B125" s="204" t="s">
        <v>400</v>
      </c>
      <c r="C125" s="193" t="s">
        <v>401</v>
      </c>
      <c r="D125" s="133"/>
      <c r="E125" s="133"/>
      <c r="F125" s="153">
        <v>60</v>
      </c>
      <c r="G125" s="153">
        <v>60</v>
      </c>
      <c r="H125" s="153">
        <f>G125</f>
        <v>60</v>
      </c>
      <c r="I125" s="129">
        <f t="shared" si="56"/>
        <v>0</v>
      </c>
      <c r="J125" s="129">
        <f t="shared" si="56"/>
        <v>0</v>
      </c>
      <c r="K125" s="129">
        <f t="shared" si="56"/>
        <v>0</v>
      </c>
      <c r="L125" s="154">
        <v>60</v>
      </c>
      <c r="M125" s="154">
        <v>60</v>
      </c>
      <c r="N125" s="154">
        <f>M125</f>
        <v>60</v>
      </c>
      <c r="O125" s="154"/>
      <c r="P125" s="154"/>
      <c r="Q125" s="154"/>
      <c r="R125" s="238">
        <f>L125+O125</f>
        <v>60</v>
      </c>
      <c r="S125" s="238">
        <f t="shared" si="54"/>
        <v>60</v>
      </c>
      <c r="T125" s="238">
        <f t="shared" si="54"/>
        <v>60</v>
      </c>
    </row>
    <row r="126" spans="1:20" s="4" customFormat="1" ht="75" x14ac:dyDescent="0.25">
      <c r="A126" s="8"/>
      <c r="B126" s="206" t="s">
        <v>467</v>
      </c>
      <c r="C126" s="32" t="s">
        <v>468</v>
      </c>
      <c r="D126" s="47"/>
      <c r="E126" s="47"/>
      <c r="F126" s="63"/>
      <c r="G126" s="63"/>
      <c r="H126" s="63"/>
      <c r="I126" s="48"/>
      <c r="J126" s="48"/>
      <c r="K126" s="48"/>
      <c r="L126" s="35">
        <v>0</v>
      </c>
      <c r="M126" s="35">
        <v>0</v>
      </c>
      <c r="N126" s="35">
        <v>0</v>
      </c>
      <c r="O126" s="35">
        <v>783</v>
      </c>
      <c r="P126" s="35"/>
      <c r="Q126" s="35"/>
      <c r="R126" s="242">
        <f t="shared" ref="R126:R127" si="105">L126+O126</f>
        <v>783</v>
      </c>
      <c r="S126" s="242">
        <f t="shared" si="54"/>
        <v>0</v>
      </c>
      <c r="T126" s="242">
        <f t="shared" si="54"/>
        <v>0</v>
      </c>
    </row>
    <row r="127" spans="1:20" s="4" customFormat="1" ht="70.5" customHeight="1" x14ac:dyDescent="0.25">
      <c r="A127" s="8"/>
      <c r="B127" s="206" t="s">
        <v>469</v>
      </c>
      <c r="C127" s="32" t="s">
        <v>470</v>
      </c>
      <c r="D127" s="47"/>
      <c r="E127" s="47"/>
      <c r="F127" s="63"/>
      <c r="G127" s="63"/>
      <c r="H127" s="63"/>
      <c r="I127" s="48"/>
      <c r="J127" s="48"/>
      <c r="K127" s="48"/>
      <c r="L127" s="35">
        <v>0</v>
      </c>
      <c r="M127" s="35">
        <v>0</v>
      </c>
      <c r="N127" s="35">
        <v>0</v>
      </c>
      <c r="O127" s="35">
        <v>59</v>
      </c>
      <c r="P127" s="35"/>
      <c r="Q127" s="35"/>
      <c r="R127" s="242">
        <f t="shared" si="105"/>
        <v>59</v>
      </c>
      <c r="S127" s="242">
        <f t="shared" si="54"/>
        <v>0</v>
      </c>
      <c r="T127" s="242">
        <f t="shared" si="54"/>
        <v>0</v>
      </c>
    </row>
    <row r="128" spans="1:20" s="131" customFormat="1" hidden="1" x14ac:dyDescent="0.25">
      <c r="A128" s="126"/>
      <c r="B128" s="204" t="s">
        <v>445</v>
      </c>
      <c r="C128" s="173" t="s">
        <v>446</v>
      </c>
      <c r="D128" s="133"/>
      <c r="E128" s="133"/>
      <c r="F128" s="140">
        <f>F129</f>
        <v>1250</v>
      </c>
      <c r="G128" s="140">
        <f t="shared" ref="G128:H129" si="106">G129</f>
        <v>1250</v>
      </c>
      <c r="H128" s="140">
        <f t="shared" si="106"/>
        <v>1250</v>
      </c>
      <c r="I128" s="129">
        <f t="shared" si="56"/>
        <v>0</v>
      </c>
      <c r="J128" s="129">
        <f t="shared" si="56"/>
        <v>0</v>
      </c>
      <c r="K128" s="129">
        <f t="shared" si="56"/>
        <v>0</v>
      </c>
      <c r="L128" s="141">
        <f>L129</f>
        <v>1250</v>
      </c>
      <c r="M128" s="141">
        <f t="shared" ref="M128:Q129" si="107">M129</f>
        <v>1250</v>
      </c>
      <c r="N128" s="141">
        <f t="shared" si="107"/>
        <v>1250</v>
      </c>
      <c r="O128" s="141">
        <f>O129</f>
        <v>0</v>
      </c>
      <c r="P128" s="141">
        <f t="shared" si="107"/>
        <v>0</v>
      </c>
      <c r="Q128" s="141">
        <f t="shared" si="107"/>
        <v>0</v>
      </c>
      <c r="R128" s="238">
        <f t="shared" si="54"/>
        <v>1250</v>
      </c>
      <c r="S128" s="238">
        <f t="shared" si="54"/>
        <v>1250</v>
      </c>
      <c r="T128" s="238">
        <f t="shared" si="54"/>
        <v>1250</v>
      </c>
    </row>
    <row r="129" spans="1:20" s="131" customFormat="1" ht="37.5" hidden="1" x14ac:dyDescent="0.25">
      <c r="A129" s="126"/>
      <c r="B129" s="204" t="s">
        <v>443</v>
      </c>
      <c r="C129" s="173" t="s">
        <v>444</v>
      </c>
      <c r="D129" s="133"/>
      <c r="E129" s="133"/>
      <c r="F129" s="140">
        <f>F130</f>
        <v>1250</v>
      </c>
      <c r="G129" s="140">
        <f t="shared" si="106"/>
        <v>1250</v>
      </c>
      <c r="H129" s="140">
        <f t="shared" si="106"/>
        <v>1250</v>
      </c>
      <c r="I129" s="129">
        <f t="shared" si="56"/>
        <v>0</v>
      </c>
      <c r="J129" s="129">
        <f t="shared" si="56"/>
        <v>0</v>
      </c>
      <c r="K129" s="129">
        <f t="shared" si="56"/>
        <v>0</v>
      </c>
      <c r="L129" s="141">
        <f>L130</f>
        <v>1250</v>
      </c>
      <c r="M129" s="141">
        <f t="shared" si="107"/>
        <v>1250</v>
      </c>
      <c r="N129" s="141">
        <f t="shared" si="107"/>
        <v>1250</v>
      </c>
      <c r="O129" s="141">
        <f>O130</f>
        <v>0</v>
      </c>
      <c r="P129" s="141">
        <f t="shared" si="107"/>
        <v>0</v>
      </c>
      <c r="Q129" s="141">
        <f t="shared" si="107"/>
        <v>0</v>
      </c>
      <c r="R129" s="238">
        <f t="shared" si="54"/>
        <v>1250</v>
      </c>
      <c r="S129" s="238">
        <f t="shared" si="54"/>
        <v>1250</v>
      </c>
      <c r="T129" s="238">
        <f t="shared" si="54"/>
        <v>1250</v>
      </c>
    </row>
    <row r="130" spans="1:20" s="131" customFormat="1" ht="54.75" hidden="1" customHeight="1" x14ac:dyDescent="0.25">
      <c r="A130" s="126">
        <v>919</v>
      </c>
      <c r="B130" s="203" t="s">
        <v>452</v>
      </c>
      <c r="C130" s="175" t="s">
        <v>406</v>
      </c>
      <c r="D130" s="133"/>
      <c r="E130" s="133"/>
      <c r="F130" s="153">
        <v>1250</v>
      </c>
      <c r="G130" s="153">
        <v>1250</v>
      </c>
      <c r="H130" s="153">
        <v>1250</v>
      </c>
      <c r="I130" s="129">
        <f t="shared" si="56"/>
        <v>0</v>
      </c>
      <c r="J130" s="129">
        <f t="shared" si="56"/>
        <v>0</v>
      </c>
      <c r="K130" s="129">
        <f t="shared" si="56"/>
        <v>0</v>
      </c>
      <c r="L130" s="154">
        <v>1250</v>
      </c>
      <c r="M130" s="154">
        <v>1250</v>
      </c>
      <c r="N130" s="154">
        <v>1250</v>
      </c>
      <c r="O130" s="194"/>
      <c r="P130" s="154"/>
      <c r="Q130" s="154"/>
      <c r="R130" s="238">
        <f t="shared" si="54"/>
        <v>1250</v>
      </c>
      <c r="S130" s="238">
        <f t="shared" si="54"/>
        <v>1250</v>
      </c>
      <c r="T130" s="238">
        <f t="shared" si="54"/>
        <v>1250</v>
      </c>
    </row>
    <row r="131" spans="1:20" s="68" customFormat="1" ht="0.75" hidden="1" customHeight="1" x14ac:dyDescent="0.25">
      <c r="A131" s="21"/>
      <c r="B131" s="211" t="s">
        <v>321</v>
      </c>
      <c r="C131" s="43" t="s">
        <v>464</v>
      </c>
      <c r="D131" s="47"/>
      <c r="E131" s="47"/>
      <c r="F131" s="42"/>
      <c r="G131" s="42"/>
      <c r="H131" s="42"/>
      <c r="I131" s="48">
        <f t="shared" si="56"/>
        <v>0</v>
      </c>
      <c r="J131" s="48">
        <f t="shared" si="56"/>
        <v>0</v>
      </c>
      <c r="K131" s="48">
        <f t="shared" si="56"/>
        <v>0</v>
      </c>
      <c r="L131" s="42"/>
      <c r="M131" s="42"/>
      <c r="N131" s="42"/>
      <c r="O131" s="42"/>
      <c r="P131" s="42"/>
      <c r="Q131" s="42"/>
      <c r="R131" s="240">
        <f t="shared" si="54"/>
        <v>0</v>
      </c>
      <c r="S131" s="240">
        <f t="shared" si="54"/>
        <v>0</v>
      </c>
      <c r="T131" s="240">
        <f t="shared" si="54"/>
        <v>0</v>
      </c>
    </row>
    <row r="132" spans="1:20" s="67" customFormat="1" ht="20.25" customHeight="1" x14ac:dyDescent="0.35">
      <c r="A132" s="14"/>
      <c r="B132" s="212"/>
      <c r="C132" s="268" t="s">
        <v>322</v>
      </c>
      <c r="D132" s="47"/>
      <c r="E132" s="47"/>
      <c r="F132" s="42">
        <f>F6+F63</f>
        <v>603326.6</v>
      </c>
      <c r="G132" s="42">
        <f>G6+G63</f>
        <v>610817.69999999995</v>
      </c>
      <c r="H132" s="42">
        <f>H6+H63</f>
        <v>625699.69999999995</v>
      </c>
      <c r="I132" s="42">
        <f t="shared" ref="I132:K132" si="108">I6+I63</f>
        <v>3105</v>
      </c>
      <c r="J132" s="42">
        <f t="shared" si="108"/>
        <v>3229</v>
      </c>
      <c r="K132" s="42">
        <f t="shared" si="108"/>
        <v>3358</v>
      </c>
      <c r="L132" s="36">
        <f>L6+L63</f>
        <v>606431.6</v>
      </c>
      <c r="M132" s="36">
        <f>M6+M63</f>
        <v>614046.69999999995</v>
      </c>
      <c r="N132" s="36">
        <f>N6+N63</f>
        <v>629057.69999999995</v>
      </c>
      <c r="O132" s="36">
        <f t="shared" ref="O132:T132" si="109">O6+O63</f>
        <v>0</v>
      </c>
      <c r="P132" s="36">
        <f t="shared" si="109"/>
        <v>0</v>
      </c>
      <c r="Q132" s="36">
        <f t="shared" si="109"/>
        <v>0</v>
      </c>
      <c r="R132" s="36">
        <f t="shared" si="109"/>
        <v>606431.6</v>
      </c>
      <c r="S132" s="36">
        <f t="shared" si="109"/>
        <v>614046.69999999995</v>
      </c>
      <c r="T132" s="36">
        <f t="shared" si="109"/>
        <v>629057.69999999995</v>
      </c>
    </row>
    <row r="133" spans="1:20" s="67" customFormat="1" ht="21" x14ac:dyDescent="0.35">
      <c r="A133" s="14"/>
      <c r="B133" s="207" t="s">
        <v>80</v>
      </c>
      <c r="C133" s="241" t="s">
        <v>195</v>
      </c>
      <c r="D133" s="299" t="s">
        <v>421</v>
      </c>
      <c r="E133" s="300"/>
      <c r="F133" s="42">
        <f t="shared" ref="F133:T133" si="110">F134+F225+F223+F227</f>
        <v>1950962.7999999998</v>
      </c>
      <c r="G133" s="42">
        <f t="shared" si="110"/>
        <v>1563835.9000000001</v>
      </c>
      <c r="H133" s="42">
        <f t="shared" si="110"/>
        <v>1518672.8</v>
      </c>
      <c r="I133" s="42">
        <f t="shared" si="110"/>
        <v>552445.00000000012</v>
      </c>
      <c r="J133" s="42">
        <f t="shared" si="110"/>
        <v>479515.8</v>
      </c>
      <c r="K133" s="42">
        <f t="shared" si="110"/>
        <v>735655.79999999993</v>
      </c>
      <c r="L133" s="36">
        <f t="shared" si="110"/>
        <v>2507832.7999999998</v>
      </c>
      <c r="M133" s="36">
        <f t="shared" si="110"/>
        <v>2047776.7</v>
      </c>
      <c r="N133" s="36">
        <f t="shared" si="110"/>
        <v>2258753.5999999996</v>
      </c>
      <c r="O133" s="36">
        <f t="shared" si="110"/>
        <v>3521.6</v>
      </c>
      <c r="P133" s="36">
        <f t="shared" si="110"/>
        <v>0</v>
      </c>
      <c r="Q133" s="36">
        <f t="shared" si="110"/>
        <v>0</v>
      </c>
      <c r="R133" s="36">
        <f t="shared" si="110"/>
        <v>2511354.3999999994</v>
      </c>
      <c r="S133" s="36">
        <f t="shared" si="110"/>
        <v>2047776.7</v>
      </c>
      <c r="T133" s="36">
        <f t="shared" si="110"/>
        <v>2258753.5999999996</v>
      </c>
    </row>
    <row r="134" spans="1:20" s="67" customFormat="1" ht="21" x14ac:dyDescent="0.35">
      <c r="A134" s="14"/>
      <c r="B134" s="207" t="s">
        <v>81</v>
      </c>
      <c r="C134" s="243" t="s">
        <v>196</v>
      </c>
      <c r="D134" s="47"/>
      <c r="E134" s="47"/>
      <c r="F134" s="42">
        <f t="shared" ref="F134:T134" si="111">F135+F140+F158+F219</f>
        <v>1950840.9</v>
      </c>
      <c r="G134" s="42">
        <f t="shared" si="111"/>
        <v>1563758.7000000002</v>
      </c>
      <c r="H134" s="42">
        <f t="shared" si="111"/>
        <v>1518595.6</v>
      </c>
      <c r="I134" s="42">
        <f t="shared" si="111"/>
        <v>550302.30000000005</v>
      </c>
      <c r="J134" s="42">
        <f t="shared" si="111"/>
        <v>477956.3</v>
      </c>
      <c r="K134" s="42">
        <f t="shared" si="111"/>
        <v>734475.2</v>
      </c>
      <c r="L134" s="36">
        <f t="shared" si="111"/>
        <v>2505568.1999999997</v>
      </c>
      <c r="M134" s="36">
        <f t="shared" si="111"/>
        <v>2046140</v>
      </c>
      <c r="N134" s="36">
        <f t="shared" si="111"/>
        <v>2257495.7999999998</v>
      </c>
      <c r="O134" s="36">
        <f t="shared" si="111"/>
        <v>3636.5</v>
      </c>
      <c r="P134" s="36">
        <f t="shared" si="111"/>
        <v>0</v>
      </c>
      <c r="Q134" s="36">
        <f t="shared" si="111"/>
        <v>0</v>
      </c>
      <c r="R134" s="36">
        <f t="shared" si="111"/>
        <v>2509204.6999999997</v>
      </c>
      <c r="S134" s="36">
        <f t="shared" si="111"/>
        <v>2046140</v>
      </c>
      <c r="T134" s="36">
        <f t="shared" si="111"/>
        <v>2257495.7999999998</v>
      </c>
    </row>
    <row r="135" spans="1:20" s="138" customFormat="1" hidden="1" x14ac:dyDescent="0.25">
      <c r="A135" s="126">
        <v>855</v>
      </c>
      <c r="B135" s="203" t="s">
        <v>323</v>
      </c>
      <c r="C135" s="146" t="s">
        <v>259</v>
      </c>
      <c r="D135" s="133"/>
      <c r="E135" s="133"/>
      <c r="F135" s="136">
        <f t="shared" ref="F135:T135" si="112">F136+F139</f>
        <v>669169</v>
      </c>
      <c r="G135" s="136">
        <f t="shared" si="112"/>
        <v>281553</v>
      </c>
      <c r="H135" s="136">
        <f t="shared" si="112"/>
        <v>225264</v>
      </c>
      <c r="I135" s="136">
        <f t="shared" si="112"/>
        <v>-4997</v>
      </c>
      <c r="J135" s="136">
        <f t="shared" si="112"/>
        <v>-307</v>
      </c>
      <c r="K135" s="136">
        <f t="shared" si="112"/>
        <v>-3188</v>
      </c>
      <c r="L135" s="137">
        <f t="shared" si="112"/>
        <v>664172</v>
      </c>
      <c r="M135" s="137">
        <f t="shared" si="112"/>
        <v>281246</v>
      </c>
      <c r="N135" s="137">
        <f t="shared" si="112"/>
        <v>222076</v>
      </c>
      <c r="O135" s="137">
        <f t="shared" si="112"/>
        <v>0</v>
      </c>
      <c r="P135" s="137">
        <f t="shared" si="112"/>
        <v>0</v>
      </c>
      <c r="Q135" s="137">
        <f t="shared" si="112"/>
        <v>0</v>
      </c>
      <c r="R135" s="137">
        <f t="shared" si="112"/>
        <v>664172</v>
      </c>
      <c r="S135" s="137">
        <f t="shared" si="112"/>
        <v>281246</v>
      </c>
      <c r="T135" s="137">
        <f t="shared" si="112"/>
        <v>222076</v>
      </c>
    </row>
    <row r="136" spans="1:20" s="138" customFormat="1" hidden="1" x14ac:dyDescent="0.25">
      <c r="A136" s="126">
        <v>855</v>
      </c>
      <c r="B136" s="204" t="s">
        <v>324</v>
      </c>
      <c r="C136" s="149" t="s">
        <v>197</v>
      </c>
      <c r="D136" s="133"/>
      <c r="E136" s="133"/>
      <c r="F136" s="136">
        <f t="shared" ref="F136:T136" si="113">F137+F138</f>
        <v>669169</v>
      </c>
      <c r="G136" s="136">
        <f t="shared" si="113"/>
        <v>281553</v>
      </c>
      <c r="H136" s="136">
        <f t="shared" si="113"/>
        <v>225264</v>
      </c>
      <c r="I136" s="136">
        <f t="shared" si="113"/>
        <v>-4997</v>
      </c>
      <c r="J136" s="136">
        <f t="shared" si="113"/>
        <v>-307</v>
      </c>
      <c r="K136" s="136">
        <f t="shared" si="113"/>
        <v>-3188</v>
      </c>
      <c r="L136" s="137">
        <f t="shared" si="113"/>
        <v>664172</v>
      </c>
      <c r="M136" s="137">
        <f t="shared" si="113"/>
        <v>281246</v>
      </c>
      <c r="N136" s="137">
        <f t="shared" si="113"/>
        <v>222076</v>
      </c>
      <c r="O136" s="137">
        <f t="shared" si="113"/>
        <v>0</v>
      </c>
      <c r="P136" s="137">
        <f t="shared" si="113"/>
        <v>0</v>
      </c>
      <c r="Q136" s="137">
        <f t="shared" si="113"/>
        <v>0</v>
      </c>
      <c r="R136" s="137">
        <f t="shared" si="113"/>
        <v>664172</v>
      </c>
      <c r="S136" s="137">
        <f t="shared" si="113"/>
        <v>281246</v>
      </c>
      <c r="T136" s="137">
        <f t="shared" si="113"/>
        <v>222076</v>
      </c>
    </row>
    <row r="137" spans="1:20" s="138" customFormat="1" ht="37.5" hidden="1" x14ac:dyDescent="0.3">
      <c r="A137" s="126">
        <v>855</v>
      </c>
      <c r="B137" s="204"/>
      <c r="C137" s="244" t="s">
        <v>267</v>
      </c>
      <c r="D137" s="133">
        <v>12</v>
      </c>
      <c r="E137" s="133">
        <v>13</v>
      </c>
      <c r="F137" s="153">
        <v>669169</v>
      </c>
      <c r="G137" s="153">
        <v>281553</v>
      </c>
      <c r="H137" s="153">
        <v>225264</v>
      </c>
      <c r="I137" s="129">
        <f t="shared" si="56"/>
        <v>-4997</v>
      </c>
      <c r="J137" s="129">
        <f t="shared" si="56"/>
        <v>-307</v>
      </c>
      <c r="K137" s="129">
        <f t="shared" si="56"/>
        <v>-3188</v>
      </c>
      <c r="L137" s="154">
        <v>664172</v>
      </c>
      <c r="M137" s="154">
        <v>281246</v>
      </c>
      <c r="N137" s="154">
        <v>222076</v>
      </c>
      <c r="O137" s="154"/>
      <c r="P137" s="154"/>
      <c r="Q137" s="154"/>
      <c r="R137" s="238">
        <f t="shared" si="54"/>
        <v>664172</v>
      </c>
      <c r="S137" s="238">
        <f t="shared" si="54"/>
        <v>281246</v>
      </c>
      <c r="T137" s="238">
        <f t="shared" si="54"/>
        <v>222076</v>
      </c>
    </row>
    <row r="138" spans="1:20" s="2" customFormat="1" ht="18.75" hidden="1" customHeight="1" x14ac:dyDescent="0.3">
      <c r="A138" s="8">
        <v>855</v>
      </c>
      <c r="B138" s="213"/>
      <c r="C138" s="245" t="s">
        <v>198</v>
      </c>
      <c r="D138" s="47"/>
      <c r="E138" s="47"/>
      <c r="F138" s="38">
        <v>0</v>
      </c>
      <c r="G138" s="38">
        <v>0</v>
      </c>
      <c r="H138" s="38">
        <v>0</v>
      </c>
      <c r="I138" s="48">
        <f t="shared" si="56"/>
        <v>0</v>
      </c>
      <c r="J138" s="48">
        <f t="shared" si="56"/>
        <v>0</v>
      </c>
      <c r="K138" s="48">
        <f t="shared" si="56"/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240">
        <f t="shared" si="54"/>
        <v>0</v>
      </c>
      <c r="S138" s="240">
        <f t="shared" si="54"/>
        <v>0</v>
      </c>
      <c r="T138" s="240">
        <f t="shared" si="54"/>
        <v>0</v>
      </c>
    </row>
    <row r="139" spans="1:20" s="69" customFormat="1" ht="18.75" hidden="1" customHeight="1" x14ac:dyDescent="0.3">
      <c r="A139" s="8">
        <v>855</v>
      </c>
      <c r="B139" s="211" t="s">
        <v>325</v>
      </c>
      <c r="C139" s="246" t="s">
        <v>199</v>
      </c>
      <c r="D139" s="47"/>
      <c r="E139" s="47"/>
      <c r="F139" s="38">
        <v>0</v>
      </c>
      <c r="G139" s="38">
        <v>0</v>
      </c>
      <c r="H139" s="37">
        <v>0</v>
      </c>
      <c r="I139" s="247">
        <f t="shared" si="56"/>
        <v>0</v>
      </c>
      <c r="J139" s="48">
        <f t="shared" si="56"/>
        <v>0</v>
      </c>
      <c r="K139" s="48">
        <f t="shared" si="56"/>
        <v>0</v>
      </c>
      <c r="L139" s="38">
        <v>0</v>
      </c>
      <c r="M139" s="38">
        <v>0</v>
      </c>
      <c r="N139" s="37">
        <v>0</v>
      </c>
      <c r="O139" s="38">
        <v>0</v>
      </c>
      <c r="P139" s="38">
        <v>0</v>
      </c>
      <c r="Q139" s="37">
        <v>0</v>
      </c>
      <c r="R139" s="240">
        <f t="shared" ref="R139:T199" si="114">L139+O139</f>
        <v>0</v>
      </c>
      <c r="S139" s="240">
        <f t="shared" si="114"/>
        <v>0</v>
      </c>
      <c r="T139" s="240">
        <f t="shared" si="114"/>
        <v>0</v>
      </c>
    </row>
    <row r="140" spans="1:20" s="70" customFormat="1" ht="37.5" x14ac:dyDescent="0.3">
      <c r="A140" s="8"/>
      <c r="B140" s="207" t="s">
        <v>326</v>
      </c>
      <c r="C140" s="248" t="s">
        <v>463</v>
      </c>
      <c r="D140" s="47"/>
      <c r="E140" s="47"/>
      <c r="F140" s="42">
        <f t="shared" ref="F140:K140" si="115">SUM(F141:F149)</f>
        <v>31798.6</v>
      </c>
      <c r="G140" s="42">
        <f t="shared" si="115"/>
        <v>31793.599999999999</v>
      </c>
      <c r="H140" s="42">
        <f t="shared" si="115"/>
        <v>36444.6</v>
      </c>
      <c r="I140" s="42">
        <f t="shared" si="115"/>
        <v>207868.9</v>
      </c>
      <c r="J140" s="42">
        <f t="shared" si="115"/>
        <v>195356.4</v>
      </c>
      <c r="K140" s="42">
        <f t="shared" si="115"/>
        <v>111429.5</v>
      </c>
      <c r="L140" s="36">
        <f t="shared" ref="L140:T140" si="116">SUM(L141:L149)</f>
        <v>244092.5</v>
      </c>
      <c r="M140" s="36">
        <f t="shared" si="116"/>
        <v>231575</v>
      </c>
      <c r="N140" s="36">
        <f t="shared" si="116"/>
        <v>152299.1</v>
      </c>
      <c r="O140" s="36">
        <f t="shared" si="116"/>
        <v>3636.5</v>
      </c>
      <c r="P140" s="36">
        <f t="shared" si="116"/>
        <v>0</v>
      </c>
      <c r="Q140" s="36">
        <f t="shared" si="116"/>
        <v>0</v>
      </c>
      <c r="R140" s="36">
        <f>SUM(R141:R149)</f>
        <v>247729</v>
      </c>
      <c r="S140" s="36">
        <f t="shared" si="116"/>
        <v>231575</v>
      </c>
      <c r="T140" s="36">
        <f t="shared" si="116"/>
        <v>152299.1</v>
      </c>
    </row>
    <row r="141" spans="1:20" s="138" customFormat="1" ht="56.25" hidden="1" x14ac:dyDescent="0.3">
      <c r="A141" s="126">
        <v>919</v>
      </c>
      <c r="B141" s="203" t="s">
        <v>327</v>
      </c>
      <c r="C141" s="139" t="s">
        <v>200</v>
      </c>
      <c r="D141" s="133">
        <v>24</v>
      </c>
      <c r="E141" s="133">
        <v>27</v>
      </c>
      <c r="F141" s="140">
        <v>30000</v>
      </c>
      <c r="G141" s="140">
        <v>30000</v>
      </c>
      <c r="H141" s="140">
        <v>34651</v>
      </c>
      <c r="I141" s="129">
        <f t="shared" ref="I141:K203" si="117">L141-F141</f>
        <v>0</v>
      </c>
      <c r="J141" s="129">
        <f t="shared" si="117"/>
        <v>0</v>
      </c>
      <c r="K141" s="129">
        <f t="shared" si="117"/>
        <v>349</v>
      </c>
      <c r="L141" s="141">
        <v>30000</v>
      </c>
      <c r="M141" s="141">
        <v>30000</v>
      </c>
      <c r="N141" s="141">
        <v>35000</v>
      </c>
      <c r="O141" s="141"/>
      <c r="P141" s="141"/>
      <c r="Q141" s="141"/>
      <c r="R141" s="238">
        <f t="shared" si="114"/>
        <v>30000</v>
      </c>
      <c r="S141" s="238">
        <f t="shared" si="114"/>
        <v>30000</v>
      </c>
      <c r="T141" s="238">
        <f t="shared" si="114"/>
        <v>35000</v>
      </c>
    </row>
    <row r="142" spans="1:20" s="138" customFormat="1" ht="59.25" hidden="1" customHeight="1" x14ac:dyDescent="0.3">
      <c r="A142" s="126">
        <v>900</v>
      </c>
      <c r="B142" s="214" t="s">
        <v>328</v>
      </c>
      <c r="C142" s="139" t="s">
        <v>329</v>
      </c>
      <c r="D142" s="133"/>
      <c r="E142" s="133">
        <v>18</v>
      </c>
      <c r="F142" s="140"/>
      <c r="G142" s="140"/>
      <c r="H142" s="140"/>
      <c r="I142" s="129">
        <f t="shared" si="117"/>
        <v>4335.3</v>
      </c>
      <c r="J142" s="129">
        <f t="shared" si="117"/>
        <v>26737.8</v>
      </c>
      <c r="K142" s="129">
        <f t="shared" si="117"/>
        <v>83344</v>
      </c>
      <c r="L142" s="141">
        <v>4335.3</v>
      </c>
      <c r="M142" s="141">
        <v>26737.8</v>
      </c>
      <c r="N142" s="141">
        <v>83344</v>
      </c>
      <c r="O142" s="141"/>
      <c r="P142" s="141"/>
      <c r="Q142" s="141"/>
      <c r="R142" s="238">
        <f t="shared" si="114"/>
        <v>4335.3</v>
      </c>
      <c r="S142" s="238">
        <f t="shared" si="114"/>
        <v>26737.8</v>
      </c>
      <c r="T142" s="238">
        <f t="shared" si="114"/>
        <v>83344</v>
      </c>
    </row>
    <row r="143" spans="1:20" s="138" customFormat="1" ht="102" hidden="1" customHeight="1" x14ac:dyDescent="0.3">
      <c r="A143" s="126">
        <v>900</v>
      </c>
      <c r="B143" s="214" t="s">
        <v>330</v>
      </c>
      <c r="C143" s="139" t="s">
        <v>331</v>
      </c>
      <c r="D143" s="133"/>
      <c r="E143" s="133">
        <v>18</v>
      </c>
      <c r="F143" s="140"/>
      <c r="G143" s="140"/>
      <c r="H143" s="140"/>
      <c r="I143" s="129">
        <f t="shared" si="117"/>
        <v>175340.7</v>
      </c>
      <c r="J143" s="129">
        <f t="shared" si="117"/>
        <v>140373.20000000001</v>
      </c>
      <c r="K143" s="129">
        <f t="shared" si="117"/>
        <v>0</v>
      </c>
      <c r="L143" s="141">
        <v>175340.7</v>
      </c>
      <c r="M143" s="141">
        <v>140373.20000000001</v>
      </c>
      <c r="N143" s="141">
        <v>0</v>
      </c>
      <c r="O143" s="141"/>
      <c r="P143" s="141"/>
      <c r="Q143" s="141"/>
      <c r="R143" s="238">
        <f t="shared" si="114"/>
        <v>175340.7</v>
      </c>
      <c r="S143" s="238">
        <f t="shared" si="114"/>
        <v>140373.20000000001</v>
      </c>
      <c r="T143" s="238">
        <f t="shared" si="114"/>
        <v>0</v>
      </c>
    </row>
    <row r="144" spans="1:20" s="138" customFormat="1" ht="0.75" hidden="1" customHeight="1" x14ac:dyDescent="0.25">
      <c r="A144" s="126">
        <v>911</v>
      </c>
      <c r="B144" s="205" t="s">
        <v>457</v>
      </c>
      <c r="C144" s="156" t="s">
        <v>201</v>
      </c>
      <c r="D144" s="133"/>
      <c r="E144" s="133"/>
      <c r="F144" s="140"/>
      <c r="G144" s="140"/>
      <c r="H144" s="140"/>
      <c r="I144" s="129">
        <f t="shared" si="117"/>
        <v>0</v>
      </c>
      <c r="J144" s="129">
        <f t="shared" si="117"/>
        <v>0</v>
      </c>
      <c r="K144" s="129">
        <f t="shared" si="117"/>
        <v>0</v>
      </c>
      <c r="L144" s="140"/>
      <c r="M144" s="140"/>
      <c r="N144" s="140"/>
      <c r="O144" s="140"/>
      <c r="P144" s="140"/>
      <c r="Q144" s="140"/>
      <c r="R144" s="238">
        <f t="shared" si="114"/>
        <v>0</v>
      </c>
      <c r="S144" s="238">
        <f t="shared" si="114"/>
        <v>0</v>
      </c>
      <c r="T144" s="238">
        <f t="shared" si="114"/>
        <v>0</v>
      </c>
    </row>
    <row r="145" spans="1:20" s="195" customFormat="1" ht="46.5" hidden="1" customHeight="1" x14ac:dyDescent="0.25">
      <c r="A145" s="163"/>
      <c r="B145" s="204" t="s">
        <v>456</v>
      </c>
      <c r="C145" s="149" t="s">
        <v>459</v>
      </c>
      <c r="D145" s="133"/>
      <c r="E145" s="133">
        <v>14</v>
      </c>
      <c r="F145" s="140"/>
      <c r="G145" s="140"/>
      <c r="H145" s="140"/>
      <c r="I145" s="129">
        <f>L145-F145</f>
        <v>3096</v>
      </c>
      <c r="J145" s="129">
        <f>M145-G145</f>
        <v>3096</v>
      </c>
      <c r="K145" s="129">
        <f>N145-H145</f>
        <v>1548</v>
      </c>
      <c r="L145" s="141">
        <v>3096</v>
      </c>
      <c r="M145" s="141">
        <v>3096</v>
      </c>
      <c r="N145" s="141">
        <v>1548</v>
      </c>
      <c r="O145" s="141"/>
      <c r="P145" s="141"/>
      <c r="Q145" s="141"/>
      <c r="R145" s="238">
        <f t="shared" si="114"/>
        <v>3096</v>
      </c>
      <c r="S145" s="238">
        <f t="shared" si="114"/>
        <v>3096</v>
      </c>
      <c r="T145" s="238">
        <f t="shared" si="114"/>
        <v>1548</v>
      </c>
    </row>
    <row r="146" spans="1:20" s="2" customFormat="1" ht="37.5" customHeight="1" x14ac:dyDescent="0.25">
      <c r="A146" s="8">
        <v>900</v>
      </c>
      <c r="B146" s="206" t="s">
        <v>458</v>
      </c>
      <c r="C146" s="11" t="s">
        <v>281</v>
      </c>
      <c r="D146" s="47"/>
      <c r="E146" s="47"/>
      <c r="F146" s="37"/>
      <c r="G146" s="37"/>
      <c r="H146" s="37"/>
      <c r="I146" s="48">
        <f t="shared" si="117"/>
        <v>0</v>
      </c>
      <c r="J146" s="48">
        <f t="shared" si="117"/>
        <v>0</v>
      </c>
      <c r="K146" s="48">
        <f t="shared" si="117"/>
        <v>0</v>
      </c>
      <c r="L146" s="34">
        <v>0</v>
      </c>
      <c r="M146" s="34">
        <v>0</v>
      </c>
      <c r="N146" s="34">
        <v>0</v>
      </c>
      <c r="O146" s="240">
        <v>2386.5</v>
      </c>
      <c r="P146" s="37"/>
      <c r="Q146" s="37"/>
      <c r="R146" s="240">
        <f t="shared" si="114"/>
        <v>2386.5</v>
      </c>
      <c r="S146" s="240">
        <f t="shared" si="114"/>
        <v>0</v>
      </c>
      <c r="T146" s="240">
        <f t="shared" si="114"/>
        <v>0</v>
      </c>
    </row>
    <row r="147" spans="1:20" s="138" customFormat="1" ht="60.75" hidden="1" customHeight="1" x14ac:dyDescent="0.3">
      <c r="A147" s="126">
        <v>919</v>
      </c>
      <c r="B147" s="204" t="s">
        <v>332</v>
      </c>
      <c r="C147" s="139" t="s">
        <v>202</v>
      </c>
      <c r="D147" s="133"/>
      <c r="E147" s="133">
        <v>45</v>
      </c>
      <c r="F147" s="140"/>
      <c r="G147" s="140"/>
      <c r="H147" s="140"/>
      <c r="I147" s="129">
        <f t="shared" si="117"/>
        <v>25096.9</v>
      </c>
      <c r="J147" s="129">
        <f t="shared" si="117"/>
        <v>25149.4</v>
      </c>
      <c r="K147" s="129">
        <f t="shared" si="117"/>
        <v>26188.5</v>
      </c>
      <c r="L147" s="141">
        <v>25096.9</v>
      </c>
      <c r="M147" s="141">
        <v>25149.4</v>
      </c>
      <c r="N147" s="141">
        <v>26188.5</v>
      </c>
      <c r="O147" s="141"/>
      <c r="P147" s="141"/>
      <c r="Q147" s="141"/>
      <c r="R147" s="238">
        <f t="shared" si="114"/>
        <v>25096.9</v>
      </c>
      <c r="S147" s="238">
        <f t="shared" si="114"/>
        <v>25149.4</v>
      </c>
      <c r="T147" s="238">
        <f t="shared" si="114"/>
        <v>26188.5</v>
      </c>
    </row>
    <row r="148" spans="1:20" s="2" customFormat="1" ht="37.5" customHeight="1" x14ac:dyDescent="0.3">
      <c r="A148" s="8">
        <v>904</v>
      </c>
      <c r="B148" s="211" t="s">
        <v>333</v>
      </c>
      <c r="C148" s="249" t="s">
        <v>334</v>
      </c>
      <c r="D148" s="47"/>
      <c r="E148" s="47"/>
      <c r="F148" s="37"/>
      <c r="G148" s="37"/>
      <c r="H148" s="37"/>
      <c r="I148" s="48">
        <f t="shared" si="117"/>
        <v>0</v>
      </c>
      <c r="J148" s="48">
        <f t="shared" si="117"/>
        <v>0</v>
      </c>
      <c r="K148" s="48">
        <f t="shared" si="117"/>
        <v>0</v>
      </c>
      <c r="L148" s="37"/>
      <c r="M148" s="37"/>
      <c r="N148" s="37"/>
      <c r="O148" s="37"/>
      <c r="P148" s="37"/>
      <c r="Q148" s="37"/>
      <c r="R148" s="240">
        <f t="shared" si="114"/>
        <v>0</v>
      </c>
      <c r="S148" s="240">
        <f t="shared" si="114"/>
        <v>0</v>
      </c>
      <c r="T148" s="240">
        <f t="shared" si="114"/>
        <v>0</v>
      </c>
    </row>
    <row r="149" spans="1:20" s="2" customFormat="1" x14ac:dyDescent="0.25">
      <c r="A149" s="8"/>
      <c r="B149" s="206" t="s">
        <v>335</v>
      </c>
      <c r="C149" s="11" t="s">
        <v>203</v>
      </c>
      <c r="D149" s="47"/>
      <c r="E149" s="47"/>
      <c r="F149" s="250">
        <f t="shared" ref="F149:T149" si="118">SUM(F150:F156)</f>
        <v>1798.6</v>
      </c>
      <c r="G149" s="250">
        <f t="shared" si="118"/>
        <v>1793.6</v>
      </c>
      <c r="H149" s="250">
        <f t="shared" si="118"/>
        <v>1793.6</v>
      </c>
      <c r="I149" s="250">
        <f t="shared" si="118"/>
        <v>0</v>
      </c>
      <c r="J149" s="250">
        <f t="shared" si="118"/>
        <v>0</v>
      </c>
      <c r="K149" s="250">
        <f t="shared" si="118"/>
        <v>0</v>
      </c>
      <c r="L149" s="251">
        <f>SUM(L150:L157)</f>
        <v>6223.6</v>
      </c>
      <c r="M149" s="251">
        <f t="shared" ref="M149:T149" si="119">SUM(M150:M157)</f>
        <v>6218.6</v>
      </c>
      <c r="N149" s="251">
        <f t="shared" si="119"/>
        <v>6218.6</v>
      </c>
      <c r="O149" s="251">
        <f t="shared" si="119"/>
        <v>1250</v>
      </c>
      <c r="P149" s="251">
        <f t="shared" si="119"/>
        <v>0</v>
      </c>
      <c r="Q149" s="251">
        <f t="shared" si="119"/>
        <v>0</v>
      </c>
      <c r="R149" s="251">
        <f t="shared" si="119"/>
        <v>7473.6</v>
      </c>
      <c r="S149" s="251">
        <f t="shared" si="119"/>
        <v>6218.6</v>
      </c>
      <c r="T149" s="251">
        <f t="shared" si="119"/>
        <v>6218.6</v>
      </c>
    </row>
    <row r="150" spans="1:20" s="138" customFormat="1" hidden="1" x14ac:dyDescent="0.25">
      <c r="A150" s="126">
        <v>900</v>
      </c>
      <c r="B150" s="295" t="s">
        <v>82</v>
      </c>
      <c r="C150" s="143" t="s">
        <v>204</v>
      </c>
      <c r="D150" s="133">
        <v>28</v>
      </c>
      <c r="E150" s="133">
        <v>33</v>
      </c>
      <c r="F150" s="140">
        <v>219.6</v>
      </c>
      <c r="G150" s="140">
        <v>219.6</v>
      </c>
      <c r="H150" s="140">
        <v>219.6</v>
      </c>
      <c r="I150" s="129">
        <f t="shared" si="117"/>
        <v>0</v>
      </c>
      <c r="J150" s="129">
        <f t="shared" si="117"/>
        <v>0</v>
      </c>
      <c r="K150" s="129">
        <f t="shared" si="117"/>
        <v>0</v>
      </c>
      <c r="L150" s="141">
        <v>219.6</v>
      </c>
      <c r="M150" s="141">
        <v>219.6</v>
      </c>
      <c r="N150" s="141">
        <v>219.6</v>
      </c>
      <c r="O150" s="141"/>
      <c r="P150" s="141"/>
      <c r="Q150" s="141"/>
      <c r="R150" s="238">
        <f t="shared" si="114"/>
        <v>219.6</v>
      </c>
      <c r="S150" s="238">
        <f t="shared" si="114"/>
        <v>219.6</v>
      </c>
      <c r="T150" s="238">
        <f t="shared" si="114"/>
        <v>219.6</v>
      </c>
    </row>
    <row r="151" spans="1:20" s="196" customFormat="1" ht="18.75" hidden="1" customHeight="1" x14ac:dyDescent="0.3">
      <c r="A151" s="126">
        <v>904</v>
      </c>
      <c r="B151" s="295" t="s">
        <v>336</v>
      </c>
      <c r="C151" s="144" t="s">
        <v>337</v>
      </c>
      <c r="D151" s="133"/>
      <c r="E151" s="133"/>
      <c r="F151" s="140"/>
      <c r="G151" s="140"/>
      <c r="H151" s="140"/>
      <c r="I151" s="147">
        <f t="shared" si="117"/>
        <v>0</v>
      </c>
      <c r="J151" s="129">
        <f t="shared" si="117"/>
        <v>0</v>
      </c>
      <c r="K151" s="129">
        <f t="shared" si="117"/>
        <v>0</v>
      </c>
      <c r="L151" s="140"/>
      <c r="M151" s="140"/>
      <c r="N151" s="140"/>
      <c r="O151" s="140"/>
      <c r="P151" s="140"/>
      <c r="Q151" s="140"/>
      <c r="R151" s="238">
        <f t="shared" si="114"/>
        <v>0</v>
      </c>
      <c r="S151" s="238">
        <f t="shared" si="114"/>
        <v>0</v>
      </c>
      <c r="T151" s="238">
        <f t="shared" si="114"/>
        <v>0</v>
      </c>
    </row>
    <row r="152" spans="1:20" s="138" customFormat="1" hidden="1" x14ac:dyDescent="0.25">
      <c r="A152" s="126">
        <v>911</v>
      </c>
      <c r="B152" s="295" t="s">
        <v>83</v>
      </c>
      <c r="C152" s="143" t="s">
        <v>205</v>
      </c>
      <c r="D152" s="133">
        <v>27</v>
      </c>
      <c r="E152" s="133">
        <v>30</v>
      </c>
      <c r="F152" s="140">
        <v>1209</v>
      </c>
      <c r="G152" s="140">
        <v>1209</v>
      </c>
      <c r="H152" s="140">
        <v>1209</v>
      </c>
      <c r="I152" s="129">
        <f t="shared" si="117"/>
        <v>0</v>
      </c>
      <c r="J152" s="129">
        <f t="shared" si="117"/>
        <v>0</v>
      </c>
      <c r="K152" s="129">
        <f t="shared" si="117"/>
        <v>0</v>
      </c>
      <c r="L152" s="141">
        <v>1209</v>
      </c>
      <c r="M152" s="141">
        <v>1209</v>
      </c>
      <c r="N152" s="141">
        <v>1209</v>
      </c>
      <c r="O152" s="141"/>
      <c r="P152" s="141"/>
      <c r="Q152" s="141"/>
      <c r="R152" s="238">
        <f t="shared" si="114"/>
        <v>1209</v>
      </c>
      <c r="S152" s="238">
        <f t="shared" si="114"/>
        <v>1209</v>
      </c>
      <c r="T152" s="238">
        <f t="shared" si="114"/>
        <v>1209</v>
      </c>
    </row>
    <row r="153" spans="1:20" s="138" customFormat="1" ht="37.5" hidden="1" x14ac:dyDescent="0.25">
      <c r="A153" s="126">
        <v>911</v>
      </c>
      <c r="B153" s="295" t="s">
        <v>84</v>
      </c>
      <c r="C153" s="143" t="s">
        <v>206</v>
      </c>
      <c r="D153" s="133">
        <v>25</v>
      </c>
      <c r="E153" s="133">
        <v>30</v>
      </c>
      <c r="F153" s="140">
        <v>365</v>
      </c>
      <c r="G153" s="140">
        <v>365</v>
      </c>
      <c r="H153" s="140">
        <v>365</v>
      </c>
      <c r="I153" s="129">
        <f t="shared" si="117"/>
        <v>0</v>
      </c>
      <c r="J153" s="129">
        <f t="shared" si="117"/>
        <v>0</v>
      </c>
      <c r="K153" s="129">
        <f t="shared" si="117"/>
        <v>0</v>
      </c>
      <c r="L153" s="141">
        <v>365</v>
      </c>
      <c r="M153" s="141">
        <v>365</v>
      </c>
      <c r="N153" s="141">
        <v>365</v>
      </c>
      <c r="O153" s="141"/>
      <c r="P153" s="141"/>
      <c r="Q153" s="141"/>
      <c r="R153" s="238">
        <f t="shared" si="114"/>
        <v>365</v>
      </c>
      <c r="S153" s="238">
        <f t="shared" si="114"/>
        <v>365</v>
      </c>
      <c r="T153" s="238">
        <f t="shared" si="114"/>
        <v>365</v>
      </c>
    </row>
    <row r="154" spans="1:20" s="196" customFormat="1" ht="18.75" hidden="1" customHeight="1" x14ac:dyDescent="0.3">
      <c r="A154" s="126">
        <v>911</v>
      </c>
      <c r="B154" s="295" t="s">
        <v>85</v>
      </c>
      <c r="C154" s="144" t="s">
        <v>207</v>
      </c>
      <c r="D154" s="133"/>
      <c r="E154" s="133"/>
      <c r="F154" s="140"/>
      <c r="G154" s="140"/>
      <c r="H154" s="140"/>
      <c r="I154" s="147">
        <f t="shared" si="117"/>
        <v>0</v>
      </c>
      <c r="J154" s="129">
        <f t="shared" si="117"/>
        <v>0</v>
      </c>
      <c r="K154" s="129">
        <f t="shared" si="117"/>
        <v>0</v>
      </c>
      <c r="L154" s="140"/>
      <c r="M154" s="140"/>
      <c r="N154" s="140"/>
      <c r="O154" s="140"/>
      <c r="P154" s="140"/>
      <c r="Q154" s="140"/>
      <c r="R154" s="238">
        <f t="shared" si="114"/>
        <v>0</v>
      </c>
      <c r="S154" s="238">
        <f t="shared" si="114"/>
        <v>0</v>
      </c>
      <c r="T154" s="238">
        <f t="shared" si="114"/>
        <v>0</v>
      </c>
    </row>
    <row r="155" spans="1:20" s="138" customFormat="1" hidden="1" x14ac:dyDescent="0.25">
      <c r="A155" s="126">
        <v>911</v>
      </c>
      <c r="B155" s="295" t="s">
        <v>86</v>
      </c>
      <c r="C155" s="143" t="s">
        <v>208</v>
      </c>
      <c r="D155" s="133">
        <v>25</v>
      </c>
      <c r="E155" s="133">
        <v>30</v>
      </c>
      <c r="F155" s="140">
        <v>5</v>
      </c>
      <c r="G155" s="140">
        <v>0</v>
      </c>
      <c r="H155" s="140">
        <v>0</v>
      </c>
      <c r="I155" s="129">
        <f t="shared" si="117"/>
        <v>0</v>
      </c>
      <c r="J155" s="129">
        <f t="shared" si="117"/>
        <v>0</v>
      </c>
      <c r="K155" s="129">
        <f t="shared" si="117"/>
        <v>0</v>
      </c>
      <c r="L155" s="141">
        <v>5</v>
      </c>
      <c r="M155" s="141">
        <v>0</v>
      </c>
      <c r="N155" s="141">
        <v>0</v>
      </c>
      <c r="O155" s="141"/>
      <c r="P155" s="141"/>
      <c r="Q155" s="141"/>
      <c r="R155" s="238">
        <f t="shared" si="114"/>
        <v>5</v>
      </c>
      <c r="S155" s="238">
        <f t="shared" si="114"/>
        <v>0</v>
      </c>
      <c r="T155" s="238">
        <f t="shared" si="114"/>
        <v>0</v>
      </c>
    </row>
    <row r="156" spans="1:20" s="31" customFormat="1" ht="20.25" customHeight="1" x14ac:dyDescent="0.3">
      <c r="A156" s="8">
        <v>911</v>
      </c>
      <c r="B156" s="296" t="s">
        <v>338</v>
      </c>
      <c r="C156" s="9" t="s">
        <v>339</v>
      </c>
      <c r="D156" s="47"/>
      <c r="E156" s="47"/>
      <c r="F156" s="37"/>
      <c r="G156" s="37"/>
      <c r="H156" s="37"/>
      <c r="I156" s="247">
        <f t="shared" si="117"/>
        <v>0</v>
      </c>
      <c r="J156" s="48">
        <f t="shared" si="117"/>
        <v>0</v>
      </c>
      <c r="K156" s="48">
        <f t="shared" si="117"/>
        <v>0</v>
      </c>
      <c r="L156" s="34">
        <v>0</v>
      </c>
      <c r="M156" s="34">
        <v>0</v>
      </c>
      <c r="N156" s="34">
        <v>0</v>
      </c>
      <c r="O156" s="34">
        <v>1250</v>
      </c>
      <c r="P156" s="37"/>
      <c r="Q156" s="37"/>
      <c r="R156" s="240">
        <f t="shared" si="114"/>
        <v>1250</v>
      </c>
      <c r="S156" s="240">
        <f t="shared" si="114"/>
        <v>0</v>
      </c>
      <c r="T156" s="240">
        <f t="shared" si="114"/>
        <v>0</v>
      </c>
    </row>
    <row r="157" spans="1:20" s="31" customFormat="1" ht="66.75" hidden="1" customHeight="1" x14ac:dyDescent="0.3">
      <c r="A157" s="8">
        <v>913</v>
      </c>
      <c r="B157" s="295" t="s">
        <v>87</v>
      </c>
      <c r="C157" s="297" t="s">
        <v>394</v>
      </c>
      <c r="D157" s="47"/>
      <c r="E157" s="47"/>
      <c r="F157" s="37"/>
      <c r="G157" s="37"/>
      <c r="H157" s="37"/>
      <c r="I157" s="247"/>
      <c r="J157" s="48"/>
      <c r="K157" s="48"/>
      <c r="L157" s="298">
        <v>4425</v>
      </c>
      <c r="M157" s="298">
        <v>4425</v>
      </c>
      <c r="N157" s="298">
        <v>4425</v>
      </c>
      <c r="O157" s="141"/>
      <c r="P157" s="141"/>
      <c r="Q157" s="141"/>
      <c r="R157" s="238">
        <f t="shared" ref="R157" si="120">L157+O157</f>
        <v>4425</v>
      </c>
      <c r="S157" s="238">
        <f t="shared" ref="S157" si="121">M157+P157</f>
        <v>4425</v>
      </c>
      <c r="T157" s="238">
        <f t="shared" ref="T157" si="122">N157+Q157</f>
        <v>4425</v>
      </c>
    </row>
    <row r="158" spans="1:20" s="2" customFormat="1" x14ac:dyDescent="0.25">
      <c r="A158" s="8"/>
      <c r="B158" s="207" t="s">
        <v>342</v>
      </c>
      <c r="C158" s="10" t="s">
        <v>209</v>
      </c>
      <c r="D158" s="47"/>
      <c r="E158" s="47"/>
      <c r="F158" s="42">
        <f>SUM(F159:F178)</f>
        <v>1249873.3</v>
      </c>
      <c r="G158" s="42">
        <f t="shared" ref="G158:K158" si="123">SUM(G159:G178)</f>
        <v>1250412.1000000001</v>
      </c>
      <c r="H158" s="42">
        <f t="shared" si="123"/>
        <v>1256887</v>
      </c>
      <c r="I158" s="42">
        <f t="shared" si="123"/>
        <v>6758.9999999999945</v>
      </c>
      <c r="J158" s="42">
        <f t="shared" si="123"/>
        <v>9998.3999999999942</v>
      </c>
      <c r="K158" s="42">
        <f t="shared" si="123"/>
        <v>9801.0999999999949</v>
      </c>
      <c r="L158" s="36">
        <f>SUM(L159:L178)</f>
        <v>1256632.3</v>
      </c>
      <c r="M158" s="36">
        <f t="shared" ref="M158:T158" si="124">SUM(M159:M178)</f>
        <v>1260410.5</v>
      </c>
      <c r="N158" s="36">
        <f t="shared" si="124"/>
        <v>1266688.0999999999</v>
      </c>
      <c r="O158" s="36">
        <f t="shared" si="124"/>
        <v>0</v>
      </c>
      <c r="P158" s="36">
        <f t="shared" si="124"/>
        <v>0</v>
      </c>
      <c r="Q158" s="36">
        <f t="shared" si="124"/>
        <v>0</v>
      </c>
      <c r="R158" s="36">
        <f t="shared" si="124"/>
        <v>1256632.2999999998</v>
      </c>
      <c r="S158" s="36">
        <f t="shared" si="124"/>
        <v>1260410.5</v>
      </c>
      <c r="T158" s="36">
        <f t="shared" si="124"/>
        <v>1266688.0999999999</v>
      </c>
    </row>
    <row r="159" spans="1:20" s="138" customFormat="1" ht="37.5" hidden="1" x14ac:dyDescent="0.25">
      <c r="A159" s="126">
        <v>915</v>
      </c>
      <c r="B159" s="204" t="s">
        <v>343</v>
      </c>
      <c r="C159" s="149" t="s">
        <v>210</v>
      </c>
      <c r="D159" s="133">
        <v>41</v>
      </c>
      <c r="E159" s="133">
        <v>55</v>
      </c>
      <c r="F159" s="140">
        <v>260</v>
      </c>
      <c r="G159" s="140">
        <v>260</v>
      </c>
      <c r="H159" s="140">
        <v>260</v>
      </c>
      <c r="I159" s="129">
        <f t="shared" si="117"/>
        <v>0</v>
      </c>
      <c r="J159" s="129">
        <f t="shared" si="117"/>
        <v>0</v>
      </c>
      <c r="K159" s="129">
        <f t="shared" si="117"/>
        <v>0</v>
      </c>
      <c r="L159" s="141">
        <v>260</v>
      </c>
      <c r="M159" s="141">
        <v>260</v>
      </c>
      <c r="N159" s="141">
        <v>260</v>
      </c>
      <c r="O159" s="141"/>
      <c r="P159" s="141"/>
      <c r="Q159" s="141"/>
      <c r="R159" s="238">
        <f t="shared" si="114"/>
        <v>260</v>
      </c>
      <c r="S159" s="238">
        <f t="shared" si="114"/>
        <v>260</v>
      </c>
      <c r="T159" s="238">
        <f t="shared" si="114"/>
        <v>260</v>
      </c>
    </row>
    <row r="160" spans="1:20" s="196" customFormat="1" ht="38.25" hidden="1" customHeight="1" x14ac:dyDescent="0.3">
      <c r="A160" s="126">
        <v>915</v>
      </c>
      <c r="B160" s="205" t="s">
        <v>344</v>
      </c>
      <c r="C160" s="253" t="s">
        <v>211</v>
      </c>
      <c r="D160" s="133"/>
      <c r="E160" s="133"/>
      <c r="F160" s="140"/>
      <c r="G160" s="140"/>
      <c r="H160" s="140"/>
      <c r="I160" s="147">
        <f t="shared" si="117"/>
        <v>0</v>
      </c>
      <c r="J160" s="129">
        <f t="shared" si="117"/>
        <v>0</v>
      </c>
      <c r="K160" s="129">
        <f t="shared" si="117"/>
        <v>0</v>
      </c>
      <c r="L160" s="140"/>
      <c r="M160" s="140"/>
      <c r="N160" s="140"/>
      <c r="O160" s="140"/>
      <c r="P160" s="140"/>
      <c r="Q160" s="140"/>
      <c r="R160" s="238">
        <f t="shared" si="114"/>
        <v>0</v>
      </c>
      <c r="S160" s="238">
        <f t="shared" si="114"/>
        <v>0</v>
      </c>
      <c r="T160" s="238">
        <f t="shared" si="114"/>
        <v>0</v>
      </c>
    </row>
    <row r="161" spans="1:20" s="138" customFormat="1" ht="37.5" hidden="1" x14ac:dyDescent="0.3">
      <c r="A161" s="126">
        <v>911</v>
      </c>
      <c r="B161" s="204" t="s">
        <v>345</v>
      </c>
      <c r="C161" s="139" t="s">
        <v>212</v>
      </c>
      <c r="D161" s="133">
        <v>62</v>
      </c>
      <c r="E161" s="133">
        <v>75</v>
      </c>
      <c r="F161" s="140">
        <v>39680</v>
      </c>
      <c r="G161" s="140">
        <v>39680</v>
      </c>
      <c r="H161" s="140">
        <v>39680</v>
      </c>
      <c r="I161" s="129">
        <f t="shared" si="117"/>
        <v>0</v>
      </c>
      <c r="J161" s="129">
        <f t="shared" si="117"/>
        <v>0</v>
      </c>
      <c r="K161" s="129">
        <f t="shared" si="117"/>
        <v>0</v>
      </c>
      <c r="L161" s="141">
        <v>39680</v>
      </c>
      <c r="M161" s="141">
        <v>39680</v>
      </c>
      <c r="N161" s="141">
        <v>39680</v>
      </c>
      <c r="O161" s="141"/>
      <c r="P161" s="141"/>
      <c r="Q161" s="141"/>
      <c r="R161" s="238">
        <f t="shared" si="114"/>
        <v>39680</v>
      </c>
      <c r="S161" s="238">
        <f t="shared" si="114"/>
        <v>39680</v>
      </c>
      <c r="T161" s="238">
        <f t="shared" si="114"/>
        <v>39680</v>
      </c>
    </row>
    <row r="162" spans="1:20" s="138" customFormat="1" ht="38.25" hidden="1" customHeight="1" x14ac:dyDescent="0.3">
      <c r="A162" s="126">
        <v>911</v>
      </c>
      <c r="B162" s="204" t="s">
        <v>346</v>
      </c>
      <c r="C162" s="139" t="s">
        <v>213</v>
      </c>
      <c r="D162" s="133">
        <v>53</v>
      </c>
      <c r="E162" s="133">
        <v>66</v>
      </c>
      <c r="F162" s="140">
        <v>2260.1</v>
      </c>
      <c r="G162" s="140">
        <v>2260.1</v>
      </c>
      <c r="H162" s="140">
        <v>2260.1</v>
      </c>
      <c r="I162" s="129">
        <f t="shared" si="117"/>
        <v>0</v>
      </c>
      <c r="J162" s="129">
        <f t="shared" si="117"/>
        <v>0</v>
      </c>
      <c r="K162" s="129">
        <f t="shared" si="117"/>
        <v>0</v>
      </c>
      <c r="L162" s="141">
        <v>2260.1</v>
      </c>
      <c r="M162" s="141">
        <v>2260.1</v>
      </c>
      <c r="N162" s="141">
        <v>2260.1</v>
      </c>
      <c r="O162" s="141"/>
      <c r="P162" s="141"/>
      <c r="Q162" s="141"/>
      <c r="R162" s="238">
        <f t="shared" si="114"/>
        <v>2260.1</v>
      </c>
      <c r="S162" s="238">
        <f t="shared" si="114"/>
        <v>2260.1</v>
      </c>
      <c r="T162" s="238">
        <f t="shared" si="114"/>
        <v>2260.1</v>
      </c>
    </row>
    <row r="163" spans="1:20" s="138" customFormat="1" ht="56.25" x14ac:dyDescent="0.3">
      <c r="A163" s="126">
        <v>905</v>
      </c>
      <c r="B163" s="206" t="s">
        <v>347</v>
      </c>
      <c r="C163" s="267" t="s">
        <v>348</v>
      </c>
      <c r="D163" s="47">
        <v>59</v>
      </c>
      <c r="E163" s="47">
        <v>72</v>
      </c>
      <c r="F163" s="37">
        <v>58382</v>
      </c>
      <c r="G163" s="37">
        <v>58382</v>
      </c>
      <c r="H163" s="37">
        <v>58382</v>
      </c>
      <c r="I163" s="48">
        <f t="shared" si="117"/>
        <v>0</v>
      </c>
      <c r="J163" s="48">
        <f t="shared" si="117"/>
        <v>0</v>
      </c>
      <c r="K163" s="48">
        <f t="shared" si="117"/>
        <v>0</v>
      </c>
      <c r="L163" s="34">
        <v>58382</v>
      </c>
      <c r="M163" s="34">
        <v>58382</v>
      </c>
      <c r="N163" s="34">
        <v>58382</v>
      </c>
      <c r="O163" s="34">
        <v>-34507</v>
      </c>
      <c r="P163" s="34">
        <v>-31513</v>
      </c>
      <c r="Q163" s="34">
        <v>-31336</v>
      </c>
      <c r="R163" s="240">
        <f t="shared" si="114"/>
        <v>23875</v>
      </c>
      <c r="S163" s="240">
        <f t="shared" si="114"/>
        <v>26869</v>
      </c>
      <c r="T163" s="240">
        <f t="shared" si="114"/>
        <v>27046</v>
      </c>
    </row>
    <row r="164" spans="1:20" s="196" customFormat="1" ht="37.5" hidden="1" customHeight="1" x14ac:dyDescent="0.3">
      <c r="A164" s="126">
        <v>915</v>
      </c>
      <c r="B164" s="205" t="s">
        <v>349</v>
      </c>
      <c r="C164" s="156" t="s">
        <v>214</v>
      </c>
      <c r="D164" s="133"/>
      <c r="E164" s="133"/>
      <c r="F164" s="140"/>
      <c r="G164" s="140"/>
      <c r="H164" s="140"/>
      <c r="I164" s="147">
        <f t="shared" si="117"/>
        <v>0</v>
      </c>
      <c r="J164" s="129">
        <f t="shared" si="117"/>
        <v>0</v>
      </c>
      <c r="K164" s="129">
        <f t="shared" si="117"/>
        <v>0</v>
      </c>
      <c r="L164" s="140"/>
      <c r="M164" s="140"/>
      <c r="N164" s="140"/>
      <c r="O164" s="140"/>
      <c r="P164" s="140"/>
      <c r="Q164" s="140"/>
      <c r="R164" s="238">
        <f t="shared" si="114"/>
        <v>0</v>
      </c>
      <c r="S164" s="238">
        <f t="shared" si="114"/>
        <v>0</v>
      </c>
      <c r="T164" s="238">
        <f t="shared" si="114"/>
        <v>0</v>
      </c>
    </row>
    <row r="165" spans="1:20" s="138" customFormat="1" ht="56.25" hidden="1" x14ac:dyDescent="0.3">
      <c r="A165" s="126">
        <v>900</v>
      </c>
      <c r="B165" s="204" t="s">
        <v>350</v>
      </c>
      <c r="C165" s="139" t="s">
        <v>268</v>
      </c>
      <c r="D165" s="133">
        <v>66</v>
      </c>
      <c r="E165" s="133">
        <v>79</v>
      </c>
      <c r="F165" s="140">
        <v>17</v>
      </c>
      <c r="G165" s="140">
        <v>18</v>
      </c>
      <c r="H165" s="140">
        <v>145</v>
      </c>
      <c r="I165" s="129">
        <f t="shared" si="117"/>
        <v>-0.19999999999999929</v>
      </c>
      <c r="J165" s="129">
        <f t="shared" si="117"/>
        <v>0</v>
      </c>
      <c r="K165" s="129">
        <f t="shared" si="117"/>
        <v>-0.40000000000000568</v>
      </c>
      <c r="L165" s="141">
        <v>16.8</v>
      </c>
      <c r="M165" s="141">
        <v>18</v>
      </c>
      <c r="N165" s="141">
        <v>144.6</v>
      </c>
      <c r="O165" s="141"/>
      <c r="P165" s="141"/>
      <c r="Q165" s="141"/>
      <c r="R165" s="238">
        <f t="shared" si="114"/>
        <v>16.8</v>
      </c>
      <c r="S165" s="238">
        <f t="shared" si="114"/>
        <v>18</v>
      </c>
      <c r="T165" s="238">
        <f t="shared" si="114"/>
        <v>144.6</v>
      </c>
    </row>
    <row r="166" spans="1:20" s="196" customFormat="1" ht="93.75" hidden="1" customHeight="1" x14ac:dyDescent="0.3">
      <c r="A166" s="126">
        <v>900</v>
      </c>
      <c r="B166" s="205" t="s">
        <v>351</v>
      </c>
      <c r="C166" s="254" t="s">
        <v>352</v>
      </c>
      <c r="D166" s="133"/>
      <c r="E166" s="133"/>
      <c r="F166" s="140"/>
      <c r="G166" s="140"/>
      <c r="H166" s="140"/>
      <c r="I166" s="147">
        <f t="shared" si="117"/>
        <v>0</v>
      </c>
      <c r="J166" s="129">
        <f t="shared" si="117"/>
        <v>0</v>
      </c>
      <c r="K166" s="129">
        <f t="shared" si="117"/>
        <v>0</v>
      </c>
      <c r="L166" s="140"/>
      <c r="M166" s="140"/>
      <c r="N166" s="140"/>
      <c r="O166" s="140"/>
      <c r="P166" s="140"/>
      <c r="Q166" s="140"/>
      <c r="R166" s="238">
        <f t="shared" si="114"/>
        <v>0</v>
      </c>
      <c r="S166" s="238">
        <f t="shared" si="114"/>
        <v>0</v>
      </c>
      <c r="T166" s="238">
        <f t="shared" si="114"/>
        <v>0</v>
      </c>
    </row>
    <row r="167" spans="1:20" s="138" customFormat="1" ht="56.25" hidden="1" x14ac:dyDescent="0.3">
      <c r="A167" s="126">
        <v>900</v>
      </c>
      <c r="B167" s="204" t="s">
        <v>353</v>
      </c>
      <c r="C167" s="139" t="s">
        <v>274</v>
      </c>
      <c r="D167" s="133">
        <v>51</v>
      </c>
      <c r="E167" s="133">
        <v>64</v>
      </c>
      <c r="F167" s="140">
        <v>2618.5</v>
      </c>
      <c r="G167" s="140">
        <v>0</v>
      </c>
      <c r="H167" s="140">
        <v>1309.3</v>
      </c>
      <c r="I167" s="129">
        <f t="shared" si="117"/>
        <v>0</v>
      </c>
      <c r="J167" s="129">
        <f t="shared" si="117"/>
        <v>0</v>
      </c>
      <c r="K167" s="129">
        <f t="shared" si="117"/>
        <v>0</v>
      </c>
      <c r="L167" s="141">
        <v>2618.5</v>
      </c>
      <c r="M167" s="141">
        <v>0</v>
      </c>
      <c r="N167" s="141">
        <v>1309.3</v>
      </c>
      <c r="O167" s="141"/>
      <c r="P167" s="141"/>
      <c r="Q167" s="141"/>
      <c r="R167" s="238">
        <f t="shared" si="114"/>
        <v>2618.5</v>
      </c>
      <c r="S167" s="238">
        <f t="shared" si="114"/>
        <v>0</v>
      </c>
      <c r="T167" s="238">
        <f t="shared" si="114"/>
        <v>1309.3</v>
      </c>
    </row>
    <row r="168" spans="1:20" s="196" customFormat="1" ht="56.25" hidden="1" customHeight="1" x14ac:dyDescent="0.3">
      <c r="A168" s="126">
        <v>915</v>
      </c>
      <c r="B168" s="205" t="s">
        <v>354</v>
      </c>
      <c r="C168" s="254" t="s">
        <v>215</v>
      </c>
      <c r="D168" s="133"/>
      <c r="E168" s="133"/>
      <c r="F168" s="140"/>
      <c r="G168" s="140"/>
      <c r="H168" s="140"/>
      <c r="I168" s="147">
        <f t="shared" si="117"/>
        <v>0</v>
      </c>
      <c r="J168" s="129">
        <f t="shared" si="117"/>
        <v>0</v>
      </c>
      <c r="K168" s="129">
        <f t="shared" si="117"/>
        <v>0</v>
      </c>
      <c r="L168" s="140"/>
      <c r="M168" s="140"/>
      <c r="N168" s="140"/>
      <c r="O168" s="140"/>
      <c r="P168" s="140"/>
      <c r="Q168" s="140"/>
      <c r="R168" s="238">
        <f t="shared" si="114"/>
        <v>0</v>
      </c>
      <c r="S168" s="238">
        <f t="shared" si="114"/>
        <v>0</v>
      </c>
      <c r="T168" s="238">
        <f t="shared" si="114"/>
        <v>0</v>
      </c>
    </row>
    <row r="169" spans="1:20" s="196" customFormat="1" ht="56.25" hidden="1" customHeight="1" x14ac:dyDescent="0.3">
      <c r="A169" s="8">
        <v>900</v>
      </c>
      <c r="B169" s="206" t="s">
        <v>355</v>
      </c>
      <c r="C169" s="283" t="s">
        <v>273</v>
      </c>
      <c r="D169" s="278"/>
      <c r="E169" s="278"/>
      <c r="F169" s="34"/>
      <c r="G169" s="34"/>
      <c r="H169" s="34"/>
      <c r="I169" s="125">
        <f t="shared" si="117"/>
        <v>0</v>
      </c>
      <c r="J169" s="124">
        <f t="shared" si="117"/>
        <v>0</v>
      </c>
      <c r="K169" s="124">
        <f t="shared" si="117"/>
        <v>0</v>
      </c>
      <c r="L169" s="34">
        <v>0</v>
      </c>
      <c r="M169" s="34">
        <v>0</v>
      </c>
      <c r="N169" s="34">
        <v>0</v>
      </c>
      <c r="O169" s="34">
        <v>654.70000000000005</v>
      </c>
      <c r="P169" s="34"/>
      <c r="Q169" s="34">
        <v>654.70000000000005</v>
      </c>
      <c r="R169" s="279">
        <f t="shared" si="114"/>
        <v>654.70000000000005</v>
      </c>
      <c r="S169" s="279">
        <f t="shared" si="114"/>
        <v>0</v>
      </c>
      <c r="T169" s="279">
        <f t="shared" si="114"/>
        <v>654.70000000000005</v>
      </c>
    </row>
    <row r="170" spans="1:20" s="196" customFormat="1" ht="56.25" hidden="1" customHeight="1" x14ac:dyDescent="0.3">
      <c r="A170" s="126">
        <v>915</v>
      </c>
      <c r="B170" s="205" t="s">
        <v>356</v>
      </c>
      <c r="C170" s="156" t="s">
        <v>357</v>
      </c>
      <c r="D170" s="133"/>
      <c r="E170" s="133"/>
      <c r="F170" s="140"/>
      <c r="G170" s="140"/>
      <c r="H170" s="140"/>
      <c r="I170" s="147">
        <f t="shared" si="117"/>
        <v>0</v>
      </c>
      <c r="J170" s="129">
        <f t="shared" si="117"/>
        <v>0</v>
      </c>
      <c r="K170" s="129">
        <f t="shared" si="117"/>
        <v>0</v>
      </c>
      <c r="L170" s="140"/>
      <c r="M170" s="140"/>
      <c r="N170" s="140"/>
      <c r="O170" s="140"/>
      <c r="P170" s="140"/>
      <c r="Q170" s="140"/>
      <c r="R170" s="238">
        <f t="shared" si="114"/>
        <v>0</v>
      </c>
      <c r="S170" s="238">
        <f t="shared" si="114"/>
        <v>0</v>
      </c>
      <c r="T170" s="238">
        <f t="shared" si="114"/>
        <v>0</v>
      </c>
    </row>
    <row r="171" spans="1:20" s="196" customFormat="1" ht="37.5" hidden="1" customHeight="1" x14ac:dyDescent="0.3">
      <c r="A171" s="126">
        <v>915</v>
      </c>
      <c r="B171" s="205" t="s">
        <v>358</v>
      </c>
      <c r="C171" s="156" t="s">
        <v>216</v>
      </c>
      <c r="D171" s="133"/>
      <c r="E171" s="133"/>
      <c r="F171" s="140"/>
      <c r="G171" s="140"/>
      <c r="H171" s="140"/>
      <c r="I171" s="147">
        <f t="shared" si="117"/>
        <v>0</v>
      </c>
      <c r="J171" s="129">
        <f t="shared" si="117"/>
        <v>0</v>
      </c>
      <c r="K171" s="129">
        <f t="shared" si="117"/>
        <v>0</v>
      </c>
      <c r="L171" s="140"/>
      <c r="M171" s="140"/>
      <c r="N171" s="140"/>
      <c r="O171" s="140"/>
      <c r="P171" s="140"/>
      <c r="Q171" s="140"/>
      <c r="R171" s="238">
        <f t="shared" si="114"/>
        <v>0</v>
      </c>
      <c r="S171" s="238">
        <f t="shared" si="114"/>
        <v>0</v>
      </c>
      <c r="T171" s="238">
        <f t="shared" si="114"/>
        <v>0</v>
      </c>
    </row>
    <row r="172" spans="1:20" s="196" customFormat="1" ht="48.75" hidden="1" customHeight="1" x14ac:dyDescent="0.3">
      <c r="A172" s="126">
        <v>911</v>
      </c>
      <c r="B172" s="206" t="s">
        <v>359</v>
      </c>
      <c r="C172" s="11" t="s">
        <v>217</v>
      </c>
      <c r="D172" s="278"/>
      <c r="E172" s="278"/>
      <c r="F172" s="34"/>
      <c r="G172" s="34"/>
      <c r="H172" s="34"/>
      <c r="I172" s="125">
        <f t="shared" si="117"/>
        <v>0</v>
      </c>
      <c r="J172" s="124">
        <f t="shared" si="117"/>
        <v>0</v>
      </c>
      <c r="K172" s="124">
        <f t="shared" si="117"/>
        <v>0</v>
      </c>
      <c r="L172" s="34">
        <v>0</v>
      </c>
      <c r="M172" s="34">
        <v>0</v>
      </c>
      <c r="N172" s="34">
        <v>0</v>
      </c>
      <c r="O172" s="34">
        <v>1200</v>
      </c>
      <c r="P172" s="34">
        <v>1310</v>
      </c>
      <c r="Q172" s="34">
        <v>1330</v>
      </c>
      <c r="R172" s="279">
        <f t="shared" si="114"/>
        <v>1200</v>
      </c>
      <c r="S172" s="279">
        <f t="shared" si="114"/>
        <v>1310</v>
      </c>
      <c r="T172" s="279">
        <f t="shared" si="114"/>
        <v>1330</v>
      </c>
    </row>
    <row r="173" spans="1:20" s="138" customFormat="1" ht="75" hidden="1" x14ac:dyDescent="0.25">
      <c r="A173" s="126">
        <v>915</v>
      </c>
      <c r="B173" s="204" t="s">
        <v>360</v>
      </c>
      <c r="C173" s="149" t="s">
        <v>218</v>
      </c>
      <c r="D173" s="133">
        <v>42</v>
      </c>
      <c r="E173" s="133">
        <v>50</v>
      </c>
      <c r="F173" s="140">
        <v>615</v>
      </c>
      <c r="G173" s="140">
        <v>634</v>
      </c>
      <c r="H173" s="140">
        <v>659</v>
      </c>
      <c r="I173" s="129">
        <f t="shared" si="117"/>
        <v>0</v>
      </c>
      <c r="J173" s="129">
        <f t="shared" si="117"/>
        <v>0</v>
      </c>
      <c r="K173" s="129">
        <f t="shared" si="117"/>
        <v>0</v>
      </c>
      <c r="L173" s="141">
        <v>615</v>
      </c>
      <c r="M173" s="141">
        <v>634</v>
      </c>
      <c r="N173" s="141">
        <v>659</v>
      </c>
      <c r="O173" s="141"/>
      <c r="P173" s="141"/>
      <c r="Q173" s="141"/>
      <c r="R173" s="238">
        <f t="shared" si="114"/>
        <v>615</v>
      </c>
      <c r="S173" s="238">
        <f t="shared" si="114"/>
        <v>634</v>
      </c>
      <c r="T173" s="238">
        <f t="shared" si="114"/>
        <v>659</v>
      </c>
    </row>
    <row r="174" spans="1:20" s="196" customFormat="1" ht="56.25" hidden="1" customHeight="1" x14ac:dyDescent="0.25">
      <c r="A174" s="126">
        <v>915</v>
      </c>
      <c r="B174" s="204" t="s">
        <v>361</v>
      </c>
      <c r="C174" s="149" t="s">
        <v>219</v>
      </c>
      <c r="D174" s="133"/>
      <c r="E174" s="133">
        <v>51</v>
      </c>
      <c r="F174" s="140"/>
      <c r="G174" s="140"/>
      <c r="H174" s="140"/>
      <c r="I174" s="256">
        <f t="shared" si="117"/>
        <v>4.8</v>
      </c>
      <c r="J174" s="129">
        <f t="shared" si="117"/>
        <v>0</v>
      </c>
      <c r="K174" s="129">
        <f t="shared" si="117"/>
        <v>0</v>
      </c>
      <c r="L174" s="141">
        <v>4.8</v>
      </c>
      <c r="M174" s="141">
        <v>0</v>
      </c>
      <c r="N174" s="141">
        <v>0</v>
      </c>
      <c r="O174" s="141"/>
      <c r="P174" s="141"/>
      <c r="Q174" s="141"/>
      <c r="R174" s="238">
        <f t="shared" si="114"/>
        <v>4.8</v>
      </c>
      <c r="S174" s="238">
        <f t="shared" si="114"/>
        <v>0</v>
      </c>
      <c r="T174" s="238">
        <f t="shared" si="114"/>
        <v>0</v>
      </c>
    </row>
    <row r="175" spans="1:20" s="138" customFormat="1" ht="93.75" hidden="1" x14ac:dyDescent="0.25">
      <c r="A175" s="126">
        <v>915</v>
      </c>
      <c r="B175" s="204" t="s">
        <v>362</v>
      </c>
      <c r="C175" s="257" t="s">
        <v>220</v>
      </c>
      <c r="D175" s="133">
        <v>39</v>
      </c>
      <c r="E175" s="133">
        <v>52</v>
      </c>
      <c r="F175" s="140">
        <v>48414</v>
      </c>
      <c r="G175" s="140">
        <v>49898</v>
      </c>
      <c r="H175" s="140">
        <v>51852</v>
      </c>
      <c r="I175" s="129">
        <f t="shared" si="117"/>
        <v>0</v>
      </c>
      <c r="J175" s="129">
        <f t="shared" si="117"/>
        <v>0</v>
      </c>
      <c r="K175" s="129">
        <f t="shared" si="117"/>
        <v>0</v>
      </c>
      <c r="L175" s="141">
        <v>48414</v>
      </c>
      <c r="M175" s="141">
        <v>49898</v>
      </c>
      <c r="N175" s="141">
        <v>51852</v>
      </c>
      <c r="O175" s="141"/>
      <c r="P175" s="141"/>
      <c r="Q175" s="141"/>
      <c r="R175" s="238">
        <f t="shared" si="114"/>
        <v>48414</v>
      </c>
      <c r="S175" s="238">
        <f t="shared" si="114"/>
        <v>49898</v>
      </c>
      <c r="T175" s="238">
        <f t="shared" si="114"/>
        <v>51852</v>
      </c>
    </row>
    <row r="176" spans="1:20" s="138" customFormat="1" ht="45.75" hidden="1" customHeight="1" x14ac:dyDescent="0.25">
      <c r="A176" s="126"/>
      <c r="B176" s="280" t="s">
        <v>455</v>
      </c>
      <c r="C176" s="281" t="s">
        <v>454</v>
      </c>
      <c r="D176" s="47"/>
      <c r="E176" s="47">
        <v>59</v>
      </c>
      <c r="F176" s="37">
        <v>0</v>
      </c>
      <c r="G176" s="37">
        <v>0</v>
      </c>
      <c r="H176" s="37">
        <v>0</v>
      </c>
      <c r="I176" s="48">
        <f t="shared" si="117"/>
        <v>2523.4</v>
      </c>
      <c r="J176" s="48">
        <f t="shared" si="117"/>
        <v>2523.4</v>
      </c>
      <c r="K176" s="48">
        <f t="shared" si="117"/>
        <v>2523.4</v>
      </c>
      <c r="L176" s="34">
        <v>2523.4</v>
      </c>
      <c r="M176" s="34">
        <v>2523.4</v>
      </c>
      <c r="N176" s="34">
        <v>2523.4</v>
      </c>
      <c r="O176" s="34">
        <v>-2523.4</v>
      </c>
      <c r="P176" s="34">
        <v>-2523.4</v>
      </c>
      <c r="Q176" s="34">
        <v>-2523.4</v>
      </c>
      <c r="R176" s="240">
        <f t="shared" si="114"/>
        <v>0</v>
      </c>
      <c r="S176" s="240">
        <f t="shared" si="114"/>
        <v>0</v>
      </c>
      <c r="T176" s="240">
        <f t="shared" si="114"/>
        <v>0</v>
      </c>
    </row>
    <row r="177" spans="1:20" s="138" customFormat="1" ht="54" hidden="1" customHeight="1" x14ac:dyDescent="0.3">
      <c r="A177" s="126">
        <v>915</v>
      </c>
      <c r="B177" s="204" t="s">
        <v>363</v>
      </c>
      <c r="C177" s="259" t="s">
        <v>275</v>
      </c>
      <c r="D177" s="133">
        <v>42</v>
      </c>
      <c r="E177" s="133">
        <v>50</v>
      </c>
      <c r="F177" s="140">
        <v>73264</v>
      </c>
      <c r="G177" s="140">
        <v>75462</v>
      </c>
      <c r="H177" s="140">
        <v>77723</v>
      </c>
      <c r="I177" s="129">
        <f t="shared" si="117"/>
        <v>0</v>
      </c>
      <c r="J177" s="129">
        <f t="shared" si="117"/>
        <v>0</v>
      </c>
      <c r="K177" s="129">
        <f t="shared" si="117"/>
        <v>0</v>
      </c>
      <c r="L177" s="141">
        <v>73264</v>
      </c>
      <c r="M177" s="141">
        <v>75462</v>
      </c>
      <c r="N177" s="141">
        <v>77723</v>
      </c>
      <c r="O177" s="141"/>
      <c r="P177" s="141"/>
      <c r="Q177" s="141"/>
      <c r="R177" s="238">
        <f t="shared" si="114"/>
        <v>73264</v>
      </c>
      <c r="S177" s="238">
        <f t="shared" si="114"/>
        <v>75462</v>
      </c>
      <c r="T177" s="238">
        <f t="shared" si="114"/>
        <v>77723</v>
      </c>
    </row>
    <row r="178" spans="1:20" s="138" customFormat="1" ht="37.5" x14ac:dyDescent="0.3">
      <c r="A178" s="197"/>
      <c r="B178" s="206" t="s">
        <v>364</v>
      </c>
      <c r="C178" s="248" t="s">
        <v>221</v>
      </c>
      <c r="D178" s="47"/>
      <c r="E178" s="47"/>
      <c r="F178" s="42">
        <f t="shared" ref="F178:T178" si="125">SUM(F179:F218)</f>
        <v>1024362.7</v>
      </c>
      <c r="G178" s="42">
        <f t="shared" si="125"/>
        <v>1023818</v>
      </c>
      <c r="H178" s="42">
        <f t="shared" si="125"/>
        <v>1024616.6</v>
      </c>
      <c r="I178" s="42">
        <f t="shared" si="125"/>
        <v>4230.9999999999945</v>
      </c>
      <c r="J178" s="42">
        <f t="shared" si="125"/>
        <v>7474.9999999999945</v>
      </c>
      <c r="K178" s="42">
        <f t="shared" si="125"/>
        <v>7278.0999999999949</v>
      </c>
      <c r="L178" s="36">
        <f t="shared" si="125"/>
        <v>1028593.7</v>
      </c>
      <c r="M178" s="36">
        <f t="shared" si="125"/>
        <v>1031293</v>
      </c>
      <c r="N178" s="36">
        <f t="shared" si="125"/>
        <v>1031894.7</v>
      </c>
      <c r="O178" s="36">
        <f t="shared" si="125"/>
        <v>35175.700000000004</v>
      </c>
      <c r="P178" s="36">
        <f t="shared" si="125"/>
        <v>32726.400000000001</v>
      </c>
      <c r="Q178" s="36">
        <f t="shared" si="125"/>
        <v>31874.7</v>
      </c>
      <c r="R178" s="36">
        <f t="shared" si="125"/>
        <v>1063769.3999999999</v>
      </c>
      <c r="S178" s="36">
        <f t="shared" si="125"/>
        <v>1064019.3999999999</v>
      </c>
      <c r="T178" s="36">
        <f t="shared" si="125"/>
        <v>1063769.3999999999</v>
      </c>
    </row>
    <row r="179" spans="1:20" s="138" customFormat="1" ht="37.5" hidden="1" x14ac:dyDescent="0.3">
      <c r="A179" s="126">
        <v>855</v>
      </c>
      <c r="B179" s="215" t="s">
        <v>88</v>
      </c>
      <c r="C179" s="139" t="s">
        <v>222</v>
      </c>
      <c r="D179" s="133">
        <v>56</v>
      </c>
      <c r="E179" s="133">
        <v>69</v>
      </c>
      <c r="F179" s="140">
        <v>486.2</v>
      </c>
      <c r="G179" s="140">
        <v>486.2</v>
      </c>
      <c r="H179" s="140">
        <v>486.2</v>
      </c>
      <c r="I179" s="129">
        <f t="shared" si="117"/>
        <v>0</v>
      </c>
      <c r="J179" s="129">
        <f t="shared" si="117"/>
        <v>0</v>
      </c>
      <c r="K179" s="129">
        <f t="shared" si="117"/>
        <v>0</v>
      </c>
      <c r="L179" s="141">
        <v>486.2</v>
      </c>
      <c r="M179" s="141">
        <v>486.2</v>
      </c>
      <c r="N179" s="141">
        <v>486.2</v>
      </c>
      <c r="O179" s="141"/>
      <c r="P179" s="141"/>
      <c r="Q179" s="141"/>
      <c r="R179" s="238">
        <f t="shared" si="114"/>
        <v>486.2</v>
      </c>
      <c r="S179" s="238">
        <f t="shared" si="114"/>
        <v>486.2</v>
      </c>
      <c r="T179" s="238">
        <f t="shared" si="114"/>
        <v>486.2</v>
      </c>
    </row>
    <row r="180" spans="1:20" s="138" customFormat="1" ht="37.5" hidden="1" x14ac:dyDescent="0.25">
      <c r="A180" s="126">
        <v>855</v>
      </c>
      <c r="B180" s="215" t="s">
        <v>90</v>
      </c>
      <c r="C180" s="260" t="s">
        <v>269</v>
      </c>
      <c r="D180" s="133">
        <v>60</v>
      </c>
      <c r="E180" s="133">
        <v>73</v>
      </c>
      <c r="F180" s="140">
        <v>1600</v>
      </c>
      <c r="G180" s="140">
        <v>1600</v>
      </c>
      <c r="H180" s="140">
        <v>1600</v>
      </c>
      <c r="I180" s="129">
        <f t="shared" si="117"/>
        <v>0</v>
      </c>
      <c r="J180" s="129">
        <f t="shared" si="117"/>
        <v>0</v>
      </c>
      <c r="K180" s="129">
        <f t="shared" si="117"/>
        <v>0</v>
      </c>
      <c r="L180" s="141">
        <v>1600</v>
      </c>
      <c r="M180" s="141">
        <v>1600</v>
      </c>
      <c r="N180" s="141">
        <v>1600</v>
      </c>
      <c r="O180" s="141"/>
      <c r="P180" s="141"/>
      <c r="Q180" s="141"/>
      <c r="R180" s="238">
        <f t="shared" si="114"/>
        <v>1600</v>
      </c>
      <c r="S180" s="238">
        <f t="shared" si="114"/>
        <v>1600</v>
      </c>
      <c r="T180" s="238">
        <f t="shared" si="114"/>
        <v>1600</v>
      </c>
    </row>
    <row r="181" spans="1:20" s="196" customFormat="1" ht="18.75" hidden="1" customHeight="1" x14ac:dyDescent="0.3">
      <c r="A181" s="126">
        <v>855</v>
      </c>
      <c r="B181" s="215" t="s">
        <v>91</v>
      </c>
      <c r="C181" s="156" t="s">
        <v>224</v>
      </c>
      <c r="D181" s="133"/>
      <c r="E181" s="133"/>
      <c r="F181" s="140"/>
      <c r="G181" s="140"/>
      <c r="H181" s="140"/>
      <c r="I181" s="147">
        <f t="shared" si="117"/>
        <v>0</v>
      </c>
      <c r="J181" s="129">
        <f t="shared" si="117"/>
        <v>0</v>
      </c>
      <c r="K181" s="129">
        <f t="shared" si="117"/>
        <v>0</v>
      </c>
      <c r="L181" s="140"/>
      <c r="M181" s="140"/>
      <c r="N181" s="140"/>
      <c r="O181" s="140"/>
      <c r="P181" s="140"/>
      <c r="Q181" s="140"/>
      <c r="R181" s="238">
        <f t="shared" si="114"/>
        <v>0</v>
      </c>
      <c r="S181" s="238">
        <f t="shared" si="114"/>
        <v>0</v>
      </c>
      <c r="T181" s="238">
        <f t="shared" si="114"/>
        <v>0</v>
      </c>
    </row>
    <row r="182" spans="1:20" s="138" customFormat="1" ht="37.5" hidden="1" x14ac:dyDescent="0.3">
      <c r="A182" s="126">
        <v>855</v>
      </c>
      <c r="B182" s="282" t="s">
        <v>107</v>
      </c>
      <c r="C182" s="139" t="s">
        <v>238</v>
      </c>
      <c r="D182" s="133">
        <v>50</v>
      </c>
      <c r="E182" s="133">
        <v>81</v>
      </c>
      <c r="F182" s="140">
        <v>125</v>
      </c>
      <c r="G182" s="140">
        <v>125</v>
      </c>
      <c r="H182" s="140">
        <v>125</v>
      </c>
      <c r="I182" s="129">
        <f t="shared" si="117"/>
        <v>0</v>
      </c>
      <c r="J182" s="129">
        <f t="shared" si="117"/>
        <v>0</v>
      </c>
      <c r="K182" s="129">
        <f t="shared" si="117"/>
        <v>0</v>
      </c>
      <c r="L182" s="141">
        <v>125</v>
      </c>
      <c r="M182" s="141">
        <v>125</v>
      </c>
      <c r="N182" s="141">
        <v>125</v>
      </c>
      <c r="O182" s="141"/>
      <c r="P182" s="141"/>
      <c r="Q182" s="141"/>
      <c r="R182" s="238">
        <f t="shared" si="114"/>
        <v>125</v>
      </c>
      <c r="S182" s="238">
        <f t="shared" si="114"/>
        <v>125</v>
      </c>
      <c r="T182" s="238">
        <f t="shared" si="114"/>
        <v>125</v>
      </c>
    </row>
    <row r="183" spans="1:20" s="138" customFormat="1" ht="37.5" hidden="1" x14ac:dyDescent="0.3">
      <c r="A183" s="126">
        <v>900</v>
      </c>
      <c r="B183" s="282" t="s">
        <v>285</v>
      </c>
      <c r="C183" s="261" t="s">
        <v>270</v>
      </c>
      <c r="D183" s="133">
        <v>52</v>
      </c>
      <c r="E183" s="133">
        <v>65</v>
      </c>
      <c r="F183" s="140">
        <v>21142.799999999999</v>
      </c>
      <c r="G183" s="140">
        <v>21142.799999999999</v>
      </c>
      <c r="H183" s="140">
        <v>21142.799999999999</v>
      </c>
      <c r="I183" s="129">
        <f t="shared" si="117"/>
        <v>-1709.2999999999993</v>
      </c>
      <c r="J183" s="129">
        <f t="shared" si="117"/>
        <v>-1709.2999999999993</v>
      </c>
      <c r="K183" s="129">
        <f t="shared" si="117"/>
        <v>-1709.2999999999993</v>
      </c>
      <c r="L183" s="141">
        <v>19433.5</v>
      </c>
      <c r="M183" s="141">
        <v>19433.5</v>
      </c>
      <c r="N183" s="141">
        <v>19433.5</v>
      </c>
      <c r="O183" s="141"/>
      <c r="P183" s="141"/>
      <c r="Q183" s="141"/>
      <c r="R183" s="238">
        <f t="shared" si="114"/>
        <v>19433.5</v>
      </c>
      <c r="S183" s="238">
        <f t="shared" si="114"/>
        <v>19433.5</v>
      </c>
      <c r="T183" s="238">
        <f t="shared" si="114"/>
        <v>19433.5</v>
      </c>
    </row>
    <row r="184" spans="1:20" s="138" customFormat="1" hidden="1" x14ac:dyDescent="0.3">
      <c r="A184" s="126">
        <v>900</v>
      </c>
      <c r="B184" s="282" t="s">
        <v>112</v>
      </c>
      <c r="C184" s="139" t="s">
        <v>243</v>
      </c>
      <c r="D184" s="133">
        <v>67</v>
      </c>
      <c r="E184" s="133">
        <v>81</v>
      </c>
      <c r="F184" s="140">
        <v>115</v>
      </c>
      <c r="G184" s="140">
        <v>115</v>
      </c>
      <c r="H184" s="140">
        <v>115</v>
      </c>
      <c r="I184" s="129">
        <f t="shared" si="117"/>
        <v>0</v>
      </c>
      <c r="J184" s="129">
        <f t="shared" si="117"/>
        <v>0</v>
      </c>
      <c r="K184" s="129">
        <f t="shared" si="117"/>
        <v>0</v>
      </c>
      <c r="L184" s="141">
        <v>115</v>
      </c>
      <c r="M184" s="141">
        <v>115</v>
      </c>
      <c r="N184" s="141">
        <v>115</v>
      </c>
      <c r="O184" s="141"/>
      <c r="P184" s="141"/>
      <c r="Q184" s="141"/>
      <c r="R184" s="238">
        <f t="shared" si="114"/>
        <v>115</v>
      </c>
      <c r="S184" s="238">
        <f t="shared" si="114"/>
        <v>115</v>
      </c>
      <c r="T184" s="238">
        <f t="shared" si="114"/>
        <v>115</v>
      </c>
    </row>
    <row r="185" spans="1:20" s="138" customFormat="1" ht="59.25" customHeight="1" x14ac:dyDescent="0.3">
      <c r="A185" s="126">
        <v>905</v>
      </c>
      <c r="B185" s="216" t="s">
        <v>113</v>
      </c>
      <c r="C185" s="267" t="s">
        <v>244</v>
      </c>
      <c r="D185" s="47">
        <v>61</v>
      </c>
      <c r="E185" s="47">
        <v>74</v>
      </c>
      <c r="F185" s="37">
        <v>24009</v>
      </c>
      <c r="G185" s="37">
        <v>24009</v>
      </c>
      <c r="H185" s="37">
        <v>24133</v>
      </c>
      <c r="I185" s="48">
        <f t="shared" si="117"/>
        <v>-134</v>
      </c>
      <c r="J185" s="48">
        <f t="shared" si="117"/>
        <v>2860</v>
      </c>
      <c r="K185" s="48">
        <f t="shared" si="117"/>
        <v>2913</v>
      </c>
      <c r="L185" s="34">
        <v>23875</v>
      </c>
      <c r="M185" s="34">
        <v>26869</v>
      </c>
      <c r="N185" s="34">
        <v>27046</v>
      </c>
      <c r="O185" s="34">
        <v>34507</v>
      </c>
      <c r="P185" s="34">
        <v>31513</v>
      </c>
      <c r="Q185" s="34">
        <v>31336</v>
      </c>
      <c r="R185" s="240">
        <f t="shared" si="114"/>
        <v>58382</v>
      </c>
      <c r="S185" s="240">
        <f t="shared" si="114"/>
        <v>58382</v>
      </c>
      <c r="T185" s="240">
        <f t="shared" si="114"/>
        <v>58382</v>
      </c>
    </row>
    <row r="186" spans="1:20" s="138" customFormat="1" ht="37.5" hidden="1" x14ac:dyDescent="0.3">
      <c r="A186" s="126">
        <v>911</v>
      </c>
      <c r="B186" s="216" t="s">
        <v>89</v>
      </c>
      <c r="C186" s="139" t="s">
        <v>223</v>
      </c>
      <c r="D186" s="133">
        <v>57</v>
      </c>
      <c r="E186" s="133">
        <v>70</v>
      </c>
      <c r="F186" s="140">
        <v>326</v>
      </c>
      <c r="G186" s="140">
        <v>326</v>
      </c>
      <c r="H186" s="140">
        <v>325.89999999999998</v>
      </c>
      <c r="I186" s="129">
        <f t="shared" si="117"/>
        <v>-0.10000000000002274</v>
      </c>
      <c r="J186" s="129">
        <f t="shared" si="117"/>
        <v>-0.10000000000002274</v>
      </c>
      <c r="K186" s="129">
        <f t="shared" si="117"/>
        <v>0</v>
      </c>
      <c r="L186" s="141">
        <v>325.89999999999998</v>
      </c>
      <c r="M186" s="141">
        <v>325.89999999999998</v>
      </c>
      <c r="N186" s="141">
        <v>325.89999999999998</v>
      </c>
      <c r="O186" s="141"/>
      <c r="P186" s="141"/>
      <c r="Q186" s="141"/>
      <c r="R186" s="238">
        <f t="shared" si="114"/>
        <v>325.89999999999998</v>
      </c>
      <c r="S186" s="238">
        <f t="shared" si="114"/>
        <v>325.89999999999998</v>
      </c>
      <c r="T186" s="238">
        <f t="shared" si="114"/>
        <v>325.89999999999998</v>
      </c>
    </row>
    <row r="187" spans="1:20" s="138" customFormat="1" ht="56.25" hidden="1" x14ac:dyDescent="0.25">
      <c r="A187" s="126">
        <v>911</v>
      </c>
      <c r="B187" s="216" t="s">
        <v>92</v>
      </c>
      <c r="C187" s="149" t="s">
        <v>365</v>
      </c>
      <c r="D187" s="133">
        <v>53</v>
      </c>
      <c r="E187" s="133">
        <v>66</v>
      </c>
      <c r="F187" s="140">
        <v>264200</v>
      </c>
      <c r="G187" s="140">
        <v>264200</v>
      </c>
      <c r="H187" s="140">
        <v>264200</v>
      </c>
      <c r="I187" s="129">
        <f t="shared" si="117"/>
        <v>0</v>
      </c>
      <c r="J187" s="129">
        <f t="shared" si="117"/>
        <v>0</v>
      </c>
      <c r="K187" s="129">
        <f t="shared" si="117"/>
        <v>0</v>
      </c>
      <c r="L187" s="141">
        <v>264200</v>
      </c>
      <c r="M187" s="141">
        <v>264200</v>
      </c>
      <c r="N187" s="141">
        <v>264200</v>
      </c>
      <c r="O187" s="141"/>
      <c r="P187" s="141"/>
      <c r="Q187" s="141"/>
      <c r="R187" s="238">
        <f t="shared" si="114"/>
        <v>264200</v>
      </c>
      <c r="S187" s="238">
        <f t="shared" si="114"/>
        <v>264200</v>
      </c>
      <c r="T187" s="238">
        <f t="shared" si="114"/>
        <v>264200</v>
      </c>
    </row>
    <row r="188" spans="1:20" s="138" customFormat="1" ht="75" hidden="1" x14ac:dyDescent="0.25">
      <c r="A188" s="126">
        <v>911</v>
      </c>
      <c r="B188" s="216" t="s">
        <v>93</v>
      </c>
      <c r="C188" s="149" t="s">
        <v>366</v>
      </c>
      <c r="D188" s="133">
        <v>54</v>
      </c>
      <c r="E188" s="133">
        <v>67</v>
      </c>
      <c r="F188" s="140">
        <v>424840</v>
      </c>
      <c r="G188" s="140">
        <v>424840</v>
      </c>
      <c r="H188" s="140">
        <v>424840</v>
      </c>
      <c r="I188" s="129">
        <f t="shared" si="117"/>
        <v>480</v>
      </c>
      <c r="J188" s="129">
        <f t="shared" si="117"/>
        <v>480</v>
      </c>
      <c r="K188" s="129">
        <f t="shared" si="117"/>
        <v>480</v>
      </c>
      <c r="L188" s="141">
        <v>425320</v>
      </c>
      <c r="M188" s="141">
        <v>425320</v>
      </c>
      <c r="N188" s="141">
        <v>425320</v>
      </c>
      <c r="O188" s="141"/>
      <c r="P188" s="141"/>
      <c r="Q188" s="141"/>
      <c r="R188" s="238">
        <f t="shared" si="114"/>
        <v>425320</v>
      </c>
      <c r="S188" s="238">
        <f t="shared" si="114"/>
        <v>425320</v>
      </c>
      <c r="T188" s="238">
        <f t="shared" si="114"/>
        <v>425320</v>
      </c>
    </row>
    <row r="189" spans="1:20" s="138" customFormat="1" ht="37.5" hidden="1" x14ac:dyDescent="0.3">
      <c r="A189" s="126">
        <v>911</v>
      </c>
      <c r="B189" s="216" t="s">
        <v>103</v>
      </c>
      <c r="C189" s="139" t="s">
        <v>234</v>
      </c>
      <c r="D189" s="133">
        <v>54</v>
      </c>
      <c r="E189" s="133">
        <v>67</v>
      </c>
      <c r="F189" s="140">
        <v>50379</v>
      </c>
      <c r="G189" s="140">
        <v>50379</v>
      </c>
      <c r="H189" s="140">
        <v>50379</v>
      </c>
      <c r="I189" s="129">
        <f t="shared" si="117"/>
        <v>173</v>
      </c>
      <c r="J189" s="129">
        <f t="shared" si="117"/>
        <v>173</v>
      </c>
      <c r="K189" s="129">
        <f t="shared" si="117"/>
        <v>173</v>
      </c>
      <c r="L189" s="141">
        <v>50552</v>
      </c>
      <c r="M189" s="141">
        <v>50552</v>
      </c>
      <c r="N189" s="141">
        <v>50552</v>
      </c>
      <c r="O189" s="141"/>
      <c r="P189" s="141"/>
      <c r="Q189" s="141"/>
      <c r="R189" s="238">
        <f t="shared" si="114"/>
        <v>50552</v>
      </c>
      <c r="S189" s="238">
        <f t="shared" si="114"/>
        <v>50552</v>
      </c>
      <c r="T189" s="238">
        <f t="shared" si="114"/>
        <v>50552</v>
      </c>
    </row>
    <row r="190" spans="1:20" s="138" customFormat="1" ht="37.5" hidden="1" x14ac:dyDescent="0.3">
      <c r="A190" s="126">
        <v>911</v>
      </c>
      <c r="B190" s="216" t="s">
        <v>104</v>
      </c>
      <c r="C190" s="261" t="s">
        <v>235</v>
      </c>
      <c r="D190" s="133">
        <v>55</v>
      </c>
      <c r="E190" s="133">
        <v>68</v>
      </c>
      <c r="F190" s="140">
        <v>3880.1</v>
      </c>
      <c r="G190" s="140">
        <v>3880.1</v>
      </c>
      <c r="H190" s="140">
        <v>3880.1</v>
      </c>
      <c r="I190" s="129">
        <f t="shared" si="117"/>
        <v>0</v>
      </c>
      <c r="J190" s="129">
        <f t="shared" si="117"/>
        <v>0</v>
      </c>
      <c r="K190" s="129">
        <f t="shared" si="117"/>
        <v>0</v>
      </c>
      <c r="L190" s="141">
        <v>3880.1</v>
      </c>
      <c r="M190" s="141">
        <v>3880.1</v>
      </c>
      <c r="N190" s="141">
        <v>3880.1</v>
      </c>
      <c r="O190" s="141"/>
      <c r="P190" s="141"/>
      <c r="Q190" s="141"/>
      <c r="R190" s="238">
        <f t="shared" si="114"/>
        <v>3880.1</v>
      </c>
      <c r="S190" s="238">
        <f t="shared" si="114"/>
        <v>3880.1</v>
      </c>
      <c r="T190" s="238">
        <f t="shared" si="114"/>
        <v>3880.1</v>
      </c>
    </row>
    <row r="191" spans="1:20" s="138" customFormat="1" ht="56.25" hidden="1" x14ac:dyDescent="0.3">
      <c r="A191" s="126">
        <v>911</v>
      </c>
      <c r="B191" s="216" t="s">
        <v>105</v>
      </c>
      <c r="C191" s="139" t="s">
        <v>236</v>
      </c>
      <c r="D191" s="133">
        <v>58</v>
      </c>
      <c r="E191" s="133">
        <v>71</v>
      </c>
      <c r="F191" s="140">
        <v>207</v>
      </c>
      <c r="G191" s="140">
        <v>207</v>
      </c>
      <c r="H191" s="140">
        <v>207</v>
      </c>
      <c r="I191" s="129">
        <f t="shared" si="117"/>
        <v>0</v>
      </c>
      <c r="J191" s="129">
        <f t="shared" si="117"/>
        <v>0</v>
      </c>
      <c r="K191" s="129">
        <f t="shared" si="117"/>
        <v>0</v>
      </c>
      <c r="L191" s="141">
        <v>207</v>
      </c>
      <c r="M191" s="141">
        <v>207</v>
      </c>
      <c r="N191" s="141">
        <v>207</v>
      </c>
      <c r="O191" s="141"/>
      <c r="P191" s="141"/>
      <c r="Q191" s="141"/>
      <c r="R191" s="238">
        <f t="shared" si="114"/>
        <v>207</v>
      </c>
      <c r="S191" s="238">
        <f t="shared" si="114"/>
        <v>207</v>
      </c>
      <c r="T191" s="238">
        <f t="shared" si="114"/>
        <v>207</v>
      </c>
    </row>
    <row r="192" spans="1:20" s="138" customFormat="1" ht="37.5" hidden="1" x14ac:dyDescent="0.25">
      <c r="A192" s="126">
        <v>911</v>
      </c>
      <c r="B192" s="216" t="s">
        <v>106</v>
      </c>
      <c r="C192" s="149" t="s">
        <v>237</v>
      </c>
      <c r="D192" s="133">
        <v>60</v>
      </c>
      <c r="E192" s="133">
        <v>73</v>
      </c>
      <c r="F192" s="140">
        <v>570</v>
      </c>
      <c r="G192" s="140">
        <v>570</v>
      </c>
      <c r="H192" s="140">
        <v>570</v>
      </c>
      <c r="I192" s="129">
        <f t="shared" si="117"/>
        <v>0</v>
      </c>
      <c r="J192" s="129">
        <f t="shared" si="117"/>
        <v>0</v>
      </c>
      <c r="K192" s="129">
        <f t="shared" si="117"/>
        <v>0</v>
      </c>
      <c r="L192" s="141">
        <v>570</v>
      </c>
      <c r="M192" s="141">
        <v>570</v>
      </c>
      <c r="N192" s="141">
        <v>570</v>
      </c>
      <c r="O192" s="141"/>
      <c r="P192" s="141"/>
      <c r="Q192" s="141"/>
      <c r="R192" s="238">
        <f t="shared" si="114"/>
        <v>570</v>
      </c>
      <c r="S192" s="238">
        <f t="shared" si="114"/>
        <v>570</v>
      </c>
      <c r="T192" s="238">
        <f t="shared" si="114"/>
        <v>570</v>
      </c>
    </row>
    <row r="193" spans="1:20" s="138" customFormat="1" ht="37.5" x14ac:dyDescent="0.25">
      <c r="A193" s="126">
        <v>911</v>
      </c>
      <c r="B193" s="216" t="s">
        <v>367</v>
      </c>
      <c r="C193" s="11" t="s">
        <v>217</v>
      </c>
      <c r="D193" s="47">
        <v>58</v>
      </c>
      <c r="E193" s="47">
        <v>71</v>
      </c>
      <c r="F193" s="37">
        <v>1200</v>
      </c>
      <c r="G193" s="37">
        <v>1310</v>
      </c>
      <c r="H193" s="37">
        <v>1330</v>
      </c>
      <c r="I193" s="48">
        <f t="shared" si="117"/>
        <v>0</v>
      </c>
      <c r="J193" s="48">
        <f t="shared" si="117"/>
        <v>0</v>
      </c>
      <c r="K193" s="48">
        <f t="shared" si="117"/>
        <v>0</v>
      </c>
      <c r="L193" s="34">
        <v>1200</v>
      </c>
      <c r="M193" s="34">
        <v>1310</v>
      </c>
      <c r="N193" s="34">
        <v>1330</v>
      </c>
      <c r="O193" s="34">
        <v>-1200</v>
      </c>
      <c r="P193" s="34">
        <v>-1310</v>
      </c>
      <c r="Q193" s="34">
        <v>-1330</v>
      </c>
      <c r="R193" s="240">
        <f t="shared" si="114"/>
        <v>0</v>
      </c>
      <c r="S193" s="240">
        <f t="shared" si="114"/>
        <v>0</v>
      </c>
      <c r="T193" s="240">
        <f t="shared" si="114"/>
        <v>0</v>
      </c>
    </row>
    <row r="194" spans="1:20" s="138" customFormat="1" hidden="1" x14ac:dyDescent="0.25">
      <c r="A194" s="126">
        <v>911</v>
      </c>
      <c r="B194" s="216" t="s">
        <v>114</v>
      </c>
      <c r="C194" s="149" t="s">
        <v>245</v>
      </c>
      <c r="D194" s="133">
        <v>62</v>
      </c>
      <c r="E194" s="133">
        <v>75</v>
      </c>
      <c r="F194" s="140">
        <v>2005</v>
      </c>
      <c r="G194" s="140">
        <v>2005</v>
      </c>
      <c r="H194" s="140">
        <v>2005</v>
      </c>
      <c r="I194" s="129">
        <f t="shared" si="117"/>
        <v>0</v>
      </c>
      <c r="J194" s="129">
        <f t="shared" si="117"/>
        <v>0</v>
      </c>
      <c r="K194" s="129">
        <f t="shared" si="117"/>
        <v>0</v>
      </c>
      <c r="L194" s="141">
        <v>2005</v>
      </c>
      <c r="M194" s="141">
        <v>2005</v>
      </c>
      <c r="N194" s="141">
        <v>2005</v>
      </c>
      <c r="O194" s="141"/>
      <c r="P194" s="141"/>
      <c r="Q194" s="141"/>
      <c r="R194" s="238">
        <f t="shared" si="114"/>
        <v>2005</v>
      </c>
      <c r="S194" s="238">
        <f t="shared" si="114"/>
        <v>2005</v>
      </c>
      <c r="T194" s="238">
        <f t="shared" si="114"/>
        <v>2005</v>
      </c>
    </row>
    <row r="195" spans="1:20" s="138" customFormat="1" hidden="1" x14ac:dyDescent="0.25">
      <c r="A195" s="126">
        <v>911</v>
      </c>
      <c r="B195" s="216" t="s">
        <v>368</v>
      </c>
      <c r="C195" s="257" t="s">
        <v>207</v>
      </c>
      <c r="D195" s="133">
        <v>56</v>
      </c>
      <c r="E195" s="133">
        <v>69</v>
      </c>
      <c r="F195" s="140">
        <v>4445</v>
      </c>
      <c r="G195" s="140">
        <v>4445</v>
      </c>
      <c r="H195" s="140">
        <v>4445</v>
      </c>
      <c r="I195" s="129">
        <f t="shared" si="117"/>
        <v>0</v>
      </c>
      <c r="J195" s="129">
        <f t="shared" si="117"/>
        <v>0</v>
      </c>
      <c r="K195" s="129">
        <f t="shared" si="117"/>
        <v>0</v>
      </c>
      <c r="L195" s="141">
        <v>4445</v>
      </c>
      <c r="M195" s="141">
        <v>4445</v>
      </c>
      <c r="N195" s="141">
        <v>4445</v>
      </c>
      <c r="O195" s="141"/>
      <c r="P195" s="141"/>
      <c r="Q195" s="141"/>
      <c r="R195" s="238">
        <f t="shared" si="114"/>
        <v>4445</v>
      </c>
      <c r="S195" s="238">
        <f t="shared" si="114"/>
        <v>4445</v>
      </c>
      <c r="T195" s="238">
        <f t="shared" si="114"/>
        <v>4445</v>
      </c>
    </row>
    <row r="196" spans="1:20" s="138" customFormat="1" hidden="1" x14ac:dyDescent="0.3">
      <c r="A196" s="126">
        <v>915</v>
      </c>
      <c r="B196" s="216" t="s">
        <v>94</v>
      </c>
      <c r="C196" s="139" t="s">
        <v>225</v>
      </c>
      <c r="D196" s="133">
        <v>43</v>
      </c>
      <c r="E196" s="133">
        <v>53</v>
      </c>
      <c r="F196" s="140">
        <v>2070</v>
      </c>
      <c r="G196" s="140">
        <v>2070</v>
      </c>
      <c r="H196" s="140">
        <v>2070</v>
      </c>
      <c r="I196" s="129">
        <f t="shared" si="117"/>
        <v>0</v>
      </c>
      <c r="J196" s="129">
        <f t="shared" si="117"/>
        <v>0</v>
      </c>
      <c r="K196" s="129">
        <f t="shared" si="117"/>
        <v>0</v>
      </c>
      <c r="L196" s="141">
        <v>2070</v>
      </c>
      <c r="M196" s="141">
        <v>2070</v>
      </c>
      <c r="N196" s="141">
        <v>2070</v>
      </c>
      <c r="O196" s="141"/>
      <c r="P196" s="141"/>
      <c r="Q196" s="141"/>
      <c r="R196" s="238">
        <f t="shared" si="114"/>
        <v>2070</v>
      </c>
      <c r="S196" s="238">
        <f t="shared" si="114"/>
        <v>2070</v>
      </c>
      <c r="T196" s="238">
        <f t="shared" si="114"/>
        <v>2070</v>
      </c>
    </row>
    <row r="197" spans="1:20" s="138" customFormat="1" ht="75" hidden="1" x14ac:dyDescent="0.25">
      <c r="A197" s="126">
        <v>915</v>
      </c>
      <c r="B197" s="216" t="s">
        <v>95</v>
      </c>
      <c r="C197" s="149" t="s">
        <v>226</v>
      </c>
      <c r="D197" s="133">
        <v>40</v>
      </c>
      <c r="E197" s="133">
        <v>54</v>
      </c>
      <c r="F197" s="140">
        <v>36</v>
      </c>
      <c r="G197" s="140">
        <v>36</v>
      </c>
      <c r="H197" s="140">
        <v>36</v>
      </c>
      <c r="I197" s="129">
        <f t="shared" si="117"/>
        <v>0</v>
      </c>
      <c r="J197" s="129">
        <f t="shared" si="117"/>
        <v>0</v>
      </c>
      <c r="K197" s="129">
        <f t="shared" si="117"/>
        <v>0</v>
      </c>
      <c r="L197" s="141">
        <v>36</v>
      </c>
      <c r="M197" s="141">
        <v>36</v>
      </c>
      <c r="N197" s="141">
        <v>36</v>
      </c>
      <c r="O197" s="141"/>
      <c r="P197" s="141"/>
      <c r="Q197" s="141"/>
      <c r="R197" s="238">
        <f t="shared" si="114"/>
        <v>36</v>
      </c>
      <c r="S197" s="238">
        <f t="shared" si="114"/>
        <v>36</v>
      </c>
      <c r="T197" s="238">
        <f t="shared" si="114"/>
        <v>36</v>
      </c>
    </row>
    <row r="198" spans="1:20" s="196" customFormat="1" ht="18.75" hidden="1" customHeight="1" x14ac:dyDescent="0.3">
      <c r="A198" s="126">
        <v>915</v>
      </c>
      <c r="B198" s="216" t="s">
        <v>96</v>
      </c>
      <c r="C198" s="149" t="s">
        <v>227</v>
      </c>
      <c r="D198" s="133"/>
      <c r="E198" s="133">
        <v>56</v>
      </c>
      <c r="F198" s="140"/>
      <c r="G198" s="140"/>
      <c r="H198" s="140"/>
      <c r="I198" s="147">
        <f t="shared" si="117"/>
        <v>60</v>
      </c>
      <c r="J198" s="129">
        <f t="shared" si="117"/>
        <v>60</v>
      </c>
      <c r="K198" s="129">
        <f t="shared" si="117"/>
        <v>60</v>
      </c>
      <c r="L198" s="141">
        <v>60</v>
      </c>
      <c r="M198" s="141">
        <v>60</v>
      </c>
      <c r="N198" s="141">
        <v>60</v>
      </c>
      <c r="O198" s="141"/>
      <c r="P198" s="141"/>
      <c r="Q198" s="141"/>
      <c r="R198" s="238">
        <f t="shared" si="114"/>
        <v>60</v>
      </c>
      <c r="S198" s="238">
        <f t="shared" si="114"/>
        <v>60</v>
      </c>
      <c r="T198" s="238">
        <f t="shared" si="114"/>
        <v>60</v>
      </c>
    </row>
    <row r="199" spans="1:20" s="196" customFormat="1" ht="18.75" hidden="1" customHeight="1" x14ac:dyDescent="0.3">
      <c r="A199" s="126">
        <v>915</v>
      </c>
      <c r="B199" s="216" t="s">
        <v>97</v>
      </c>
      <c r="C199" s="156" t="s">
        <v>228</v>
      </c>
      <c r="D199" s="133"/>
      <c r="E199" s="133"/>
      <c r="F199" s="140"/>
      <c r="G199" s="140"/>
      <c r="H199" s="140"/>
      <c r="I199" s="147">
        <f t="shared" si="117"/>
        <v>0</v>
      </c>
      <c r="J199" s="129">
        <f t="shared" si="117"/>
        <v>0</v>
      </c>
      <c r="K199" s="129">
        <f t="shared" si="117"/>
        <v>0</v>
      </c>
      <c r="L199" s="140"/>
      <c r="M199" s="140"/>
      <c r="N199" s="140"/>
      <c r="O199" s="140"/>
      <c r="P199" s="140"/>
      <c r="Q199" s="140"/>
      <c r="R199" s="238">
        <f t="shared" si="114"/>
        <v>0</v>
      </c>
      <c r="S199" s="238">
        <f t="shared" si="114"/>
        <v>0</v>
      </c>
      <c r="T199" s="238">
        <f t="shared" si="114"/>
        <v>0</v>
      </c>
    </row>
    <row r="200" spans="1:20" s="138" customFormat="1" ht="56.25" hidden="1" x14ac:dyDescent="0.25">
      <c r="A200" s="126">
        <v>915</v>
      </c>
      <c r="B200" s="216" t="s">
        <v>98</v>
      </c>
      <c r="C200" s="149" t="s">
        <v>229</v>
      </c>
      <c r="D200" s="133">
        <v>48</v>
      </c>
      <c r="E200" s="133">
        <v>61</v>
      </c>
      <c r="F200" s="140">
        <v>130196.4</v>
      </c>
      <c r="G200" s="140">
        <v>130196.4</v>
      </c>
      <c r="H200" s="140">
        <v>130196.4</v>
      </c>
      <c r="I200" s="129">
        <f t="shared" si="117"/>
        <v>3256.3999999999942</v>
      </c>
      <c r="J200" s="129">
        <f t="shared" si="117"/>
        <v>3256.3999999999942</v>
      </c>
      <c r="K200" s="129">
        <f t="shared" si="117"/>
        <v>3256.3999999999942</v>
      </c>
      <c r="L200" s="141">
        <v>133452.79999999999</v>
      </c>
      <c r="M200" s="141">
        <v>133452.79999999999</v>
      </c>
      <c r="N200" s="141">
        <v>133452.79999999999</v>
      </c>
      <c r="O200" s="141"/>
      <c r="P200" s="141"/>
      <c r="Q200" s="141"/>
      <c r="R200" s="238">
        <f t="shared" ref="R200:T228" si="126">L200+O200</f>
        <v>133452.79999999999</v>
      </c>
      <c r="S200" s="238">
        <f t="shared" si="126"/>
        <v>133452.79999999999</v>
      </c>
      <c r="T200" s="238">
        <f t="shared" si="126"/>
        <v>133452.79999999999</v>
      </c>
    </row>
    <row r="201" spans="1:20" s="138" customFormat="1" ht="75" hidden="1" x14ac:dyDescent="0.25">
      <c r="A201" s="126">
        <v>915</v>
      </c>
      <c r="B201" s="216" t="s">
        <v>99</v>
      </c>
      <c r="C201" s="149" t="s">
        <v>230</v>
      </c>
      <c r="D201" s="133">
        <v>48</v>
      </c>
      <c r="E201" s="133">
        <v>61</v>
      </c>
      <c r="F201" s="140">
        <v>50530.6</v>
      </c>
      <c r="G201" s="140">
        <v>50530.6</v>
      </c>
      <c r="H201" s="140">
        <v>50530.6</v>
      </c>
      <c r="I201" s="129">
        <f t="shared" si="117"/>
        <v>1037</v>
      </c>
      <c r="J201" s="129">
        <f t="shared" si="117"/>
        <v>1037</v>
      </c>
      <c r="K201" s="129">
        <f t="shared" si="117"/>
        <v>1037</v>
      </c>
      <c r="L201" s="141">
        <v>51567.6</v>
      </c>
      <c r="M201" s="141">
        <v>51567.6</v>
      </c>
      <c r="N201" s="141">
        <v>51567.6</v>
      </c>
      <c r="O201" s="141"/>
      <c r="P201" s="141"/>
      <c r="Q201" s="141"/>
      <c r="R201" s="238">
        <f t="shared" si="126"/>
        <v>51567.6</v>
      </c>
      <c r="S201" s="238">
        <f t="shared" si="126"/>
        <v>51567.6</v>
      </c>
      <c r="T201" s="238">
        <f t="shared" si="126"/>
        <v>51567.6</v>
      </c>
    </row>
    <row r="202" spans="1:20" s="196" customFormat="1" ht="56.25" hidden="1" customHeight="1" x14ac:dyDescent="0.3">
      <c r="A202" s="126">
        <v>915</v>
      </c>
      <c r="B202" s="216" t="s">
        <v>369</v>
      </c>
      <c r="C202" s="156" t="s">
        <v>251</v>
      </c>
      <c r="D202" s="133"/>
      <c r="E202" s="133"/>
      <c r="F202" s="140"/>
      <c r="G202" s="140"/>
      <c r="H202" s="140"/>
      <c r="I202" s="147">
        <f t="shared" si="117"/>
        <v>0</v>
      </c>
      <c r="J202" s="129">
        <f t="shared" si="117"/>
        <v>0</v>
      </c>
      <c r="K202" s="129">
        <f t="shared" si="117"/>
        <v>0</v>
      </c>
      <c r="L202" s="140"/>
      <c r="M202" s="140"/>
      <c r="N202" s="140"/>
      <c r="O202" s="140"/>
      <c r="P202" s="140"/>
      <c r="Q202" s="140"/>
      <c r="R202" s="238">
        <f t="shared" si="126"/>
        <v>0</v>
      </c>
      <c r="S202" s="238">
        <f t="shared" si="126"/>
        <v>0</v>
      </c>
      <c r="T202" s="238">
        <f t="shared" si="126"/>
        <v>0</v>
      </c>
    </row>
    <row r="203" spans="1:20" s="196" customFormat="1" ht="56.25" hidden="1" customHeight="1" x14ac:dyDescent="0.3">
      <c r="A203" s="126">
        <v>915</v>
      </c>
      <c r="B203" s="216" t="s">
        <v>115</v>
      </c>
      <c r="C203" s="253" t="s">
        <v>370</v>
      </c>
      <c r="D203" s="133"/>
      <c r="E203" s="133"/>
      <c r="F203" s="140"/>
      <c r="G203" s="140"/>
      <c r="H203" s="140"/>
      <c r="I203" s="147">
        <f t="shared" si="117"/>
        <v>0</v>
      </c>
      <c r="J203" s="129">
        <f t="shared" si="117"/>
        <v>0</v>
      </c>
      <c r="K203" s="129">
        <f t="shared" si="117"/>
        <v>0</v>
      </c>
      <c r="L203" s="140"/>
      <c r="M203" s="140"/>
      <c r="N203" s="140"/>
      <c r="O203" s="140"/>
      <c r="P203" s="140"/>
      <c r="Q203" s="140"/>
      <c r="R203" s="238">
        <f t="shared" si="126"/>
        <v>0</v>
      </c>
      <c r="S203" s="238">
        <f t="shared" si="126"/>
        <v>0</v>
      </c>
      <c r="T203" s="238">
        <f t="shared" si="126"/>
        <v>0</v>
      </c>
    </row>
    <row r="204" spans="1:20" s="196" customFormat="1" ht="18.75" hidden="1" customHeight="1" x14ac:dyDescent="0.3">
      <c r="A204" s="126">
        <v>915</v>
      </c>
      <c r="B204" s="216" t="s">
        <v>100</v>
      </c>
      <c r="C204" s="253" t="s">
        <v>231</v>
      </c>
      <c r="D204" s="133"/>
      <c r="E204" s="133"/>
      <c r="F204" s="140"/>
      <c r="G204" s="140"/>
      <c r="H204" s="140"/>
      <c r="I204" s="147">
        <f t="shared" ref="I204:K228" si="127">L204-F204</f>
        <v>0</v>
      </c>
      <c r="J204" s="129">
        <f t="shared" si="127"/>
        <v>0</v>
      </c>
      <c r="K204" s="129">
        <f t="shared" si="127"/>
        <v>0</v>
      </c>
      <c r="L204" s="140"/>
      <c r="M204" s="140"/>
      <c r="N204" s="140"/>
      <c r="O204" s="140"/>
      <c r="P204" s="140"/>
      <c r="Q204" s="140"/>
      <c r="R204" s="238">
        <f t="shared" si="126"/>
        <v>0</v>
      </c>
      <c r="S204" s="238">
        <f t="shared" si="126"/>
        <v>0</v>
      </c>
      <c r="T204" s="238">
        <f t="shared" si="126"/>
        <v>0</v>
      </c>
    </row>
    <row r="205" spans="1:20" s="138" customFormat="1" ht="37.5" hidden="1" x14ac:dyDescent="0.3">
      <c r="A205" s="126">
        <v>915</v>
      </c>
      <c r="B205" s="216" t="s">
        <v>101</v>
      </c>
      <c r="C205" s="139" t="s">
        <v>232</v>
      </c>
      <c r="D205" s="133">
        <v>46</v>
      </c>
      <c r="E205" s="133">
        <v>60</v>
      </c>
      <c r="F205" s="140">
        <v>1216</v>
      </c>
      <c r="G205" s="140">
        <v>1216</v>
      </c>
      <c r="H205" s="140">
        <v>1216</v>
      </c>
      <c r="I205" s="129">
        <f t="shared" si="127"/>
        <v>0</v>
      </c>
      <c r="J205" s="129">
        <f t="shared" si="127"/>
        <v>0</v>
      </c>
      <c r="K205" s="129">
        <f t="shared" si="127"/>
        <v>0</v>
      </c>
      <c r="L205" s="141">
        <v>1216</v>
      </c>
      <c r="M205" s="141">
        <v>1216</v>
      </c>
      <c r="N205" s="141">
        <v>1216</v>
      </c>
      <c r="O205" s="141"/>
      <c r="P205" s="141"/>
      <c r="Q205" s="141"/>
      <c r="R205" s="238">
        <f t="shared" si="126"/>
        <v>1216</v>
      </c>
      <c r="S205" s="238">
        <f t="shared" si="126"/>
        <v>1216</v>
      </c>
      <c r="T205" s="238">
        <f t="shared" si="126"/>
        <v>1216</v>
      </c>
    </row>
    <row r="206" spans="1:20" s="196" customFormat="1" ht="18.75" hidden="1" customHeight="1" x14ac:dyDescent="0.3">
      <c r="A206" s="126">
        <v>915</v>
      </c>
      <c r="B206" s="216" t="s">
        <v>102</v>
      </c>
      <c r="C206" s="253" t="s">
        <v>233</v>
      </c>
      <c r="D206" s="133"/>
      <c r="E206" s="133"/>
      <c r="F206" s="140"/>
      <c r="G206" s="140"/>
      <c r="H206" s="140"/>
      <c r="I206" s="147">
        <f t="shared" si="127"/>
        <v>0</v>
      </c>
      <c r="J206" s="129">
        <f t="shared" si="127"/>
        <v>0</v>
      </c>
      <c r="K206" s="129">
        <f t="shared" si="127"/>
        <v>0</v>
      </c>
      <c r="L206" s="140"/>
      <c r="M206" s="140"/>
      <c r="N206" s="140"/>
      <c r="O206" s="140"/>
      <c r="P206" s="140"/>
      <c r="Q206" s="140"/>
      <c r="R206" s="238">
        <f t="shared" si="126"/>
        <v>0</v>
      </c>
      <c r="S206" s="238">
        <f t="shared" si="126"/>
        <v>0</v>
      </c>
      <c r="T206" s="238">
        <f t="shared" si="126"/>
        <v>0</v>
      </c>
    </row>
    <row r="207" spans="1:20" s="138" customFormat="1" ht="37.5" hidden="1" x14ac:dyDescent="0.3">
      <c r="A207" s="126">
        <v>915</v>
      </c>
      <c r="B207" s="216" t="s">
        <v>116</v>
      </c>
      <c r="C207" s="139" t="s">
        <v>246</v>
      </c>
      <c r="D207" s="133">
        <v>45</v>
      </c>
      <c r="E207" s="133">
        <v>58</v>
      </c>
      <c r="F207" s="140">
        <v>1471</v>
      </c>
      <c r="G207" s="140">
        <v>1471</v>
      </c>
      <c r="H207" s="140">
        <v>1471</v>
      </c>
      <c r="I207" s="129">
        <f t="shared" si="127"/>
        <v>0</v>
      </c>
      <c r="J207" s="129">
        <f t="shared" si="127"/>
        <v>0</v>
      </c>
      <c r="K207" s="129">
        <f t="shared" si="127"/>
        <v>0</v>
      </c>
      <c r="L207" s="141">
        <v>1471</v>
      </c>
      <c r="M207" s="141">
        <v>1471</v>
      </c>
      <c r="N207" s="141">
        <v>1471</v>
      </c>
      <c r="O207" s="141"/>
      <c r="P207" s="141"/>
      <c r="Q207" s="141"/>
      <c r="R207" s="238">
        <f t="shared" si="126"/>
        <v>1471</v>
      </c>
      <c r="S207" s="238">
        <f t="shared" si="126"/>
        <v>1471</v>
      </c>
      <c r="T207" s="238">
        <f t="shared" si="126"/>
        <v>1471</v>
      </c>
    </row>
    <row r="208" spans="1:20" s="138" customFormat="1" ht="37.5" hidden="1" x14ac:dyDescent="0.3">
      <c r="A208" s="126">
        <v>915</v>
      </c>
      <c r="B208" s="216" t="s">
        <v>117</v>
      </c>
      <c r="C208" s="139" t="s">
        <v>247</v>
      </c>
      <c r="D208" s="133">
        <v>49</v>
      </c>
      <c r="E208" s="133">
        <v>63</v>
      </c>
      <c r="F208" s="140">
        <v>28219.9</v>
      </c>
      <c r="G208" s="140">
        <v>28219.9</v>
      </c>
      <c r="H208" s="140">
        <v>28219.9</v>
      </c>
      <c r="I208" s="129">
        <f t="shared" si="127"/>
        <v>0</v>
      </c>
      <c r="J208" s="129">
        <f t="shared" si="127"/>
        <v>0</v>
      </c>
      <c r="K208" s="129">
        <f t="shared" si="127"/>
        <v>0</v>
      </c>
      <c r="L208" s="141">
        <v>28219.9</v>
      </c>
      <c r="M208" s="141">
        <v>28219.9</v>
      </c>
      <c r="N208" s="141">
        <v>28219.9</v>
      </c>
      <c r="O208" s="141"/>
      <c r="P208" s="141"/>
      <c r="Q208" s="141"/>
      <c r="R208" s="238">
        <f t="shared" si="126"/>
        <v>28219.9</v>
      </c>
      <c r="S208" s="238">
        <f t="shared" si="126"/>
        <v>28219.9</v>
      </c>
      <c r="T208" s="238">
        <f t="shared" si="126"/>
        <v>28219.9</v>
      </c>
    </row>
    <row r="209" spans="1:20" s="138" customFormat="1" hidden="1" x14ac:dyDescent="0.3">
      <c r="A209" s="126">
        <v>915</v>
      </c>
      <c r="B209" s="216" t="s">
        <v>108</v>
      </c>
      <c r="C209" s="139" t="s">
        <v>239</v>
      </c>
      <c r="D209" s="133">
        <v>45</v>
      </c>
      <c r="E209" s="133">
        <v>56</v>
      </c>
      <c r="F209" s="140">
        <v>6903</v>
      </c>
      <c r="G209" s="140">
        <v>6903</v>
      </c>
      <c r="H209" s="140">
        <v>6903</v>
      </c>
      <c r="I209" s="129">
        <f t="shared" si="127"/>
        <v>0</v>
      </c>
      <c r="J209" s="129">
        <f t="shared" si="127"/>
        <v>0</v>
      </c>
      <c r="K209" s="129">
        <f t="shared" si="127"/>
        <v>0</v>
      </c>
      <c r="L209" s="141">
        <v>6903</v>
      </c>
      <c r="M209" s="141">
        <v>6903</v>
      </c>
      <c r="N209" s="141">
        <v>6903</v>
      </c>
      <c r="O209" s="141"/>
      <c r="P209" s="141"/>
      <c r="Q209" s="141"/>
      <c r="R209" s="238">
        <f t="shared" si="126"/>
        <v>6903</v>
      </c>
      <c r="S209" s="238">
        <f t="shared" si="126"/>
        <v>6903</v>
      </c>
      <c r="T209" s="238">
        <f t="shared" si="126"/>
        <v>6903</v>
      </c>
    </row>
    <row r="210" spans="1:20" s="138" customFormat="1" hidden="1" x14ac:dyDescent="0.25">
      <c r="A210" s="126">
        <v>915</v>
      </c>
      <c r="B210" s="216" t="s">
        <v>109</v>
      </c>
      <c r="C210" s="149" t="s">
        <v>240</v>
      </c>
      <c r="D210" s="133">
        <v>44</v>
      </c>
      <c r="E210" s="133">
        <v>57</v>
      </c>
      <c r="F210" s="140">
        <v>29.1</v>
      </c>
      <c r="G210" s="140">
        <v>29.1</v>
      </c>
      <c r="H210" s="140">
        <v>29.1</v>
      </c>
      <c r="I210" s="129">
        <f t="shared" si="127"/>
        <v>0</v>
      </c>
      <c r="J210" s="129">
        <f t="shared" si="127"/>
        <v>0</v>
      </c>
      <c r="K210" s="129">
        <f t="shared" si="127"/>
        <v>0</v>
      </c>
      <c r="L210" s="141">
        <v>29.1</v>
      </c>
      <c r="M210" s="141">
        <v>29.1</v>
      </c>
      <c r="N210" s="141">
        <v>29.1</v>
      </c>
      <c r="O210" s="141"/>
      <c r="P210" s="141"/>
      <c r="Q210" s="141"/>
      <c r="R210" s="238">
        <f t="shared" si="126"/>
        <v>29.1</v>
      </c>
      <c r="S210" s="238">
        <f t="shared" si="126"/>
        <v>29.1</v>
      </c>
      <c r="T210" s="238">
        <f t="shared" si="126"/>
        <v>29.1</v>
      </c>
    </row>
    <row r="211" spans="1:20" s="196" customFormat="1" ht="48.75" customHeight="1" x14ac:dyDescent="0.3">
      <c r="A211" s="8">
        <v>915</v>
      </c>
      <c r="B211" s="216" t="s">
        <v>477</v>
      </c>
      <c r="C211" s="283" t="s">
        <v>478</v>
      </c>
      <c r="D211" s="47"/>
      <c r="E211" s="47"/>
      <c r="F211" s="37"/>
      <c r="G211" s="37"/>
      <c r="H211" s="37"/>
      <c r="I211" s="247"/>
      <c r="J211" s="48"/>
      <c r="K211" s="48"/>
      <c r="L211" s="34">
        <v>0</v>
      </c>
      <c r="M211" s="34">
        <v>0</v>
      </c>
      <c r="N211" s="34">
        <v>0</v>
      </c>
      <c r="O211" s="34">
        <v>2523.4</v>
      </c>
      <c r="P211" s="34">
        <v>2523.4</v>
      </c>
      <c r="Q211" s="34">
        <v>2523.4</v>
      </c>
      <c r="R211" s="279">
        <f t="shared" ref="R211" si="128">L211+O211</f>
        <v>2523.4</v>
      </c>
      <c r="S211" s="240">
        <f t="shared" ref="S211" si="129">M211+P211</f>
        <v>2523.4</v>
      </c>
      <c r="T211" s="240">
        <f t="shared" ref="T211" si="130">N211+Q211</f>
        <v>2523.4</v>
      </c>
    </row>
    <row r="212" spans="1:20" s="138" customFormat="1" ht="56.25" x14ac:dyDescent="0.3">
      <c r="A212" s="8">
        <v>915</v>
      </c>
      <c r="B212" s="216" t="s">
        <v>110</v>
      </c>
      <c r="C212" s="267" t="s">
        <v>241</v>
      </c>
      <c r="D212" s="47">
        <v>52</v>
      </c>
      <c r="E212" s="47">
        <v>65</v>
      </c>
      <c r="F212" s="37">
        <v>654.70000000000005</v>
      </c>
      <c r="G212" s="37"/>
      <c r="H212" s="37">
        <v>654.70000000000005</v>
      </c>
      <c r="I212" s="48">
        <f t="shared" si="127"/>
        <v>0</v>
      </c>
      <c r="J212" s="48">
        <f t="shared" si="127"/>
        <v>0</v>
      </c>
      <c r="K212" s="48">
        <f t="shared" si="127"/>
        <v>0</v>
      </c>
      <c r="L212" s="34">
        <v>654.70000000000005</v>
      </c>
      <c r="M212" s="34">
        <v>0</v>
      </c>
      <c r="N212" s="34">
        <v>654.70000000000005</v>
      </c>
      <c r="O212" s="34">
        <v>-654.70000000000005</v>
      </c>
      <c r="P212" s="34">
        <v>0</v>
      </c>
      <c r="Q212" s="34">
        <v>-654.70000000000005</v>
      </c>
      <c r="R212" s="240">
        <f t="shared" si="126"/>
        <v>0</v>
      </c>
      <c r="S212" s="240">
        <f t="shared" si="126"/>
        <v>0</v>
      </c>
      <c r="T212" s="240">
        <f t="shared" si="126"/>
        <v>0</v>
      </c>
    </row>
    <row r="213" spans="1:20" s="138" customFormat="1" ht="37.5" hidden="1" x14ac:dyDescent="0.3">
      <c r="A213" s="126">
        <v>915</v>
      </c>
      <c r="B213" s="282" t="s">
        <v>111</v>
      </c>
      <c r="C213" s="139" t="s">
        <v>242</v>
      </c>
      <c r="D213" s="133">
        <v>47</v>
      </c>
      <c r="E213" s="133">
        <v>62</v>
      </c>
      <c r="F213" s="140">
        <v>10</v>
      </c>
      <c r="G213" s="140">
        <v>10</v>
      </c>
      <c r="H213" s="140">
        <v>10</v>
      </c>
      <c r="I213" s="129">
        <f t="shared" si="127"/>
        <v>0</v>
      </c>
      <c r="J213" s="129">
        <f t="shared" si="127"/>
        <v>0</v>
      </c>
      <c r="K213" s="129">
        <f t="shared" si="127"/>
        <v>0</v>
      </c>
      <c r="L213" s="141">
        <v>10</v>
      </c>
      <c r="M213" s="141">
        <v>10</v>
      </c>
      <c r="N213" s="141">
        <v>10</v>
      </c>
      <c r="O213" s="141"/>
      <c r="P213" s="141"/>
      <c r="Q213" s="141"/>
      <c r="R213" s="238">
        <f t="shared" si="126"/>
        <v>10</v>
      </c>
      <c r="S213" s="238">
        <f t="shared" si="126"/>
        <v>10</v>
      </c>
      <c r="T213" s="238">
        <f t="shared" si="126"/>
        <v>10</v>
      </c>
    </row>
    <row r="214" spans="1:20" s="196" customFormat="1" ht="37.5" hidden="1" customHeight="1" x14ac:dyDescent="0.3">
      <c r="A214" s="126">
        <v>915</v>
      </c>
      <c r="B214" s="282" t="s">
        <v>284</v>
      </c>
      <c r="C214" s="156" t="s">
        <v>250</v>
      </c>
      <c r="D214" s="133"/>
      <c r="E214" s="133"/>
      <c r="F214" s="140"/>
      <c r="G214" s="140"/>
      <c r="H214" s="140"/>
      <c r="I214" s="147">
        <f t="shared" si="127"/>
        <v>0</v>
      </c>
      <c r="J214" s="129">
        <f t="shared" si="127"/>
        <v>0</v>
      </c>
      <c r="K214" s="129">
        <f t="shared" si="127"/>
        <v>0</v>
      </c>
      <c r="L214" s="140"/>
      <c r="M214" s="140"/>
      <c r="N214" s="140"/>
      <c r="O214" s="140"/>
      <c r="P214" s="140"/>
      <c r="Q214" s="140"/>
      <c r="R214" s="238">
        <f t="shared" si="126"/>
        <v>0</v>
      </c>
      <c r="S214" s="238">
        <f t="shared" si="126"/>
        <v>0</v>
      </c>
      <c r="T214" s="238">
        <f t="shared" si="126"/>
        <v>0</v>
      </c>
    </row>
    <row r="215" spans="1:20" s="196" customFormat="1" ht="37.5" hidden="1" customHeight="1" x14ac:dyDescent="0.3">
      <c r="A215" s="126">
        <v>919</v>
      </c>
      <c r="B215" s="282"/>
      <c r="C215" s="149" t="s">
        <v>371</v>
      </c>
      <c r="D215" s="133"/>
      <c r="E215" s="133">
        <v>80</v>
      </c>
      <c r="F215" s="140">
        <v>0</v>
      </c>
      <c r="G215" s="140">
        <v>0</v>
      </c>
      <c r="H215" s="140">
        <v>0</v>
      </c>
      <c r="I215" s="147">
        <f t="shared" si="127"/>
        <v>0</v>
      </c>
      <c r="J215" s="129">
        <f t="shared" si="127"/>
        <v>250</v>
      </c>
      <c r="K215" s="129">
        <f t="shared" si="127"/>
        <v>0</v>
      </c>
      <c r="L215" s="141">
        <v>0</v>
      </c>
      <c r="M215" s="141">
        <v>250</v>
      </c>
      <c r="N215" s="141">
        <v>0</v>
      </c>
      <c r="O215" s="141"/>
      <c r="P215" s="141"/>
      <c r="Q215" s="141"/>
      <c r="R215" s="238">
        <f t="shared" si="126"/>
        <v>0</v>
      </c>
      <c r="S215" s="238">
        <f t="shared" si="126"/>
        <v>250</v>
      </c>
      <c r="T215" s="238">
        <f t="shared" si="126"/>
        <v>0</v>
      </c>
    </row>
    <row r="216" spans="1:20" s="196" customFormat="1" ht="37.5" hidden="1" customHeight="1" x14ac:dyDescent="0.3">
      <c r="A216" s="126">
        <v>919</v>
      </c>
      <c r="B216" s="282" t="s">
        <v>479</v>
      </c>
      <c r="C216" s="149" t="s">
        <v>453</v>
      </c>
      <c r="D216" s="133"/>
      <c r="E216" s="133">
        <v>80</v>
      </c>
      <c r="F216" s="140"/>
      <c r="G216" s="140"/>
      <c r="H216" s="140"/>
      <c r="I216" s="147">
        <f t="shared" si="127"/>
        <v>1068</v>
      </c>
      <c r="J216" s="129">
        <f t="shared" si="127"/>
        <v>1068</v>
      </c>
      <c r="K216" s="129">
        <f t="shared" si="127"/>
        <v>1068</v>
      </c>
      <c r="L216" s="141">
        <v>1068</v>
      </c>
      <c r="M216" s="141">
        <v>1068</v>
      </c>
      <c r="N216" s="141">
        <v>1068</v>
      </c>
      <c r="O216" s="141"/>
      <c r="P216" s="141"/>
      <c r="Q216" s="141"/>
      <c r="R216" s="238">
        <f t="shared" si="126"/>
        <v>1068</v>
      </c>
      <c r="S216" s="238">
        <f t="shared" si="126"/>
        <v>1068</v>
      </c>
      <c r="T216" s="238">
        <f t="shared" si="126"/>
        <v>1068</v>
      </c>
    </row>
    <row r="217" spans="1:20" s="138" customFormat="1" ht="37.5" hidden="1" x14ac:dyDescent="0.3">
      <c r="A217" s="126">
        <v>911</v>
      </c>
      <c r="B217" s="282" t="s">
        <v>367</v>
      </c>
      <c r="C217" s="149" t="s">
        <v>395</v>
      </c>
      <c r="D217" s="133">
        <v>63</v>
      </c>
      <c r="E217" s="133">
        <v>76</v>
      </c>
      <c r="F217" s="140">
        <v>250</v>
      </c>
      <c r="G217" s="140">
        <v>250</v>
      </c>
      <c r="H217" s="140">
        <v>250</v>
      </c>
      <c r="I217" s="147">
        <f t="shared" si="127"/>
        <v>0</v>
      </c>
      <c r="J217" s="129">
        <f t="shared" si="127"/>
        <v>0</v>
      </c>
      <c r="K217" s="129">
        <f t="shared" si="127"/>
        <v>0</v>
      </c>
      <c r="L217" s="141">
        <v>250</v>
      </c>
      <c r="M217" s="141">
        <v>250</v>
      </c>
      <c r="N217" s="141">
        <v>250</v>
      </c>
      <c r="O217" s="141"/>
      <c r="P217" s="141"/>
      <c r="Q217" s="141"/>
      <c r="R217" s="238">
        <f t="shared" si="126"/>
        <v>250</v>
      </c>
      <c r="S217" s="238">
        <f t="shared" si="126"/>
        <v>250</v>
      </c>
      <c r="T217" s="238">
        <f t="shared" si="126"/>
        <v>250</v>
      </c>
    </row>
    <row r="218" spans="1:20" s="138" customFormat="1" ht="112.5" hidden="1" x14ac:dyDescent="0.25">
      <c r="A218" s="126">
        <v>911</v>
      </c>
      <c r="B218" s="282" t="s">
        <v>91</v>
      </c>
      <c r="C218" s="149" t="s">
        <v>396</v>
      </c>
      <c r="D218" s="133">
        <v>61</v>
      </c>
      <c r="E218" s="133">
        <v>74</v>
      </c>
      <c r="F218" s="140">
        <v>3245.9</v>
      </c>
      <c r="G218" s="140">
        <v>3245.9</v>
      </c>
      <c r="H218" s="140">
        <v>3245.9</v>
      </c>
      <c r="I218" s="129">
        <f t="shared" si="127"/>
        <v>0</v>
      </c>
      <c r="J218" s="129">
        <f t="shared" si="127"/>
        <v>0</v>
      </c>
      <c r="K218" s="129">
        <f t="shared" si="127"/>
        <v>0</v>
      </c>
      <c r="L218" s="141">
        <v>3245.9</v>
      </c>
      <c r="M218" s="141">
        <v>3245.9</v>
      </c>
      <c r="N218" s="141">
        <v>3245.9</v>
      </c>
      <c r="O218" s="141"/>
      <c r="P218" s="141"/>
      <c r="Q218" s="141"/>
      <c r="R218" s="238">
        <f t="shared" si="126"/>
        <v>3245.9</v>
      </c>
      <c r="S218" s="238">
        <f t="shared" si="126"/>
        <v>3245.9</v>
      </c>
      <c r="T218" s="238">
        <f t="shared" si="126"/>
        <v>3245.9</v>
      </c>
    </row>
    <row r="219" spans="1:20" s="198" customFormat="1" ht="18.75" hidden="1" customHeight="1" x14ac:dyDescent="0.3">
      <c r="A219" s="126"/>
      <c r="B219" s="203" t="s">
        <v>372</v>
      </c>
      <c r="C219" s="135" t="s">
        <v>252</v>
      </c>
      <c r="D219" s="133"/>
      <c r="E219" s="133"/>
      <c r="F219" s="136"/>
      <c r="G219" s="136"/>
      <c r="H219" s="136"/>
      <c r="I219" s="263">
        <f t="shared" si="127"/>
        <v>340671.4</v>
      </c>
      <c r="J219" s="263">
        <f t="shared" si="127"/>
        <v>272908.5</v>
      </c>
      <c r="K219" s="263">
        <f t="shared" si="127"/>
        <v>616432.6</v>
      </c>
      <c r="L219" s="137">
        <f>SUM(L220:L222)</f>
        <v>340671.4</v>
      </c>
      <c r="M219" s="137">
        <f>SUM(M220:M222)</f>
        <v>272908.5</v>
      </c>
      <c r="N219" s="137">
        <f>SUM(N220:N222)</f>
        <v>616432.6</v>
      </c>
      <c r="O219" s="137">
        <f t="shared" ref="O219:T219" si="131">SUM(O220:O222)</f>
        <v>0</v>
      </c>
      <c r="P219" s="137">
        <f t="shared" si="131"/>
        <v>0</v>
      </c>
      <c r="Q219" s="137">
        <f t="shared" si="131"/>
        <v>0</v>
      </c>
      <c r="R219" s="137">
        <f t="shared" si="131"/>
        <v>340671.4</v>
      </c>
      <c r="S219" s="137">
        <f t="shared" si="131"/>
        <v>272908.5</v>
      </c>
      <c r="T219" s="137">
        <f t="shared" si="131"/>
        <v>616432.6</v>
      </c>
    </row>
    <row r="220" spans="1:20" s="138" customFormat="1" ht="37.5" hidden="1" customHeight="1" x14ac:dyDescent="0.25">
      <c r="A220" s="126">
        <v>855</v>
      </c>
      <c r="B220" s="204" t="s">
        <v>373</v>
      </c>
      <c r="C220" s="149" t="s">
        <v>253</v>
      </c>
      <c r="D220" s="133"/>
      <c r="E220" s="133">
        <v>82</v>
      </c>
      <c r="F220" s="140"/>
      <c r="G220" s="140"/>
      <c r="H220" s="140"/>
      <c r="I220" s="129">
        <f t="shared" si="127"/>
        <v>340671.4</v>
      </c>
      <c r="J220" s="129">
        <f t="shared" si="127"/>
        <v>272908.5</v>
      </c>
      <c r="K220" s="129">
        <f t="shared" si="127"/>
        <v>616432.6</v>
      </c>
      <c r="L220" s="141">
        <v>340671.4</v>
      </c>
      <c r="M220" s="141">
        <v>272908.5</v>
      </c>
      <c r="N220" s="141">
        <v>616432.6</v>
      </c>
      <c r="O220" s="141"/>
      <c r="P220" s="141"/>
      <c r="Q220" s="141"/>
      <c r="R220" s="238">
        <f t="shared" si="126"/>
        <v>340671.4</v>
      </c>
      <c r="S220" s="238">
        <f t="shared" si="126"/>
        <v>272908.5</v>
      </c>
      <c r="T220" s="238">
        <f t="shared" si="126"/>
        <v>616432.6</v>
      </c>
    </row>
    <row r="221" spans="1:20" s="138" customFormat="1" ht="68.25" hidden="1" customHeight="1" x14ac:dyDescent="0.25">
      <c r="A221" s="126"/>
      <c r="B221" s="205" t="s">
        <v>374</v>
      </c>
      <c r="C221" s="156" t="s">
        <v>375</v>
      </c>
      <c r="D221" s="133"/>
      <c r="E221" s="133"/>
      <c r="F221" s="140"/>
      <c r="G221" s="140"/>
      <c r="H221" s="140"/>
      <c r="I221" s="129">
        <f t="shared" si="127"/>
        <v>0</v>
      </c>
      <c r="J221" s="129">
        <f t="shared" si="127"/>
        <v>0</v>
      </c>
      <c r="K221" s="129">
        <f t="shared" si="127"/>
        <v>0</v>
      </c>
      <c r="L221" s="140"/>
      <c r="M221" s="140"/>
      <c r="N221" s="140"/>
      <c r="O221" s="140"/>
      <c r="P221" s="140"/>
      <c r="Q221" s="140"/>
      <c r="R221" s="238">
        <f t="shared" si="126"/>
        <v>0</v>
      </c>
      <c r="S221" s="238">
        <f t="shared" si="126"/>
        <v>0</v>
      </c>
      <c r="T221" s="238">
        <f t="shared" si="126"/>
        <v>0</v>
      </c>
    </row>
    <row r="222" spans="1:20" s="138" customFormat="1" ht="37.5" hidden="1" customHeight="1" x14ac:dyDescent="0.25">
      <c r="A222" s="126"/>
      <c r="B222" s="205" t="s">
        <v>376</v>
      </c>
      <c r="C222" s="264" t="s">
        <v>377</v>
      </c>
      <c r="D222" s="133"/>
      <c r="E222" s="133"/>
      <c r="F222" s="140"/>
      <c r="G222" s="140"/>
      <c r="H222" s="140"/>
      <c r="I222" s="129">
        <f t="shared" si="127"/>
        <v>0</v>
      </c>
      <c r="J222" s="129">
        <f t="shared" si="127"/>
        <v>0</v>
      </c>
      <c r="K222" s="129">
        <f t="shared" si="127"/>
        <v>0</v>
      </c>
      <c r="L222" s="140"/>
      <c r="M222" s="140"/>
      <c r="N222" s="140"/>
      <c r="O222" s="140"/>
      <c r="P222" s="140"/>
      <c r="Q222" s="140"/>
      <c r="R222" s="238">
        <f t="shared" si="126"/>
        <v>0</v>
      </c>
      <c r="S222" s="238">
        <f t="shared" si="126"/>
        <v>0</v>
      </c>
      <c r="T222" s="238">
        <f t="shared" si="126"/>
        <v>0</v>
      </c>
    </row>
    <row r="223" spans="1:20" s="199" customFormat="1" ht="37.5" hidden="1" customHeight="1" x14ac:dyDescent="0.3">
      <c r="A223" s="126">
        <v>900</v>
      </c>
      <c r="B223" s="203" t="s">
        <v>120</v>
      </c>
      <c r="C223" s="135" t="s">
        <v>378</v>
      </c>
      <c r="D223" s="133"/>
      <c r="E223" s="133"/>
      <c r="F223" s="136">
        <f>F224</f>
        <v>0</v>
      </c>
      <c r="G223" s="136">
        <f>G224</f>
        <v>0</v>
      </c>
      <c r="H223" s="136">
        <f>H224</f>
        <v>0</v>
      </c>
      <c r="I223" s="263">
        <f t="shared" si="127"/>
        <v>1025.9000000000001</v>
      </c>
      <c r="J223" s="263">
        <f t="shared" si="127"/>
        <v>439.7</v>
      </c>
      <c r="K223" s="263">
        <f t="shared" si="127"/>
        <v>0</v>
      </c>
      <c r="L223" s="137">
        <f>L224</f>
        <v>1025.9000000000001</v>
      </c>
      <c r="M223" s="137">
        <f>M224</f>
        <v>439.7</v>
      </c>
      <c r="N223" s="137">
        <f>N224</f>
        <v>0</v>
      </c>
      <c r="O223" s="137">
        <f t="shared" ref="O223:T223" si="132">O224</f>
        <v>0</v>
      </c>
      <c r="P223" s="137">
        <f t="shared" si="132"/>
        <v>0</v>
      </c>
      <c r="Q223" s="137">
        <f t="shared" si="132"/>
        <v>0</v>
      </c>
      <c r="R223" s="137">
        <f t="shared" si="132"/>
        <v>1025.9000000000001</v>
      </c>
      <c r="S223" s="137">
        <f t="shared" si="132"/>
        <v>439.7</v>
      </c>
      <c r="T223" s="137">
        <f t="shared" si="132"/>
        <v>0</v>
      </c>
    </row>
    <row r="224" spans="1:20" s="195" customFormat="1" ht="16.5" hidden="1" customHeight="1" x14ac:dyDescent="0.25">
      <c r="A224" s="126">
        <v>900</v>
      </c>
      <c r="B224" s="203" t="s">
        <v>121</v>
      </c>
      <c r="C224" s="265" t="s">
        <v>254</v>
      </c>
      <c r="D224" s="133"/>
      <c r="E224" s="133"/>
      <c r="F224" s="140"/>
      <c r="G224" s="140"/>
      <c r="H224" s="140"/>
      <c r="I224" s="129">
        <f>L224-F224</f>
        <v>1025.9000000000001</v>
      </c>
      <c r="J224" s="129">
        <f>M224-G224</f>
        <v>439.7</v>
      </c>
      <c r="K224" s="129">
        <f>N224-H224</f>
        <v>0</v>
      </c>
      <c r="L224" s="141">
        <v>1025.9000000000001</v>
      </c>
      <c r="M224" s="141">
        <v>439.7</v>
      </c>
      <c r="N224" s="141">
        <v>0</v>
      </c>
      <c r="O224" s="141"/>
      <c r="P224" s="141"/>
      <c r="Q224" s="141"/>
      <c r="R224" s="238">
        <f t="shared" si="126"/>
        <v>1025.9000000000001</v>
      </c>
      <c r="S224" s="238">
        <f t="shared" si="126"/>
        <v>439.7</v>
      </c>
      <c r="T224" s="238">
        <f t="shared" si="126"/>
        <v>0</v>
      </c>
    </row>
    <row r="225" spans="1:20" s="2" customFormat="1" x14ac:dyDescent="0.25">
      <c r="A225" s="8"/>
      <c r="B225" s="206" t="s">
        <v>379</v>
      </c>
      <c r="C225" s="10" t="s">
        <v>255</v>
      </c>
      <c r="D225" s="47"/>
      <c r="E225" s="47"/>
      <c r="F225" s="42">
        <f t="shared" ref="F225:T225" si="133">F226</f>
        <v>121.9</v>
      </c>
      <c r="G225" s="42">
        <f t="shared" si="133"/>
        <v>77.2</v>
      </c>
      <c r="H225" s="42">
        <f t="shared" si="133"/>
        <v>77.2</v>
      </c>
      <c r="I225" s="42">
        <f t="shared" si="133"/>
        <v>1116.8</v>
      </c>
      <c r="J225" s="42">
        <f t="shared" si="133"/>
        <v>1119.8</v>
      </c>
      <c r="K225" s="42">
        <f t="shared" si="133"/>
        <v>1180.5999999999999</v>
      </c>
      <c r="L225" s="36">
        <f t="shared" si="133"/>
        <v>1238.7</v>
      </c>
      <c r="M225" s="36">
        <f t="shared" si="133"/>
        <v>1197</v>
      </c>
      <c r="N225" s="36">
        <f t="shared" si="133"/>
        <v>1257.8</v>
      </c>
      <c r="O225" s="36">
        <f t="shared" si="133"/>
        <v>-114.89999999999998</v>
      </c>
      <c r="P225" s="36">
        <f t="shared" si="133"/>
        <v>0</v>
      </c>
      <c r="Q225" s="36">
        <f t="shared" si="133"/>
        <v>0</v>
      </c>
      <c r="R225" s="36">
        <f>R226</f>
        <v>1123.8000000000002</v>
      </c>
      <c r="S225" s="36">
        <f t="shared" si="133"/>
        <v>1197</v>
      </c>
      <c r="T225" s="36">
        <f t="shared" si="133"/>
        <v>1257.8</v>
      </c>
    </row>
    <row r="226" spans="1:20" s="2" customFormat="1" x14ac:dyDescent="0.25">
      <c r="A226" s="8"/>
      <c r="B226" s="206" t="s">
        <v>380</v>
      </c>
      <c r="C226" s="266" t="s">
        <v>256</v>
      </c>
      <c r="D226" s="47"/>
      <c r="E226" s="47"/>
      <c r="F226" s="65">
        <f>44.7+77.2</f>
        <v>121.9</v>
      </c>
      <c r="G226" s="37">
        <v>77.2</v>
      </c>
      <c r="H226" s="37">
        <v>77.2</v>
      </c>
      <c r="I226" s="48">
        <f t="shared" si="127"/>
        <v>1116.8</v>
      </c>
      <c r="J226" s="48">
        <f t="shared" si="127"/>
        <v>1119.8</v>
      </c>
      <c r="K226" s="48">
        <f t="shared" si="127"/>
        <v>1180.5999999999999</v>
      </c>
      <c r="L226" s="40">
        <f>44.7+77.2+1116.8</f>
        <v>1238.7</v>
      </c>
      <c r="M226" s="34">
        <f>77.2+1119.8</f>
        <v>1197</v>
      </c>
      <c r="N226" s="34">
        <f>77.2+1180.6</f>
        <v>1257.8</v>
      </c>
      <c r="O226" s="40">
        <f>-337.7+122.8+100</f>
        <v>-114.89999999999998</v>
      </c>
      <c r="P226" s="34"/>
      <c r="Q226" s="34"/>
      <c r="R226" s="240">
        <f t="shared" si="126"/>
        <v>1123.8000000000002</v>
      </c>
      <c r="S226" s="240">
        <f t="shared" si="126"/>
        <v>1197</v>
      </c>
      <c r="T226" s="240">
        <f t="shared" si="126"/>
        <v>1257.8</v>
      </c>
    </row>
    <row r="227" spans="1:20" s="2" customFormat="1" ht="14.25" hidden="1" customHeight="1" x14ac:dyDescent="0.3">
      <c r="A227" s="8"/>
      <c r="B227" s="284" t="s">
        <v>283</v>
      </c>
      <c r="C227" s="285" t="s">
        <v>480</v>
      </c>
      <c r="D227" s="286"/>
      <c r="E227" s="286"/>
      <c r="F227" s="287">
        <f t="shared" ref="F227:Q227" si="134">F228</f>
        <v>0</v>
      </c>
      <c r="G227" s="287">
        <f t="shared" si="134"/>
        <v>0</v>
      </c>
      <c r="H227" s="287">
        <f t="shared" si="134"/>
        <v>0</v>
      </c>
      <c r="I227" s="287">
        <f t="shared" si="134"/>
        <v>0</v>
      </c>
      <c r="J227" s="287">
        <f t="shared" si="134"/>
        <v>0</v>
      </c>
      <c r="K227" s="287">
        <f t="shared" si="134"/>
        <v>0</v>
      </c>
      <c r="L227" s="287">
        <f t="shared" si="134"/>
        <v>0</v>
      </c>
      <c r="M227" s="287">
        <f t="shared" si="134"/>
        <v>0</v>
      </c>
      <c r="N227" s="287">
        <f t="shared" si="134"/>
        <v>0</v>
      </c>
      <c r="O227" s="287">
        <f t="shared" si="134"/>
        <v>0</v>
      </c>
      <c r="P227" s="287">
        <f t="shared" si="134"/>
        <v>0</v>
      </c>
      <c r="Q227" s="287">
        <f t="shared" si="134"/>
        <v>0</v>
      </c>
      <c r="R227" s="288">
        <f t="shared" si="126"/>
        <v>0</v>
      </c>
      <c r="S227" s="288">
        <f t="shared" si="126"/>
        <v>0</v>
      </c>
      <c r="T227" s="288">
        <f t="shared" si="126"/>
        <v>0</v>
      </c>
    </row>
    <row r="228" spans="1:20" s="71" customFormat="1" ht="13.5" hidden="1" customHeight="1" x14ac:dyDescent="0.3">
      <c r="A228" s="8"/>
      <c r="B228" s="289" t="s">
        <v>122</v>
      </c>
      <c r="C228" s="290" t="s">
        <v>257</v>
      </c>
      <c r="D228" s="286"/>
      <c r="E228" s="286"/>
      <c r="F228" s="291"/>
      <c r="G228" s="291"/>
      <c r="H228" s="291"/>
      <c r="I228" s="292">
        <f t="shared" si="127"/>
        <v>0</v>
      </c>
      <c r="J228" s="293">
        <f t="shared" si="127"/>
        <v>0</v>
      </c>
      <c r="K228" s="293">
        <f t="shared" si="127"/>
        <v>0</v>
      </c>
      <c r="L228" s="291"/>
      <c r="M228" s="291"/>
      <c r="N228" s="291"/>
      <c r="O228" s="291"/>
      <c r="P228" s="291"/>
      <c r="Q228" s="291"/>
      <c r="R228" s="288">
        <f t="shared" si="126"/>
        <v>0</v>
      </c>
      <c r="S228" s="288">
        <f t="shared" si="126"/>
        <v>0</v>
      </c>
      <c r="T228" s="288">
        <f t="shared" si="126"/>
        <v>0</v>
      </c>
    </row>
    <row r="229" spans="1:20" s="67" customFormat="1" ht="21" x14ac:dyDescent="0.35">
      <c r="A229" s="14"/>
      <c r="B229" s="207"/>
      <c r="C229" s="268" t="s">
        <v>258</v>
      </c>
      <c r="D229" s="47"/>
      <c r="E229" s="47"/>
      <c r="F229" s="269">
        <f t="shared" ref="F229:T229" si="135">F132+F133</f>
        <v>2554289.4</v>
      </c>
      <c r="G229" s="269">
        <f t="shared" si="135"/>
        <v>2174653.6</v>
      </c>
      <c r="H229" s="269">
        <f t="shared" si="135"/>
        <v>2144372.5</v>
      </c>
      <c r="I229" s="42">
        <f t="shared" si="135"/>
        <v>555550.00000000012</v>
      </c>
      <c r="J229" s="42">
        <f t="shared" si="135"/>
        <v>482744.8</v>
      </c>
      <c r="K229" s="42">
        <f t="shared" si="135"/>
        <v>739013.79999999993</v>
      </c>
      <c r="L229" s="270">
        <f t="shared" si="135"/>
        <v>3114264.4</v>
      </c>
      <c r="M229" s="270">
        <f t="shared" si="135"/>
        <v>2661823.4</v>
      </c>
      <c r="N229" s="270">
        <f t="shared" si="135"/>
        <v>2887811.3</v>
      </c>
      <c r="O229" s="270">
        <f t="shared" si="135"/>
        <v>3521.6</v>
      </c>
      <c r="P229" s="270">
        <f t="shared" si="135"/>
        <v>0</v>
      </c>
      <c r="Q229" s="270">
        <f t="shared" si="135"/>
        <v>0</v>
      </c>
      <c r="R229" s="270">
        <f t="shared" si="135"/>
        <v>3117785.9999999995</v>
      </c>
      <c r="S229" s="270">
        <f t="shared" si="135"/>
        <v>2661823.4</v>
      </c>
      <c r="T229" s="270">
        <f t="shared" si="135"/>
        <v>2887811.3</v>
      </c>
    </row>
    <row r="230" spans="1:20" s="2" customFormat="1" ht="20.25" x14ac:dyDescent="0.25">
      <c r="A230" s="109"/>
      <c r="B230" s="218" t="s">
        <v>123</v>
      </c>
      <c r="C230" s="268" t="s">
        <v>381</v>
      </c>
      <c r="D230" s="47"/>
      <c r="E230" s="47"/>
      <c r="F230" s="269">
        <f t="shared" ref="F230:T230" si="136">F132+F225</f>
        <v>603448.5</v>
      </c>
      <c r="G230" s="269">
        <f t="shared" si="136"/>
        <v>610894.89999999991</v>
      </c>
      <c r="H230" s="269">
        <f t="shared" si="136"/>
        <v>625776.89999999991</v>
      </c>
      <c r="I230" s="42">
        <f t="shared" si="136"/>
        <v>4221.8</v>
      </c>
      <c r="J230" s="42">
        <f t="shared" si="136"/>
        <v>4348.8</v>
      </c>
      <c r="K230" s="42">
        <f t="shared" si="136"/>
        <v>4538.6000000000004</v>
      </c>
      <c r="L230" s="270">
        <f t="shared" si="136"/>
        <v>607670.29999999993</v>
      </c>
      <c r="M230" s="270">
        <f t="shared" si="136"/>
        <v>615243.69999999995</v>
      </c>
      <c r="N230" s="270">
        <f t="shared" si="136"/>
        <v>630315.5</v>
      </c>
      <c r="O230" s="270">
        <f t="shared" si="136"/>
        <v>-114.89999999999998</v>
      </c>
      <c r="P230" s="270">
        <f t="shared" si="136"/>
        <v>0</v>
      </c>
      <c r="Q230" s="270">
        <f t="shared" si="136"/>
        <v>0</v>
      </c>
      <c r="R230" s="270">
        <f t="shared" si="136"/>
        <v>607555.4</v>
      </c>
      <c r="S230" s="270">
        <f t="shared" si="136"/>
        <v>615243.69999999995</v>
      </c>
      <c r="T230" s="270">
        <f t="shared" si="136"/>
        <v>630315.5</v>
      </c>
    </row>
    <row r="231" spans="1:20" hidden="1" x14ac:dyDescent="0.3">
      <c r="A231" s="110"/>
      <c r="B231" s="219"/>
      <c r="C231" s="111"/>
      <c r="D231" s="112"/>
      <c r="E231" s="112"/>
      <c r="F231" s="113"/>
      <c r="G231" s="114"/>
      <c r="H231" s="115"/>
      <c r="I231" s="116"/>
      <c r="J231" s="117"/>
      <c r="K231" s="117"/>
      <c r="L231" s="118"/>
      <c r="M231" s="118"/>
      <c r="N231" s="118"/>
      <c r="O231" s="118"/>
    </row>
    <row r="232" spans="1:20" s="1" customFormat="1" ht="21" hidden="1" x14ac:dyDescent="0.35">
      <c r="A232" s="104"/>
      <c r="B232" s="220"/>
      <c r="C232" s="105" t="s">
        <v>390</v>
      </c>
      <c r="D232" s="106"/>
      <c r="E232" s="106"/>
      <c r="F232" s="107">
        <f t="shared" ref="F232:N232" si="137">F94</f>
        <v>6607.1</v>
      </c>
      <c r="G232" s="107">
        <f t="shared" si="137"/>
        <v>6607.1</v>
      </c>
      <c r="H232" s="107">
        <f t="shared" si="137"/>
        <v>6607.1</v>
      </c>
      <c r="I232" s="107">
        <f t="shared" si="137"/>
        <v>0</v>
      </c>
      <c r="J232" s="107">
        <f t="shared" si="137"/>
        <v>0</v>
      </c>
      <c r="K232" s="107">
        <f t="shared" si="137"/>
        <v>0</v>
      </c>
      <c r="L232" s="108">
        <f t="shared" si="137"/>
        <v>6607.1</v>
      </c>
      <c r="M232" s="108">
        <f t="shared" si="137"/>
        <v>6607.1</v>
      </c>
      <c r="N232" s="108">
        <f t="shared" si="137"/>
        <v>6607.1</v>
      </c>
    </row>
    <row r="233" spans="1:20" s="1" customFormat="1" ht="38.25" hidden="1" x14ac:dyDescent="0.35">
      <c r="A233" s="25"/>
      <c r="B233" s="221"/>
      <c r="C233" s="22" t="s">
        <v>460</v>
      </c>
      <c r="D233" s="53"/>
      <c r="E233" s="53"/>
      <c r="F233" s="52">
        <f>F16+F42+F141</f>
        <v>50684</v>
      </c>
      <c r="G233" s="52">
        <f>G16+G42+G141</f>
        <v>52901</v>
      </c>
      <c r="H233" s="52">
        <f>H16+H42+H141</f>
        <v>57750</v>
      </c>
      <c r="I233" s="52">
        <f t="shared" ref="I233:K233" si="138">L233-F233</f>
        <v>16614.300000000003</v>
      </c>
      <c r="J233" s="52">
        <f t="shared" si="138"/>
        <v>16660</v>
      </c>
      <c r="K233" s="52">
        <f t="shared" si="138"/>
        <v>17913</v>
      </c>
      <c r="L233" s="26">
        <f>L16+L42+L141+16614.3</f>
        <v>67298.3</v>
      </c>
      <c r="M233" s="26">
        <f>M16+M42+M141+16660</f>
        <v>69561</v>
      </c>
      <c r="N233" s="26">
        <f>N16+N42+N141+17564</f>
        <v>75663</v>
      </c>
    </row>
    <row r="234" spans="1:20" s="1" customFormat="1" ht="21" hidden="1" x14ac:dyDescent="0.35">
      <c r="A234" s="25"/>
      <c r="B234" s="221"/>
      <c r="C234" s="23" t="s">
        <v>388</v>
      </c>
      <c r="D234" s="53"/>
      <c r="E234" s="53"/>
      <c r="F234" s="52">
        <f t="shared" ref="F234:N234" si="139">F90+F225</f>
        <v>1297.6000000000001</v>
      </c>
      <c r="G234" s="52">
        <f t="shared" si="139"/>
        <v>1252.9000000000001</v>
      </c>
      <c r="H234" s="52">
        <f t="shared" si="139"/>
        <v>1252.9000000000001</v>
      </c>
      <c r="I234" s="52">
        <f t="shared" si="139"/>
        <v>1116.8</v>
      </c>
      <c r="J234" s="52">
        <f t="shared" si="139"/>
        <v>1119.8</v>
      </c>
      <c r="K234" s="52">
        <f t="shared" si="139"/>
        <v>1180.5999999999999</v>
      </c>
      <c r="L234" s="26">
        <f t="shared" si="139"/>
        <v>2414.4</v>
      </c>
      <c r="M234" s="26">
        <f t="shared" si="139"/>
        <v>2372.6999999999998</v>
      </c>
      <c r="N234" s="26">
        <f t="shared" si="139"/>
        <v>2433.5</v>
      </c>
    </row>
    <row r="235" spans="1:20" s="1" customFormat="1" ht="21" hidden="1" x14ac:dyDescent="0.35">
      <c r="A235" s="25"/>
      <c r="B235" s="221"/>
      <c r="C235" s="28" t="s">
        <v>393</v>
      </c>
      <c r="D235" s="53"/>
      <c r="E235" s="53"/>
      <c r="F235" s="54">
        <f t="shared" ref="F235:N235" si="140">F232+F234</f>
        <v>7904.7000000000007</v>
      </c>
      <c r="G235" s="54">
        <f t="shared" si="140"/>
        <v>7860</v>
      </c>
      <c r="H235" s="54">
        <f t="shared" si="140"/>
        <v>7860</v>
      </c>
      <c r="I235" s="54">
        <f t="shared" si="140"/>
        <v>1116.8</v>
      </c>
      <c r="J235" s="54">
        <f t="shared" si="140"/>
        <v>1119.8</v>
      </c>
      <c r="K235" s="54">
        <f t="shared" si="140"/>
        <v>1180.5999999999999</v>
      </c>
      <c r="L235" s="29">
        <f t="shared" si="140"/>
        <v>9021.5</v>
      </c>
      <c r="M235" s="29">
        <f t="shared" si="140"/>
        <v>8979.7999999999993</v>
      </c>
      <c r="N235" s="29">
        <f t="shared" si="140"/>
        <v>9040.6</v>
      </c>
    </row>
    <row r="236" spans="1:20" s="1" customFormat="1" ht="21" hidden="1" x14ac:dyDescent="0.35">
      <c r="A236" s="25"/>
      <c r="B236" s="221"/>
      <c r="C236" s="23" t="s">
        <v>389</v>
      </c>
      <c r="D236" s="53"/>
      <c r="E236" s="53"/>
      <c r="F236" s="52">
        <f t="shared" ref="F236:N236" si="141">F95</f>
        <v>-5364</v>
      </c>
      <c r="G236" s="52">
        <f t="shared" si="141"/>
        <v>4701</v>
      </c>
      <c r="H236" s="52">
        <f t="shared" si="141"/>
        <v>4200</v>
      </c>
      <c r="I236" s="52">
        <f t="shared" si="141"/>
        <v>0</v>
      </c>
      <c r="J236" s="52">
        <f t="shared" si="141"/>
        <v>0</v>
      </c>
      <c r="K236" s="52">
        <f t="shared" si="141"/>
        <v>0</v>
      </c>
      <c r="L236" s="26">
        <f t="shared" si="141"/>
        <v>-5364</v>
      </c>
      <c r="M236" s="26">
        <f t="shared" si="141"/>
        <v>4701</v>
      </c>
      <c r="N236" s="26">
        <f t="shared" si="141"/>
        <v>4200</v>
      </c>
    </row>
    <row r="237" spans="1:20" s="1" customFormat="1" ht="21" hidden="1" x14ac:dyDescent="0.35">
      <c r="A237" s="25"/>
      <c r="B237" s="221"/>
      <c r="C237" s="23" t="s">
        <v>386</v>
      </c>
      <c r="D237" s="53"/>
      <c r="E237" s="53"/>
      <c r="F237" s="52">
        <f t="shared" ref="F237:N237" si="142">F132+F135</f>
        <v>1272495.6000000001</v>
      </c>
      <c r="G237" s="52">
        <f t="shared" si="142"/>
        <v>892370.7</v>
      </c>
      <c r="H237" s="52">
        <f t="shared" si="142"/>
        <v>850963.7</v>
      </c>
      <c r="I237" s="52">
        <f t="shared" si="142"/>
        <v>-1892</v>
      </c>
      <c r="J237" s="52">
        <f t="shared" si="142"/>
        <v>2922</v>
      </c>
      <c r="K237" s="52">
        <f t="shared" si="142"/>
        <v>170</v>
      </c>
      <c r="L237" s="26">
        <f t="shared" si="142"/>
        <v>1270603.6000000001</v>
      </c>
      <c r="M237" s="26">
        <f t="shared" si="142"/>
        <v>895292.7</v>
      </c>
      <c r="N237" s="26">
        <f t="shared" si="142"/>
        <v>851133.7</v>
      </c>
    </row>
    <row r="238" spans="1:20" s="1" customFormat="1" ht="54" hidden="1" x14ac:dyDescent="0.35">
      <c r="A238" s="25"/>
      <c r="B238" s="221"/>
      <c r="C238" s="24" t="s">
        <v>387</v>
      </c>
      <c r="D238" s="55"/>
      <c r="E238" s="55"/>
      <c r="F238" s="52">
        <f t="shared" ref="F238:N238" si="143">F229-F132-F225-F232-F233-F235-F236</f>
        <v>1891009.0999999999</v>
      </c>
      <c r="G238" s="52">
        <f t="shared" si="143"/>
        <v>1491689.6</v>
      </c>
      <c r="H238" s="52">
        <f t="shared" si="143"/>
        <v>1442178.5</v>
      </c>
      <c r="I238" s="56">
        <f t="shared" si="143"/>
        <v>533597.1</v>
      </c>
      <c r="J238" s="56">
        <f t="shared" si="143"/>
        <v>460616.2</v>
      </c>
      <c r="K238" s="56">
        <f t="shared" si="143"/>
        <v>715381.6</v>
      </c>
      <c r="L238" s="26">
        <f t="shared" si="143"/>
        <v>2429031.1999999997</v>
      </c>
      <c r="M238" s="26">
        <f t="shared" si="143"/>
        <v>1956730.7999999998</v>
      </c>
      <c r="N238" s="26">
        <f t="shared" si="143"/>
        <v>2161985.0999999996</v>
      </c>
    </row>
    <row r="239" spans="1:20" hidden="1" x14ac:dyDescent="0.3"/>
    <row r="240" spans="1:20" ht="19.5" hidden="1" x14ac:dyDescent="0.3">
      <c r="A240" s="72"/>
      <c r="B240" s="222"/>
      <c r="C240" s="73"/>
      <c r="D240" s="74"/>
      <c r="E240" s="74"/>
      <c r="F240" s="75"/>
      <c r="G240" s="76"/>
      <c r="H240" s="77"/>
      <c r="I240" s="78"/>
      <c r="J240" s="79"/>
      <c r="K240" s="79"/>
      <c r="L240" s="80"/>
      <c r="M240" s="81"/>
      <c r="N240" s="81"/>
      <c r="O240" s="80"/>
      <c r="P240" s="81"/>
      <c r="Q240" s="81"/>
      <c r="R240" s="80"/>
      <c r="S240" s="81"/>
      <c r="T240" s="81"/>
    </row>
    <row r="241" spans="1:20" s="16" customFormat="1" ht="19.5" hidden="1" x14ac:dyDescent="0.25">
      <c r="A241" s="82"/>
      <c r="B241" s="223"/>
      <c r="C241" s="83" t="s">
        <v>124</v>
      </c>
      <c r="D241" s="84"/>
      <c r="E241" s="84"/>
      <c r="F241" s="80">
        <f t="shared" ref="F241:T241" si="144">F9+F16+F26+F39+F50</f>
        <v>548454</v>
      </c>
      <c r="G241" s="81">
        <f t="shared" si="144"/>
        <v>545270</v>
      </c>
      <c r="H241" s="81">
        <f t="shared" si="144"/>
        <v>559687</v>
      </c>
      <c r="I241" s="80">
        <f t="shared" si="144"/>
        <v>0</v>
      </c>
      <c r="J241" s="81">
        <f t="shared" si="144"/>
        <v>0</v>
      </c>
      <c r="K241" s="81">
        <f t="shared" si="144"/>
        <v>0</v>
      </c>
      <c r="L241" s="80">
        <f t="shared" si="144"/>
        <v>548454</v>
      </c>
      <c r="M241" s="81">
        <f t="shared" si="144"/>
        <v>545270</v>
      </c>
      <c r="N241" s="81">
        <f t="shared" si="144"/>
        <v>559687</v>
      </c>
      <c r="O241" s="80">
        <f t="shared" si="144"/>
        <v>-5648</v>
      </c>
      <c r="P241" s="81">
        <f t="shared" si="144"/>
        <v>0</v>
      </c>
      <c r="Q241" s="81">
        <f t="shared" si="144"/>
        <v>0</v>
      </c>
      <c r="R241" s="80">
        <f t="shared" si="144"/>
        <v>542806</v>
      </c>
      <c r="S241" s="81">
        <f t="shared" si="144"/>
        <v>545270</v>
      </c>
      <c r="T241" s="81">
        <f t="shared" si="144"/>
        <v>559687</v>
      </c>
    </row>
    <row r="242" spans="1:20" s="16" customFormat="1" ht="19.5" hidden="1" x14ac:dyDescent="0.25">
      <c r="A242" s="82"/>
      <c r="B242" s="224"/>
      <c r="C242" s="85" t="s">
        <v>160</v>
      </c>
      <c r="D242" s="86"/>
      <c r="E242" s="86"/>
      <c r="F242" s="80">
        <f t="shared" ref="F242:T242" si="145">F64+F81+F89+F95+F105</f>
        <v>54872.600000000006</v>
      </c>
      <c r="G242" s="81">
        <f t="shared" si="145"/>
        <v>65547.700000000012</v>
      </c>
      <c r="H242" s="81">
        <f t="shared" si="145"/>
        <v>66012.700000000012</v>
      </c>
      <c r="I242" s="80">
        <f t="shared" si="145"/>
        <v>3105</v>
      </c>
      <c r="J242" s="81">
        <f t="shared" si="145"/>
        <v>3229</v>
      </c>
      <c r="K242" s="81">
        <f t="shared" si="145"/>
        <v>3358</v>
      </c>
      <c r="L242" s="80">
        <f t="shared" si="145"/>
        <v>57977.600000000006</v>
      </c>
      <c r="M242" s="81">
        <f t="shared" si="145"/>
        <v>68776.700000000012</v>
      </c>
      <c r="N242" s="81">
        <f t="shared" si="145"/>
        <v>69370.700000000012</v>
      </c>
      <c r="O242" s="80">
        <f t="shared" si="145"/>
        <v>5648</v>
      </c>
      <c r="P242" s="81">
        <f t="shared" si="145"/>
        <v>0</v>
      </c>
      <c r="Q242" s="81">
        <f t="shared" si="145"/>
        <v>0</v>
      </c>
      <c r="R242" s="80">
        <f t="shared" si="145"/>
        <v>63625.600000000006</v>
      </c>
      <c r="S242" s="81">
        <f t="shared" si="145"/>
        <v>68776.700000000012</v>
      </c>
      <c r="T242" s="81">
        <f t="shared" si="145"/>
        <v>69370.700000000012</v>
      </c>
    </row>
    <row r="243" spans="1:20" s="16" customFormat="1" ht="19.5" hidden="1" x14ac:dyDescent="0.25">
      <c r="A243" s="82"/>
      <c r="B243" s="225"/>
      <c r="C243" s="85" t="s">
        <v>276</v>
      </c>
      <c r="D243" s="86"/>
      <c r="E243" s="86"/>
      <c r="F243" s="80">
        <f t="shared" ref="F243:T243" si="146">F10+F16+F26+F39+F50++F64+F81+F89+F95+F105</f>
        <v>603326.60000000009</v>
      </c>
      <c r="G243" s="81">
        <f t="shared" si="146"/>
        <v>610817.70000000007</v>
      </c>
      <c r="H243" s="81">
        <f t="shared" si="146"/>
        <v>625699.70000000007</v>
      </c>
      <c r="I243" s="80">
        <f t="shared" si="146"/>
        <v>3105</v>
      </c>
      <c r="J243" s="81">
        <f t="shared" si="146"/>
        <v>3229</v>
      </c>
      <c r="K243" s="81">
        <f t="shared" si="146"/>
        <v>3358</v>
      </c>
      <c r="L243" s="80">
        <f t="shared" si="146"/>
        <v>606431.60000000009</v>
      </c>
      <c r="M243" s="81">
        <f t="shared" si="146"/>
        <v>614046.70000000007</v>
      </c>
      <c r="N243" s="81">
        <f t="shared" si="146"/>
        <v>629057.70000000007</v>
      </c>
      <c r="O243" s="80">
        <f t="shared" si="146"/>
        <v>0</v>
      </c>
      <c r="P243" s="81">
        <f t="shared" si="146"/>
        <v>0</v>
      </c>
      <c r="Q243" s="81">
        <f t="shared" si="146"/>
        <v>0</v>
      </c>
      <c r="R243" s="80">
        <f t="shared" si="146"/>
        <v>606431.60000000009</v>
      </c>
      <c r="S243" s="81">
        <f t="shared" si="146"/>
        <v>614046.70000000007</v>
      </c>
      <c r="T243" s="81">
        <f t="shared" si="146"/>
        <v>629057.70000000007</v>
      </c>
    </row>
    <row r="244" spans="1:20" ht="19.5" hidden="1" x14ac:dyDescent="0.35">
      <c r="A244" s="72"/>
      <c r="B244" s="226"/>
      <c r="C244" s="87" t="s">
        <v>266</v>
      </c>
      <c r="D244" s="88"/>
      <c r="E244" s="88"/>
      <c r="F244" s="89">
        <f>(F10-F14)/43.08*28.08+F14</f>
        <v>262733.64066852361</v>
      </c>
      <c r="G244" s="89">
        <f>(G10-G14)/43.07*28.07+G14</f>
        <v>275450.64128163451</v>
      </c>
      <c r="H244" s="90">
        <f>(H10-H14)/42.72*27.72+H14</f>
        <v>287725.63764044945</v>
      </c>
      <c r="I244" s="89">
        <f>(I10-I14)/43.08*28.08+I14</f>
        <v>0</v>
      </c>
      <c r="J244" s="89">
        <f>(J10-J14)/43.07*28.07+J14</f>
        <v>0</v>
      </c>
      <c r="K244" s="90">
        <f>(K10-K14)/42.72*27.72+K14</f>
        <v>0</v>
      </c>
      <c r="L244" s="89">
        <f>(L10-L14)/43.08*28.08+L14</f>
        <v>262733.64066852361</v>
      </c>
      <c r="M244" s="89">
        <f>(M10-M14)/43.07*28.07+M14</f>
        <v>275450.64128163451</v>
      </c>
      <c r="N244" s="90">
        <f>(N10-N14)/42.72*27.72+N14</f>
        <v>287725.63764044945</v>
      </c>
      <c r="O244" s="89">
        <f>(O10-O14)/43.08*28.08+O14</f>
        <v>0</v>
      </c>
      <c r="P244" s="89">
        <f>(P10-P14)/43.07*28.07+P14</f>
        <v>0</v>
      </c>
      <c r="Q244" s="90">
        <f>(Q10-Q14)/42.72*27.72+Q14</f>
        <v>0</v>
      </c>
      <c r="R244" s="89">
        <f>(R10-R14)/43.08*28.08+R14</f>
        <v>262733.64066852361</v>
      </c>
      <c r="S244" s="89">
        <f>(S10-S14)/43.07*28.07+S14</f>
        <v>275450.64128163451</v>
      </c>
      <c r="T244" s="90">
        <f>(T10-T14)/42.72*27.72+T14</f>
        <v>287725.63764044945</v>
      </c>
    </row>
    <row r="245" spans="1:20" hidden="1" x14ac:dyDescent="0.25">
      <c r="A245" s="72"/>
      <c r="B245" s="227"/>
      <c r="C245" s="91" t="s">
        <v>271</v>
      </c>
      <c r="D245" s="72"/>
      <c r="E245" s="72"/>
      <c r="F245" s="92">
        <f t="shared" ref="F245:T245" si="147">F132-F244</f>
        <v>340592.95933147636</v>
      </c>
      <c r="G245" s="93">
        <f t="shared" si="147"/>
        <v>335367.05871836544</v>
      </c>
      <c r="H245" s="93">
        <f t="shared" si="147"/>
        <v>337974.0623595505</v>
      </c>
      <c r="I245" s="92">
        <f t="shared" si="147"/>
        <v>3105</v>
      </c>
      <c r="J245" s="93">
        <f t="shared" si="147"/>
        <v>3229</v>
      </c>
      <c r="K245" s="93">
        <f t="shared" si="147"/>
        <v>3358</v>
      </c>
      <c r="L245" s="92">
        <f t="shared" si="147"/>
        <v>343697.95933147636</v>
      </c>
      <c r="M245" s="93">
        <f t="shared" si="147"/>
        <v>338596.05871836544</v>
      </c>
      <c r="N245" s="93">
        <f t="shared" si="147"/>
        <v>341332.0623595505</v>
      </c>
      <c r="O245" s="92">
        <f t="shared" si="147"/>
        <v>0</v>
      </c>
      <c r="P245" s="93">
        <f t="shared" si="147"/>
        <v>0</v>
      </c>
      <c r="Q245" s="93">
        <f t="shared" si="147"/>
        <v>0</v>
      </c>
      <c r="R245" s="92">
        <f t="shared" si="147"/>
        <v>343697.95933147636</v>
      </c>
      <c r="S245" s="93">
        <f t="shared" si="147"/>
        <v>338596.05871836544</v>
      </c>
      <c r="T245" s="93">
        <f t="shared" si="147"/>
        <v>341332.0623595505</v>
      </c>
    </row>
    <row r="246" spans="1:20" ht="20.25" hidden="1" x14ac:dyDescent="0.3">
      <c r="A246" s="94"/>
      <c r="B246" s="228"/>
      <c r="C246" s="95" t="s">
        <v>382</v>
      </c>
      <c r="D246" s="96"/>
      <c r="E246" s="96"/>
      <c r="F246" s="97">
        <v>9.9</v>
      </c>
      <c r="G246" s="97">
        <v>9.8000000000000007</v>
      </c>
      <c r="H246" s="97">
        <v>9.6999999999999993</v>
      </c>
      <c r="I246" s="78"/>
      <c r="J246" s="79"/>
      <c r="K246" s="79"/>
      <c r="L246" s="119">
        <v>9.9</v>
      </c>
      <c r="M246" s="119">
        <v>9.8000000000000007</v>
      </c>
      <c r="N246" s="119">
        <v>9.6999999999999993</v>
      </c>
      <c r="O246" s="97">
        <v>9.9</v>
      </c>
      <c r="P246" s="97">
        <v>9.8000000000000007</v>
      </c>
      <c r="Q246" s="97">
        <v>9.6999999999999993</v>
      </c>
      <c r="R246" s="119">
        <f>R247/R248*10</f>
        <v>9.9000005895245469</v>
      </c>
      <c r="S246" s="119">
        <v>9.8000000000000007</v>
      </c>
      <c r="T246" s="119">
        <v>9.6999999999999993</v>
      </c>
    </row>
    <row r="247" spans="1:20" ht="21" hidden="1" thickBot="1" x14ac:dyDescent="0.35">
      <c r="A247" s="94"/>
      <c r="B247" s="229"/>
      <c r="C247" s="98" t="s">
        <v>383</v>
      </c>
      <c r="D247" s="99"/>
      <c r="E247" s="99"/>
      <c r="F247" s="100">
        <f>F245*0.099</f>
        <v>33718.702973816158</v>
      </c>
      <c r="G247" s="100">
        <f>G245*0.098</f>
        <v>32865.971754399812</v>
      </c>
      <c r="H247" s="100">
        <f>H245*0.097</f>
        <v>32783.484048876402</v>
      </c>
      <c r="I247" s="78"/>
      <c r="J247" s="79"/>
      <c r="K247" s="79"/>
      <c r="L247" s="100">
        <f>L245*0.099</f>
        <v>34026.097973816162</v>
      </c>
      <c r="M247" s="100">
        <f>M245*0.098</f>
        <v>33182.413754399815</v>
      </c>
      <c r="N247" s="100">
        <f>N245*0.097</f>
        <v>33109.210048876397</v>
      </c>
      <c r="O247" s="100">
        <f>O245*0.099</f>
        <v>0</v>
      </c>
      <c r="P247" s="100">
        <f>P245*0.098</f>
        <v>0</v>
      </c>
      <c r="Q247" s="100">
        <f>Q245*0.097</f>
        <v>0</v>
      </c>
      <c r="R247" s="100">
        <v>34026.1</v>
      </c>
      <c r="S247" s="100">
        <v>33182.400000000001</v>
      </c>
      <c r="T247" s="100">
        <v>33109.199999999997</v>
      </c>
    </row>
    <row r="248" spans="1:20" ht="20.25" hidden="1" thickBot="1" x14ac:dyDescent="0.3">
      <c r="A248" s="94"/>
      <c r="B248" s="230"/>
      <c r="C248" s="101" t="s">
        <v>272</v>
      </c>
      <c r="D248" s="102"/>
      <c r="E248" s="102"/>
      <c r="F248" s="103">
        <f t="shared" ref="F248:N248" si="148">F245*0.1</f>
        <v>34059.295933147638</v>
      </c>
      <c r="G248" s="103">
        <f t="shared" si="148"/>
        <v>33536.705871836544</v>
      </c>
      <c r="H248" s="103">
        <f t="shared" si="148"/>
        <v>33797.406235955052</v>
      </c>
      <c r="I248" s="103">
        <f t="shared" si="148"/>
        <v>310.5</v>
      </c>
      <c r="J248" s="103">
        <f t="shared" si="148"/>
        <v>322.90000000000003</v>
      </c>
      <c r="K248" s="103">
        <f t="shared" si="148"/>
        <v>335.8</v>
      </c>
      <c r="L248" s="103">
        <f t="shared" si="148"/>
        <v>34369.795933147638</v>
      </c>
      <c r="M248" s="103">
        <f t="shared" si="148"/>
        <v>33859.605871836546</v>
      </c>
      <c r="N248" s="103">
        <f t="shared" si="148"/>
        <v>34133.206235955055</v>
      </c>
      <c r="O248" s="103">
        <f>O245*0.1</f>
        <v>0</v>
      </c>
      <c r="P248" s="103">
        <f t="shared" ref="P248:T248" si="149">P245*0.1</f>
        <v>0</v>
      </c>
      <c r="Q248" s="103">
        <f t="shared" si="149"/>
        <v>0</v>
      </c>
      <c r="R248" s="103">
        <f>R245*0.1</f>
        <v>34369.795933147638</v>
      </c>
      <c r="S248" s="103">
        <f t="shared" si="149"/>
        <v>33859.605871836546</v>
      </c>
      <c r="T248" s="103">
        <f t="shared" si="149"/>
        <v>34133.206235955055</v>
      </c>
    </row>
    <row r="249" spans="1:20" ht="25.5" customHeight="1" x14ac:dyDescent="0.3">
      <c r="B249" s="301" t="s">
        <v>462</v>
      </c>
      <c r="C249" s="301"/>
      <c r="D249" s="271"/>
      <c r="E249" s="271"/>
      <c r="F249" s="272"/>
      <c r="G249" s="273" t="s">
        <v>450</v>
      </c>
      <c r="H249" s="274"/>
      <c r="I249" s="46"/>
      <c r="L249" s="275"/>
      <c r="M249" s="276"/>
      <c r="N249" s="276"/>
      <c r="O249" s="276"/>
      <c r="P249" s="277" t="s">
        <v>450</v>
      </c>
      <c r="Q249" s="276"/>
    </row>
  </sheetData>
  <mergeCells count="13">
    <mergeCell ref="F7:G7"/>
    <mergeCell ref="L7:M7"/>
    <mergeCell ref="O7:P7"/>
    <mergeCell ref="D133:E133"/>
    <mergeCell ref="B249:C249"/>
    <mergeCell ref="C1:T1"/>
    <mergeCell ref="C2:T2"/>
    <mergeCell ref="B3:N3"/>
    <mergeCell ref="B4:B5"/>
    <mergeCell ref="C4:C5"/>
    <mergeCell ref="L4:N4"/>
    <mergeCell ref="O4:Q4"/>
    <mergeCell ref="R4:T4"/>
  </mergeCells>
  <pageMargins left="0.78740157480314965" right="0.39370078740157483" top="0.59055118110236227" bottom="0.51181102362204722" header="0.15748031496062992" footer="0.11811023622047245"/>
  <pageSetup paperSize="9" scale="44" fitToHeight="7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март 2020год</vt:lpstr>
      <vt:lpstr>март 2020год уточн.</vt:lpstr>
      <vt:lpstr>'март 2020год'!Область_печати</vt:lpstr>
      <vt:lpstr>'март 2020год уточн.'!Область_печати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2020-03-23T02:33:20Z</dcterms:modified>
</cp:coreProperties>
</file>