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602" activeTab="1"/>
  </bookViews>
  <sheets>
    <sheet name="июнь 2020год" sheetId="26" r:id="rId1"/>
    <sheet name="июнь 2020год (второе чтение)" sheetId="28" r:id="rId2"/>
  </sheets>
  <definedNames>
    <definedName name="_xlnm.Print_Area" localSheetId="0">'июнь 2020год'!$A$1:$AF$265</definedName>
    <definedName name="_xlnm.Print_Area" localSheetId="1">'июнь 2020год (второе чтение)'!$A$1:$AF$267</definedName>
  </definedNames>
  <calcPr calcId="152511"/>
</workbook>
</file>

<file path=xl/calcChain.xml><?xml version="1.0" encoding="utf-8"?>
<calcChain xmlns="http://schemas.openxmlformats.org/spreadsheetml/2006/main">
  <c r="F253" i="28" l="1"/>
  <c r="N250" i="28"/>
  <c r="M250" i="28"/>
  <c r="L250" i="28"/>
  <c r="F250" i="28"/>
  <c r="AF246" i="28"/>
  <c r="AE246" i="28"/>
  <c r="AD246" i="28"/>
  <c r="AD245" i="28" s="1"/>
  <c r="AF245" i="28"/>
  <c r="AE245" i="28"/>
  <c r="AC245" i="28"/>
  <c r="AB245" i="28"/>
  <c r="AA245" i="28"/>
  <c r="AE244" i="28"/>
  <c r="X244" i="28"/>
  <c r="AD244" i="28" s="1"/>
  <c r="T244" i="28"/>
  <c r="Z244" i="28" s="1"/>
  <c r="AF244" i="28" s="1"/>
  <c r="S244" i="28"/>
  <c r="Y244" i="28" s="1"/>
  <c r="R244" i="28"/>
  <c r="K244" i="28"/>
  <c r="J244" i="28"/>
  <c r="I244" i="28"/>
  <c r="AC243" i="28"/>
  <c r="AB243" i="28"/>
  <c r="AA243" i="28"/>
  <c r="W243" i="28"/>
  <c r="V243" i="28"/>
  <c r="U243" i="28"/>
  <c r="S243" i="28"/>
  <c r="R243" i="28"/>
  <c r="X243" i="28" s="1"/>
  <c r="AD243" i="28" s="1"/>
  <c r="Q243" i="28"/>
  <c r="P243" i="28"/>
  <c r="O243" i="28"/>
  <c r="N243" i="28"/>
  <c r="T243" i="28" s="1"/>
  <c r="Z243" i="28" s="1"/>
  <c r="AF243" i="28" s="1"/>
  <c r="M243" i="28"/>
  <c r="L243" i="28"/>
  <c r="K243" i="28"/>
  <c r="J243" i="28"/>
  <c r="I243" i="28"/>
  <c r="H243" i="28"/>
  <c r="G243" i="28"/>
  <c r="F243" i="28"/>
  <c r="U242" i="28"/>
  <c r="U241" i="28" s="1"/>
  <c r="T242" i="28"/>
  <c r="Z242" i="28" s="1"/>
  <c r="O242" i="28"/>
  <c r="N242" i="28"/>
  <c r="N241" i="28" s="1"/>
  <c r="M242" i="28"/>
  <c r="S242" i="28" s="1"/>
  <c r="Y242" i="28" s="1"/>
  <c r="L242" i="28"/>
  <c r="K242" i="28"/>
  <c r="K241" i="28" s="1"/>
  <c r="J242" i="28"/>
  <c r="J241" i="28" s="1"/>
  <c r="I242" i="28"/>
  <c r="I241" i="28" s="1"/>
  <c r="F242" i="28"/>
  <c r="AC241" i="28"/>
  <c r="AB241" i="28"/>
  <c r="AA241" i="28"/>
  <c r="W241" i="28"/>
  <c r="V241" i="28"/>
  <c r="T241" i="28"/>
  <c r="Q241" i="28"/>
  <c r="P241" i="28"/>
  <c r="O241" i="28"/>
  <c r="L241" i="28"/>
  <c r="H241" i="28"/>
  <c r="G241" i="28"/>
  <c r="F241" i="28"/>
  <c r="AD240" i="28"/>
  <c r="AD239" i="28" s="1"/>
  <c r="X240" i="28"/>
  <c r="X239" i="28" s="1"/>
  <c r="T240" i="28"/>
  <c r="S240" i="28"/>
  <c r="Y240" i="28" s="1"/>
  <c r="Y239" i="28" s="1"/>
  <c r="R240" i="28"/>
  <c r="K240" i="28"/>
  <c r="J240" i="28"/>
  <c r="I240" i="28"/>
  <c r="AC239" i="28"/>
  <c r="AB239" i="28"/>
  <c r="AA239" i="28"/>
  <c r="W239" i="28"/>
  <c r="V239" i="28"/>
  <c r="U239" i="28"/>
  <c r="R239" i="28"/>
  <c r="Q239" i="28"/>
  <c r="P239" i="28"/>
  <c r="O239" i="28"/>
  <c r="N239" i="28"/>
  <c r="K239" i="28" s="1"/>
  <c r="M239" i="28"/>
  <c r="J239" i="28" s="1"/>
  <c r="L239" i="28"/>
  <c r="I239" i="28"/>
  <c r="H239" i="28"/>
  <c r="G239" i="28"/>
  <c r="F239" i="28"/>
  <c r="AF238" i="28"/>
  <c r="Y238" i="28"/>
  <c r="AE238" i="28" s="1"/>
  <c r="X238" i="28"/>
  <c r="AD238" i="28" s="1"/>
  <c r="T238" i="28"/>
  <c r="Z238" i="28" s="1"/>
  <c r="S238" i="28"/>
  <c r="R238" i="28"/>
  <c r="K238" i="28"/>
  <c r="J238" i="28"/>
  <c r="I238" i="28"/>
  <c r="AE237" i="28"/>
  <c r="AD237" i="28"/>
  <c r="Y237" i="28"/>
  <c r="X237" i="28"/>
  <c r="T237" i="28"/>
  <c r="Z237" i="28" s="1"/>
  <c r="AF237" i="28" s="1"/>
  <c r="S237" i="28"/>
  <c r="R237" i="28"/>
  <c r="K237" i="28"/>
  <c r="J237" i="28"/>
  <c r="I237" i="28"/>
  <c r="AF236" i="28"/>
  <c r="AE236" i="28"/>
  <c r="AD236" i="28"/>
  <c r="Z236" i="28"/>
  <c r="Y236" i="28"/>
  <c r="X236" i="28"/>
  <c r="AD235" i="28"/>
  <c r="Z235" i="28"/>
  <c r="AF235" i="28" s="1"/>
  <c r="Y235" i="28"/>
  <c r="AE235" i="28" s="1"/>
  <c r="X235" i="28"/>
  <c r="AF234" i="28"/>
  <c r="AE234" i="28"/>
  <c r="Z234" i="28"/>
  <c r="Y234" i="28"/>
  <c r="X234" i="28"/>
  <c r="AD234" i="28" s="1"/>
  <c r="Z233" i="28"/>
  <c r="Y233" i="28"/>
  <c r="T233" i="28"/>
  <c r="S233" i="28"/>
  <c r="S232" i="28" s="1"/>
  <c r="R233" i="28"/>
  <c r="K233" i="28"/>
  <c r="J233" i="28"/>
  <c r="I233" i="28"/>
  <c r="AC232" i="28"/>
  <c r="AB232" i="28"/>
  <c r="AA232" i="28"/>
  <c r="W232" i="28"/>
  <c r="V232" i="28"/>
  <c r="U232" i="28"/>
  <c r="T232" i="28"/>
  <c r="Q232" i="28"/>
  <c r="P232" i="28"/>
  <c r="O232" i="28"/>
  <c r="N232" i="28"/>
  <c r="M232" i="28"/>
  <c r="J232" i="28" s="1"/>
  <c r="L232" i="28"/>
  <c r="K232" i="28"/>
  <c r="I232" i="28"/>
  <c r="AF231" i="28"/>
  <c r="Z231" i="28"/>
  <c r="T231" i="28"/>
  <c r="S231" i="28"/>
  <c r="Y231" i="28" s="1"/>
  <c r="AE231" i="28" s="1"/>
  <c r="R231" i="28"/>
  <c r="X231" i="28" s="1"/>
  <c r="AD231" i="28" s="1"/>
  <c r="K231" i="28"/>
  <c r="J231" i="28"/>
  <c r="I231" i="28"/>
  <c r="Z230" i="28"/>
  <c r="AF230" i="28" s="1"/>
  <c r="Y230" i="28"/>
  <c r="AE230" i="28" s="1"/>
  <c r="T230" i="28"/>
  <c r="S230" i="28"/>
  <c r="R230" i="28"/>
  <c r="X230" i="28" s="1"/>
  <c r="AD230" i="28" s="1"/>
  <c r="K230" i="28"/>
  <c r="J230" i="28"/>
  <c r="I230" i="28"/>
  <c r="Z229" i="28"/>
  <c r="AF229" i="28" s="1"/>
  <c r="Y229" i="28"/>
  <c r="AE229" i="28" s="1"/>
  <c r="T229" i="28"/>
  <c r="S229" i="28"/>
  <c r="R229" i="28"/>
  <c r="X229" i="28" s="1"/>
  <c r="AD229" i="28" s="1"/>
  <c r="K229" i="28"/>
  <c r="J229" i="28"/>
  <c r="I229" i="28"/>
  <c r="AF228" i="28"/>
  <c r="Z228" i="28"/>
  <c r="T228" i="28"/>
  <c r="S228" i="28"/>
  <c r="Y228" i="28" s="1"/>
  <c r="AE228" i="28" s="1"/>
  <c r="R228" i="28"/>
  <c r="X228" i="28" s="1"/>
  <c r="AD228" i="28" s="1"/>
  <c r="K228" i="28"/>
  <c r="J228" i="28"/>
  <c r="I228" i="28"/>
  <c r="AF227" i="28"/>
  <c r="Z227" i="28"/>
  <c r="T227" i="28"/>
  <c r="S227" i="28"/>
  <c r="Y227" i="28" s="1"/>
  <c r="AE227" i="28" s="1"/>
  <c r="R227" i="28"/>
  <c r="X227" i="28" s="1"/>
  <c r="AD227" i="28" s="1"/>
  <c r="K227" i="28"/>
  <c r="J227" i="28"/>
  <c r="I227" i="28"/>
  <c r="Z226" i="28"/>
  <c r="AF226" i="28" s="1"/>
  <c r="Y226" i="28"/>
  <c r="AE226" i="28" s="1"/>
  <c r="T226" i="28"/>
  <c r="S226" i="28"/>
  <c r="R226" i="28"/>
  <c r="X226" i="28" s="1"/>
  <c r="AD226" i="28" s="1"/>
  <c r="K226" i="28"/>
  <c r="J226" i="28"/>
  <c r="I226" i="28"/>
  <c r="Z225" i="28"/>
  <c r="AF225" i="28" s="1"/>
  <c r="Y225" i="28"/>
  <c r="AE225" i="28" s="1"/>
  <c r="T225" i="28"/>
  <c r="S225" i="28"/>
  <c r="R225" i="28"/>
  <c r="X225" i="28" s="1"/>
  <c r="AD225" i="28" s="1"/>
  <c r="K225" i="28"/>
  <c r="J225" i="28"/>
  <c r="I225" i="28"/>
  <c r="AF224" i="28"/>
  <c r="Z224" i="28"/>
  <c r="T224" i="28"/>
  <c r="S224" i="28"/>
  <c r="Y224" i="28" s="1"/>
  <c r="AE224" i="28" s="1"/>
  <c r="R224" i="28"/>
  <c r="X224" i="28" s="1"/>
  <c r="AD224" i="28" s="1"/>
  <c r="T223" i="28"/>
  <c r="Z223" i="28" s="1"/>
  <c r="AF223" i="28" s="1"/>
  <c r="S223" i="28"/>
  <c r="Y223" i="28" s="1"/>
  <c r="AE223" i="28" s="1"/>
  <c r="R223" i="28"/>
  <c r="X223" i="28" s="1"/>
  <c r="AD223" i="28" s="1"/>
  <c r="K223" i="28"/>
  <c r="J223" i="28"/>
  <c r="I223" i="28"/>
  <c r="T222" i="28"/>
  <c r="Z222" i="28" s="1"/>
  <c r="AF222" i="28" s="1"/>
  <c r="S222" i="28"/>
  <c r="Y222" i="28" s="1"/>
  <c r="AE222" i="28" s="1"/>
  <c r="R222" i="28"/>
  <c r="X222" i="28" s="1"/>
  <c r="AD222" i="28" s="1"/>
  <c r="K222" i="28"/>
  <c r="J222" i="28"/>
  <c r="I222" i="28"/>
  <c r="T221" i="28"/>
  <c r="Z221" i="28" s="1"/>
  <c r="AF221" i="28" s="1"/>
  <c r="S221" i="28"/>
  <c r="Y221" i="28" s="1"/>
  <c r="AE221" i="28" s="1"/>
  <c r="R221" i="28"/>
  <c r="X221" i="28" s="1"/>
  <c r="AD221" i="28" s="1"/>
  <c r="K221" i="28"/>
  <c r="J221" i="28"/>
  <c r="I221" i="28"/>
  <c r="T220" i="28"/>
  <c r="Z220" i="28" s="1"/>
  <c r="AF220" i="28" s="1"/>
  <c r="S220" i="28"/>
  <c r="Y220" i="28" s="1"/>
  <c r="AE220" i="28" s="1"/>
  <c r="R220" i="28"/>
  <c r="X220" i="28" s="1"/>
  <c r="AD220" i="28" s="1"/>
  <c r="K220" i="28"/>
  <c r="J220" i="28"/>
  <c r="I220" i="28"/>
  <c r="T219" i="28"/>
  <c r="Z219" i="28" s="1"/>
  <c r="AF219" i="28" s="1"/>
  <c r="S219" i="28"/>
  <c r="Y219" i="28" s="1"/>
  <c r="AE219" i="28" s="1"/>
  <c r="R219" i="28"/>
  <c r="X219" i="28" s="1"/>
  <c r="AD219" i="28" s="1"/>
  <c r="K219" i="28"/>
  <c r="J219" i="28"/>
  <c r="I219" i="28"/>
  <c r="T218" i="28"/>
  <c r="Z218" i="28" s="1"/>
  <c r="AF218" i="28" s="1"/>
  <c r="S218" i="28"/>
  <c r="Y218" i="28" s="1"/>
  <c r="AE218" i="28" s="1"/>
  <c r="R218" i="28"/>
  <c r="X218" i="28" s="1"/>
  <c r="AD218" i="28" s="1"/>
  <c r="K218" i="28"/>
  <c r="J218" i="28"/>
  <c r="I218" i="28"/>
  <c r="T217" i="28"/>
  <c r="Z217" i="28" s="1"/>
  <c r="AF217" i="28" s="1"/>
  <c r="S217" i="28"/>
  <c r="Y217" i="28" s="1"/>
  <c r="AE217" i="28" s="1"/>
  <c r="R217" i="28"/>
  <c r="X217" i="28" s="1"/>
  <c r="AD217" i="28" s="1"/>
  <c r="K217" i="28"/>
  <c r="J217" i="28"/>
  <c r="I217" i="28"/>
  <c r="T216" i="28"/>
  <c r="S216" i="28"/>
  <c r="Y216" i="28" s="1"/>
  <c r="AE216" i="28" s="1"/>
  <c r="R216" i="28"/>
  <c r="X216" i="28" s="1"/>
  <c r="AD216" i="28" s="1"/>
  <c r="K216" i="28"/>
  <c r="J216" i="28"/>
  <c r="I216" i="28"/>
  <c r="T215" i="28"/>
  <c r="Z215" i="28" s="1"/>
  <c r="AF215" i="28" s="1"/>
  <c r="S215" i="28"/>
  <c r="R215" i="28"/>
  <c r="X215" i="28" s="1"/>
  <c r="AD215" i="28" s="1"/>
  <c r="K215" i="28"/>
  <c r="J215" i="28"/>
  <c r="I215" i="28"/>
  <c r="I191" i="28" s="1"/>
  <c r="Z214" i="28"/>
  <c r="AF214" i="28" s="1"/>
  <c r="Y214" i="28"/>
  <c r="AE214" i="28" s="1"/>
  <c r="T214" i="28"/>
  <c r="S214" i="28"/>
  <c r="R214" i="28"/>
  <c r="X214" i="28" s="1"/>
  <c r="AD214" i="28" s="1"/>
  <c r="K214" i="28"/>
  <c r="J214" i="28"/>
  <c r="I214" i="28"/>
  <c r="AE213" i="28"/>
  <c r="Y213" i="28"/>
  <c r="X213" i="28"/>
  <c r="AD213" i="28" s="1"/>
  <c r="T213" i="28"/>
  <c r="Z213" i="28" s="1"/>
  <c r="AF213" i="28" s="1"/>
  <c r="S213" i="28"/>
  <c r="R213" i="28"/>
  <c r="K213" i="28"/>
  <c r="J213" i="28"/>
  <c r="I213" i="28"/>
  <c r="AE212" i="28"/>
  <c r="Y212" i="28"/>
  <c r="T212" i="28"/>
  <c r="Z212" i="28" s="1"/>
  <c r="AF212" i="28" s="1"/>
  <c r="S212" i="28"/>
  <c r="R212" i="28"/>
  <c r="X212" i="28" s="1"/>
  <c r="AD212" i="28" s="1"/>
  <c r="K212" i="28"/>
  <c r="J212" i="28"/>
  <c r="I212" i="28"/>
  <c r="AE211" i="28"/>
  <c r="Y211" i="28"/>
  <c r="X211" i="28"/>
  <c r="AD211" i="28" s="1"/>
  <c r="T211" i="28"/>
  <c r="Z211" i="28" s="1"/>
  <c r="AF211" i="28" s="1"/>
  <c r="S211" i="28"/>
  <c r="R211" i="28"/>
  <c r="K211" i="28"/>
  <c r="J211" i="28"/>
  <c r="I211" i="28"/>
  <c r="Y210" i="28"/>
  <c r="AE210" i="28" s="1"/>
  <c r="T210" i="28"/>
  <c r="Z210" i="28" s="1"/>
  <c r="AF210" i="28" s="1"/>
  <c r="S210" i="28"/>
  <c r="R210" i="28"/>
  <c r="X210" i="28" s="1"/>
  <c r="AD210" i="28" s="1"/>
  <c r="K210" i="28"/>
  <c r="J210" i="28"/>
  <c r="I210" i="28"/>
  <c r="AE209" i="28"/>
  <c r="Y209" i="28"/>
  <c r="X209" i="28"/>
  <c r="AD209" i="28" s="1"/>
  <c r="T209" i="28"/>
  <c r="Z209" i="28" s="1"/>
  <c r="AF209" i="28" s="1"/>
  <c r="S209" i="28"/>
  <c r="R209" i="28"/>
  <c r="K209" i="28"/>
  <c r="J209" i="28"/>
  <c r="I209" i="28"/>
  <c r="AE208" i="28"/>
  <c r="Y208" i="28"/>
  <c r="T208" i="28"/>
  <c r="Z208" i="28" s="1"/>
  <c r="AF208" i="28" s="1"/>
  <c r="S208" i="28"/>
  <c r="R208" i="28"/>
  <c r="X208" i="28" s="1"/>
  <c r="AD208" i="28" s="1"/>
  <c r="K208" i="28"/>
  <c r="J208" i="28"/>
  <c r="I208" i="28"/>
  <c r="AE207" i="28"/>
  <c r="Y207" i="28"/>
  <c r="X207" i="28"/>
  <c r="AD207" i="28" s="1"/>
  <c r="T207" i="28"/>
  <c r="Z207" i="28" s="1"/>
  <c r="AF207" i="28" s="1"/>
  <c r="S207" i="28"/>
  <c r="R207" i="28"/>
  <c r="K207" i="28"/>
  <c r="J207" i="28"/>
  <c r="I207" i="28"/>
  <c r="Y206" i="28"/>
  <c r="AE206" i="28" s="1"/>
  <c r="T206" i="28"/>
  <c r="Z206" i="28" s="1"/>
  <c r="AF206" i="28" s="1"/>
  <c r="S206" i="28"/>
  <c r="R206" i="28"/>
  <c r="X206" i="28" s="1"/>
  <c r="AD206" i="28" s="1"/>
  <c r="K206" i="28"/>
  <c r="J206" i="28"/>
  <c r="I206" i="28"/>
  <c r="AE205" i="28"/>
  <c r="Y205" i="28"/>
  <c r="X205" i="28"/>
  <c r="AD205" i="28" s="1"/>
  <c r="T205" i="28"/>
  <c r="Z205" i="28" s="1"/>
  <c r="AF205" i="28" s="1"/>
  <c r="S205" i="28"/>
  <c r="R205" i="28"/>
  <c r="K205" i="28"/>
  <c r="J205" i="28"/>
  <c r="I205" i="28"/>
  <c r="AE204" i="28"/>
  <c r="Y204" i="28"/>
  <c r="T204" i="28"/>
  <c r="Z204" i="28" s="1"/>
  <c r="AF204" i="28" s="1"/>
  <c r="S204" i="28"/>
  <c r="R204" i="28"/>
  <c r="X204" i="28" s="1"/>
  <c r="AD204" i="28" s="1"/>
  <c r="K204" i="28"/>
  <c r="J204" i="28"/>
  <c r="I204" i="28"/>
  <c r="AE203" i="28"/>
  <c r="Y203" i="28"/>
  <c r="X203" i="28"/>
  <c r="AD203" i="28" s="1"/>
  <c r="T203" i="28"/>
  <c r="Z203" i="28" s="1"/>
  <c r="AF203" i="28" s="1"/>
  <c r="S203" i="28"/>
  <c r="R203" i="28"/>
  <c r="K203" i="28"/>
  <c r="J203" i="28"/>
  <c r="I203" i="28"/>
  <c r="Y202" i="28"/>
  <c r="AE202" i="28" s="1"/>
  <c r="T202" i="28"/>
  <c r="Z202" i="28" s="1"/>
  <c r="AF202" i="28" s="1"/>
  <c r="S202" i="28"/>
  <c r="R202" i="28"/>
  <c r="X202" i="28" s="1"/>
  <c r="AD202" i="28" s="1"/>
  <c r="K202" i="28"/>
  <c r="J202" i="28"/>
  <c r="I202" i="28"/>
  <c r="AE201" i="28"/>
  <c r="Y201" i="28"/>
  <c r="X201" i="28"/>
  <c r="AD201" i="28" s="1"/>
  <c r="T201" i="28"/>
  <c r="Z201" i="28" s="1"/>
  <c r="AF201" i="28" s="1"/>
  <c r="S201" i="28"/>
  <c r="R201" i="28"/>
  <c r="K201" i="28"/>
  <c r="J201" i="28"/>
  <c r="I201" i="28"/>
  <c r="AE200" i="28"/>
  <c r="Y200" i="28"/>
  <c r="T200" i="28"/>
  <c r="Z200" i="28" s="1"/>
  <c r="AF200" i="28" s="1"/>
  <c r="S200" i="28"/>
  <c r="R200" i="28"/>
  <c r="X200" i="28" s="1"/>
  <c r="AD200" i="28" s="1"/>
  <c r="K200" i="28"/>
  <c r="J200" i="28"/>
  <c r="I200" i="28"/>
  <c r="AE199" i="28"/>
  <c r="Y199" i="28"/>
  <c r="X199" i="28"/>
  <c r="AD199" i="28" s="1"/>
  <c r="T199" i="28"/>
  <c r="Z199" i="28" s="1"/>
  <c r="AF199" i="28" s="1"/>
  <c r="S199" i="28"/>
  <c r="R199" i="28"/>
  <c r="K199" i="28"/>
  <c r="J199" i="28"/>
  <c r="I199" i="28"/>
  <c r="Y198" i="28"/>
  <c r="AE198" i="28" s="1"/>
  <c r="T198" i="28"/>
  <c r="Z198" i="28" s="1"/>
  <c r="AF198" i="28" s="1"/>
  <c r="S198" i="28"/>
  <c r="R198" i="28"/>
  <c r="X198" i="28" s="1"/>
  <c r="AD198" i="28" s="1"/>
  <c r="K198" i="28"/>
  <c r="J198" i="28"/>
  <c r="I198" i="28"/>
  <c r="AE197" i="28"/>
  <c r="Y197" i="28"/>
  <c r="X197" i="28"/>
  <c r="AD197" i="28" s="1"/>
  <c r="T197" i="28"/>
  <c r="Z197" i="28" s="1"/>
  <c r="AF197" i="28" s="1"/>
  <c r="S197" i="28"/>
  <c r="R197" i="28"/>
  <c r="K197" i="28"/>
  <c r="J197" i="28"/>
  <c r="I197" i="28"/>
  <c r="AE196" i="28"/>
  <c r="Y196" i="28"/>
  <c r="T196" i="28"/>
  <c r="Z196" i="28" s="1"/>
  <c r="AF196" i="28" s="1"/>
  <c r="S196" i="28"/>
  <c r="R196" i="28"/>
  <c r="X196" i="28" s="1"/>
  <c r="AD196" i="28" s="1"/>
  <c r="K196" i="28"/>
  <c r="J196" i="28"/>
  <c r="I196" i="28"/>
  <c r="AE195" i="28"/>
  <c r="Y195" i="28"/>
  <c r="X195" i="28"/>
  <c r="AD195" i="28" s="1"/>
  <c r="T195" i="28"/>
  <c r="Z195" i="28" s="1"/>
  <c r="AF195" i="28" s="1"/>
  <c r="S195" i="28"/>
  <c r="R195" i="28"/>
  <c r="K195" i="28"/>
  <c r="J195" i="28"/>
  <c r="I195" i="28"/>
  <c r="Y194" i="28"/>
  <c r="AE194" i="28" s="1"/>
  <c r="T194" i="28"/>
  <c r="Z194" i="28" s="1"/>
  <c r="AF194" i="28" s="1"/>
  <c r="S194" i="28"/>
  <c r="R194" i="28"/>
  <c r="X194" i="28" s="1"/>
  <c r="AD194" i="28" s="1"/>
  <c r="K194" i="28"/>
  <c r="J194" i="28"/>
  <c r="I194" i="28"/>
  <c r="AE193" i="28"/>
  <c r="Y193" i="28"/>
  <c r="X193" i="28"/>
  <c r="AD193" i="28" s="1"/>
  <c r="T193" i="28"/>
  <c r="Z193" i="28" s="1"/>
  <c r="AF193" i="28" s="1"/>
  <c r="S193" i="28"/>
  <c r="R193" i="28"/>
  <c r="K193" i="28"/>
  <c r="J193" i="28"/>
  <c r="I193" i="28"/>
  <c r="AE192" i="28"/>
  <c r="Y192" i="28"/>
  <c r="T192" i="28"/>
  <c r="Z192" i="28" s="1"/>
  <c r="S192" i="28"/>
  <c r="R192" i="28"/>
  <c r="K192" i="28"/>
  <c r="J192" i="28"/>
  <c r="I192" i="28"/>
  <c r="AC191" i="28"/>
  <c r="AB191" i="28"/>
  <c r="AB169" i="28" s="1"/>
  <c r="AA191" i="28"/>
  <c r="AA169" i="28" s="1"/>
  <c r="W191" i="28"/>
  <c r="V191" i="28"/>
  <c r="U191" i="28"/>
  <c r="Q191" i="28"/>
  <c r="P191" i="28"/>
  <c r="P169" i="28" s="1"/>
  <c r="O191" i="28"/>
  <c r="N191" i="28"/>
  <c r="M191" i="28"/>
  <c r="L191" i="28"/>
  <c r="L169" i="28" s="1"/>
  <c r="H191" i="28"/>
  <c r="G191" i="28"/>
  <c r="G169" i="28" s="1"/>
  <c r="F191" i="28"/>
  <c r="AF190" i="28"/>
  <c r="AE190" i="28"/>
  <c r="AD190" i="28"/>
  <c r="Z189" i="28"/>
  <c r="AF189" i="28" s="1"/>
  <c r="T189" i="28"/>
  <c r="S189" i="28"/>
  <c r="Y189" i="28" s="1"/>
  <c r="AE189" i="28" s="1"/>
  <c r="R189" i="28"/>
  <c r="X189" i="28" s="1"/>
  <c r="AD189" i="28" s="1"/>
  <c r="K189" i="28"/>
  <c r="J189" i="28"/>
  <c r="I189" i="28"/>
  <c r="Z188" i="28"/>
  <c r="AF188" i="28" s="1"/>
  <c r="T188" i="28"/>
  <c r="S188" i="28"/>
  <c r="Y188" i="28" s="1"/>
  <c r="AE188" i="28" s="1"/>
  <c r="R188" i="28"/>
  <c r="X188" i="28" s="1"/>
  <c r="AD188" i="28" s="1"/>
  <c r="K188" i="28"/>
  <c r="J188" i="28"/>
  <c r="I188" i="28"/>
  <c r="I169" i="28" s="1"/>
  <c r="AD187" i="28"/>
  <c r="Z187" i="28"/>
  <c r="AF187" i="28" s="1"/>
  <c r="Y187" i="28"/>
  <c r="AE187" i="28" s="1"/>
  <c r="X187" i="28"/>
  <c r="AE186" i="28"/>
  <c r="Y186" i="28"/>
  <c r="X186" i="28"/>
  <c r="AD186" i="28" s="1"/>
  <c r="T186" i="28"/>
  <c r="Z186" i="28" s="1"/>
  <c r="AF186" i="28" s="1"/>
  <c r="S186" i="28"/>
  <c r="R186" i="28"/>
  <c r="K186" i="28"/>
  <c r="J186" i="28"/>
  <c r="I186" i="28"/>
  <c r="Y185" i="28"/>
  <c r="AE185" i="28" s="1"/>
  <c r="T185" i="28"/>
  <c r="Z185" i="28" s="1"/>
  <c r="AF185" i="28" s="1"/>
  <c r="S185" i="28"/>
  <c r="R185" i="28"/>
  <c r="X185" i="28" s="1"/>
  <c r="AD185" i="28" s="1"/>
  <c r="K185" i="28"/>
  <c r="J185" i="28"/>
  <c r="I185" i="28"/>
  <c r="AE184" i="28"/>
  <c r="Y184" i="28"/>
  <c r="X184" i="28"/>
  <c r="AD184" i="28" s="1"/>
  <c r="T184" i="28"/>
  <c r="Z184" i="28" s="1"/>
  <c r="AF184" i="28" s="1"/>
  <c r="S184" i="28"/>
  <c r="R184" i="28"/>
  <c r="K184" i="28"/>
  <c r="J184" i="28"/>
  <c r="I184" i="28"/>
  <c r="Y183" i="28"/>
  <c r="AE183" i="28" s="1"/>
  <c r="T183" i="28"/>
  <c r="Z183" i="28" s="1"/>
  <c r="AF183" i="28" s="1"/>
  <c r="S183" i="28"/>
  <c r="R183" i="28"/>
  <c r="X183" i="28" s="1"/>
  <c r="AD183" i="28" s="1"/>
  <c r="K183" i="28"/>
  <c r="J183" i="28"/>
  <c r="I183" i="28"/>
  <c r="AE182" i="28"/>
  <c r="Y182" i="28"/>
  <c r="X182" i="28"/>
  <c r="AD182" i="28" s="1"/>
  <c r="T182" i="28"/>
  <c r="Z182" i="28" s="1"/>
  <c r="AF182" i="28" s="1"/>
  <c r="S182" i="28"/>
  <c r="R182" i="28"/>
  <c r="K182" i="28"/>
  <c r="J182" i="28"/>
  <c r="I182" i="28"/>
  <c r="Y181" i="28"/>
  <c r="AE181" i="28" s="1"/>
  <c r="T181" i="28"/>
  <c r="Z181" i="28" s="1"/>
  <c r="AF181" i="28" s="1"/>
  <c r="S181" i="28"/>
  <c r="R181" i="28"/>
  <c r="X181" i="28" s="1"/>
  <c r="AD181" i="28" s="1"/>
  <c r="K181" i="28"/>
  <c r="J181" i="28"/>
  <c r="I181" i="28"/>
  <c r="AE180" i="28"/>
  <c r="Y180" i="28"/>
  <c r="X180" i="28"/>
  <c r="AD180" i="28" s="1"/>
  <c r="T180" i="28"/>
  <c r="Z180" i="28" s="1"/>
  <c r="AF180" i="28" s="1"/>
  <c r="S180" i="28"/>
  <c r="R180" i="28"/>
  <c r="K180" i="28"/>
  <c r="J180" i="28"/>
  <c r="I180" i="28"/>
  <c r="Y179" i="28"/>
  <c r="AE179" i="28" s="1"/>
  <c r="T179" i="28"/>
  <c r="Z179" i="28" s="1"/>
  <c r="AF179" i="28" s="1"/>
  <c r="S179" i="28"/>
  <c r="R179" i="28"/>
  <c r="X179" i="28" s="1"/>
  <c r="AD179" i="28" s="1"/>
  <c r="K179" i="28"/>
  <c r="J179" i="28"/>
  <c r="I179" i="28"/>
  <c r="AE178" i="28"/>
  <c r="Y178" i="28"/>
  <c r="X178" i="28"/>
  <c r="AD178" i="28" s="1"/>
  <c r="T178" i="28"/>
  <c r="Z178" i="28" s="1"/>
  <c r="AF178" i="28" s="1"/>
  <c r="S178" i="28"/>
  <c r="R178" i="28"/>
  <c r="K178" i="28"/>
  <c r="J178" i="28"/>
  <c r="I178" i="28"/>
  <c r="Y177" i="28"/>
  <c r="AE177" i="28" s="1"/>
  <c r="T177" i="28"/>
  <c r="Z177" i="28" s="1"/>
  <c r="AF177" i="28" s="1"/>
  <c r="S177" i="28"/>
  <c r="R177" i="28"/>
  <c r="X177" i="28" s="1"/>
  <c r="AD177" i="28" s="1"/>
  <c r="K177" i="28"/>
  <c r="J177" i="28"/>
  <c r="I177" i="28"/>
  <c r="AE176" i="28"/>
  <c r="Y176" i="28"/>
  <c r="X176" i="28"/>
  <c r="AD176" i="28" s="1"/>
  <c r="T176" i="28"/>
  <c r="Z176" i="28" s="1"/>
  <c r="AF176" i="28" s="1"/>
  <c r="S176" i="28"/>
  <c r="R176" i="28"/>
  <c r="K176" i="28"/>
  <c r="J176" i="28"/>
  <c r="I176" i="28"/>
  <c r="Y175" i="28"/>
  <c r="AE175" i="28" s="1"/>
  <c r="T175" i="28"/>
  <c r="Z175" i="28" s="1"/>
  <c r="AF175" i="28" s="1"/>
  <c r="S175" i="28"/>
  <c r="R175" i="28"/>
  <c r="X175" i="28" s="1"/>
  <c r="AD175" i="28" s="1"/>
  <c r="K175" i="28"/>
  <c r="J175" i="28"/>
  <c r="I175" i="28"/>
  <c r="AE174" i="28"/>
  <c r="Y174" i="28"/>
  <c r="X174" i="28"/>
  <c r="AD174" i="28" s="1"/>
  <c r="T174" i="28"/>
  <c r="Z174" i="28" s="1"/>
  <c r="AF174" i="28" s="1"/>
  <c r="S174" i="28"/>
  <c r="R174" i="28"/>
  <c r="K174" i="28"/>
  <c r="J174" i="28"/>
  <c r="I174" i="28"/>
  <c r="Y173" i="28"/>
  <c r="AE173" i="28" s="1"/>
  <c r="T173" i="28"/>
  <c r="Z173" i="28" s="1"/>
  <c r="AF173" i="28" s="1"/>
  <c r="S173" i="28"/>
  <c r="R173" i="28"/>
  <c r="X173" i="28" s="1"/>
  <c r="AD173" i="28" s="1"/>
  <c r="K173" i="28"/>
  <c r="J173" i="28"/>
  <c r="I173" i="28"/>
  <c r="AE172" i="28"/>
  <c r="Y172" i="28"/>
  <c r="X172" i="28"/>
  <c r="AD172" i="28" s="1"/>
  <c r="T172" i="28"/>
  <c r="Z172" i="28" s="1"/>
  <c r="AF172" i="28" s="1"/>
  <c r="S172" i="28"/>
  <c r="R172" i="28"/>
  <c r="K172" i="28"/>
  <c r="J172" i="28"/>
  <c r="I172" i="28"/>
  <c r="Y171" i="28"/>
  <c r="AE171" i="28" s="1"/>
  <c r="T171" i="28"/>
  <c r="Z171" i="28" s="1"/>
  <c r="AF171" i="28" s="1"/>
  <c r="S171" i="28"/>
  <c r="R171" i="28"/>
  <c r="X171" i="28" s="1"/>
  <c r="AD171" i="28" s="1"/>
  <c r="K171" i="28"/>
  <c r="J171" i="28"/>
  <c r="I171" i="28"/>
  <c r="AE170" i="28"/>
  <c r="Y170" i="28"/>
  <c r="X170" i="28"/>
  <c r="AD170" i="28" s="1"/>
  <c r="T170" i="28"/>
  <c r="Z170" i="28" s="1"/>
  <c r="S170" i="28"/>
  <c r="R170" i="28"/>
  <c r="K170" i="28"/>
  <c r="J170" i="28"/>
  <c r="I170" i="28"/>
  <c r="AC169" i="28"/>
  <c r="W169" i="28"/>
  <c r="V169" i="28"/>
  <c r="U169" i="28"/>
  <c r="Q169" i="28"/>
  <c r="O169" i="28"/>
  <c r="N169" i="28"/>
  <c r="M169" i="28"/>
  <c r="H169" i="28"/>
  <c r="F169" i="28"/>
  <c r="AF168" i="28"/>
  <c r="Z168" i="28"/>
  <c r="Y168" i="28"/>
  <c r="AE168" i="28" s="1"/>
  <c r="X168" i="28"/>
  <c r="AD168" i="28" s="1"/>
  <c r="AD167" i="28"/>
  <c r="X167" i="28"/>
  <c r="T167" i="28"/>
  <c r="Z167" i="28" s="1"/>
  <c r="AF167" i="28" s="1"/>
  <c r="S167" i="28"/>
  <c r="Y167" i="28" s="1"/>
  <c r="AE167" i="28" s="1"/>
  <c r="R167" i="28"/>
  <c r="AE166" i="28"/>
  <c r="AD166" i="28"/>
  <c r="Y166" i="28"/>
  <c r="X166" i="28"/>
  <c r="T166" i="28"/>
  <c r="Z166" i="28" s="1"/>
  <c r="AF166" i="28" s="1"/>
  <c r="S166" i="28"/>
  <c r="R166" i="28"/>
  <c r="K166" i="28"/>
  <c r="J166" i="28"/>
  <c r="I166" i="28"/>
  <c r="AE165" i="28"/>
  <c r="Y165" i="28"/>
  <c r="X165" i="28"/>
  <c r="AD165" i="28" s="1"/>
  <c r="T165" i="28"/>
  <c r="Z165" i="28" s="1"/>
  <c r="AF165" i="28" s="1"/>
  <c r="S165" i="28"/>
  <c r="R165" i="28"/>
  <c r="K165" i="28"/>
  <c r="J165" i="28"/>
  <c r="I165" i="28"/>
  <c r="AD164" i="28"/>
  <c r="X164" i="28"/>
  <c r="T164" i="28"/>
  <c r="Z164" i="28" s="1"/>
  <c r="AF164" i="28" s="1"/>
  <c r="S164" i="28"/>
  <c r="Y164" i="28" s="1"/>
  <c r="AE164" i="28" s="1"/>
  <c r="R164" i="28"/>
  <c r="K164" i="28"/>
  <c r="J164" i="28"/>
  <c r="I164" i="28"/>
  <c r="AE163" i="28"/>
  <c r="X163" i="28"/>
  <c r="AD163" i="28" s="1"/>
  <c r="T163" i="28"/>
  <c r="Z163" i="28" s="1"/>
  <c r="AF163" i="28" s="1"/>
  <c r="S163" i="28"/>
  <c r="Y163" i="28" s="1"/>
  <c r="R163" i="28"/>
  <c r="K163" i="28"/>
  <c r="J163" i="28"/>
  <c r="I163" i="28"/>
  <c r="AE162" i="28"/>
  <c r="Y162" i="28"/>
  <c r="X162" i="28"/>
  <c r="AD162" i="28" s="1"/>
  <c r="T162" i="28"/>
  <c r="Z162" i="28" s="1"/>
  <c r="AF162" i="28" s="1"/>
  <c r="S162" i="28"/>
  <c r="R162" i="28"/>
  <c r="K162" i="28"/>
  <c r="J162" i="28"/>
  <c r="I162" i="28"/>
  <c r="AF161" i="28"/>
  <c r="AE161" i="28"/>
  <c r="AD161" i="28"/>
  <c r="T160" i="28"/>
  <c r="Z160" i="28" s="1"/>
  <c r="AF160" i="28" s="1"/>
  <c r="S160" i="28"/>
  <c r="Y160" i="28" s="1"/>
  <c r="AE160" i="28" s="1"/>
  <c r="R160" i="28"/>
  <c r="X160" i="28" s="1"/>
  <c r="AD160" i="28" s="1"/>
  <c r="K160" i="28"/>
  <c r="J160" i="28"/>
  <c r="I160" i="28"/>
  <c r="T159" i="28"/>
  <c r="S159" i="28"/>
  <c r="R159" i="28"/>
  <c r="X159" i="28" s="1"/>
  <c r="K159" i="28"/>
  <c r="J159" i="28"/>
  <c r="I159" i="28"/>
  <c r="AC158" i="28"/>
  <c r="AB158" i="28"/>
  <c r="AA158" i="28"/>
  <c r="W158" i="28"/>
  <c r="V158" i="28"/>
  <c r="U158" i="28"/>
  <c r="R158" i="28"/>
  <c r="Q158" i="28"/>
  <c r="Q148" i="28" s="1"/>
  <c r="P158" i="28"/>
  <c r="O158" i="28"/>
  <c r="N158" i="28"/>
  <c r="N148" i="28" s="1"/>
  <c r="N142" i="28" s="1"/>
  <c r="N141" i="28" s="1"/>
  <c r="M158" i="28"/>
  <c r="M148" i="28" s="1"/>
  <c r="L158" i="28"/>
  <c r="I158" i="28"/>
  <c r="H158" i="28"/>
  <c r="G158" i="28"/>
  <c r="F158" i="28"/>
  <c r="Z157" i="28"/>
  <c r="AF157" i="28" s="1"/>
  <c r="Y157" i="28"/>
  <c r="AE157" i="28" s="1"/>
  <c r="X157" i="28"/>
  <c r="AD157" i="28" s="1"/>
  <c r="AD156" i="28"/>
  <c r="X156" i="28"/>
  <c r="T156" i="28"/>
  <c r="Z156" i="28" s="1"/>
  <c r="AF156" i="28" s="1"/>
  <c r="S156" i="28"/>
  <c r="Y156" i="28" s="1"/>
  <c r="AE156" i="28" s="1"/>
  <c r="R156" i="28"/>
  <c r="K156" i="28"/>
  <c r="J156" i="28"/>
  <c r="I156" i="28"/>
  <c r="AE155" i="28"/>
  <c r="X155" i="28"/>
  <c r="AD155" i="28" s="1"/>
  <c r="T155" i="28"/>
  <c r="Z155" i="28" s="1"/>
  <c r="AF155" i="28" s="1"/>
  <c r="S155" i="28"/>
  <c r="Y155" i="28" s="1"/>
  <c r="R155" i="28"/>
  <c r="K155" i="28"/>
  <c r="J155" i="28"/>
  <c r="I155" i="28"/>
  <c r="X154" i="28"/>
  <c r="AD154" i="28" s="1"/>
  <c r="T154" i="28"/>
  <c r="Z154" i="28" s="1"/>
  <c r="AF154" i="28" s="1"/>
  <c r="S154" i="28"/>
  <c r="Y154" i="28" s="1"/>
  <c r="AE154" i="28" s="1"/>
  <c r="R154" i="28"/>
  <c r="K154" i="28"/>
  <c r="J154" i="28"/>
  <c r="I154" i="28"/>
  <c r="AE153" i="28"/>
  <c r="AD153" i="28"/>
  <c r="Z153" i="28"/>
  <c r="AF153" i="28" s="1"/>
  <c r="Y153" i="28"/>
  <c r="X153" i="28"/>
  <c r="AF152" i="28"/>
  <c r="Z152" i="28"/>
  <c r="T152" i="28"/>
  <c r="S152" i="28"/>
  <c r="Y152" i="28" s="1"/>
  <c r="AE152" i="28" s="1"/>
  <c r="R152" i="28"/>
  <c r="K152" i="28"/>
  <c r="J152" i="28"/>
  <c r="I152" i="28"/>
  <c r="AF151" i="28"/>
  <c r="Z151" i="28"/>
  <c r="T151" i="28"/>
  <c r="S151" i="28"/>
  <c r="Y151" i="28" s="1"/>
  <c r="AE151" i="28" s="1"/>
  <c r="R151" i="28"/>
  <c r="X151" i="28" s="1"/>
  <c r="AD151" i="28" s="1"/>
  <c r="K151" i="28"/>
  <c r="J151" i="28"/>
  <c r="I151" i="28"/>
  <c r="Z150" i="28"/>
  <c r="AF150" i="28" s="1"/>
  <c r="Y150" i="28"/>
  <c r="AE150" i="28" s="1"/>
  <c r="T150" i="28"/>
  <c r="S150" i="28"/>
  <c r="R150" i="28"/>
  <c r="X150" i="28" s="1"/>
  <c r="AD150" i="28" s="1"/>
  <c r="M150" i="28"/>
  <c r="K150" i="28"/>
  <c r="J150" i="28"/>
  <c r="I150" i="28"/>
  <c r="Z149" i="28"/>
  <c r="AF149" i="28" s="1"/>
  <c r="T149" i="28"/>
  <c r="S149" i="28"/>
  <c r="R149" i="28"/>
  <c r="X149" i="28" s="1"/>
  <c r="K149" i="28"/>
  <c r="J149" i="28"/>
  <c r="I149" i="28"/>
  <c r="AC148" i="28"/>
  <c r="AB148" i="28"/>
  <c r="AA148" i="28"/>
  <c r="W148" i="28"/>
  <c r="V148" i="28"/>
  <c r="U148" i="28"/>
  <c r="P148" i="28"/>
  <c r="O148" i="28"/>
  <c r="L148" i="28"/>
  <c r="I148" i="28"/>
  <c r="H148" i="28"/>
  <c r="G148" i="28"/>
  <c r="F148" i="28"/>
  <c r="F142" i="28" s="1"/>
  <c r="F141" i="28" s="1"/>
  <c r="AF147" i="28"/>
  <c r="Z147" i="28"/>
  <c r="T147" i="28"/>
  <c r="S147" i="28"/>
  <c r="Y147" i="28" s="1"/>
  <c r="AE147" i="28" s="1"/>
  <c r="R147" i="28"/>
  <c r="X147" i="28" s="1"/>
  <c r="AD147" i="28" s="1"/>
  <c r="K147" i="28"/>
  <c r="J147" i="28"/>
  <c r="I147" i="28"/>
  <c r="Z146" i="28"/>
  <c r="AF146" i="28" s="1"/>
  <c r="T146" i="28"/>
  <c r="S146" i="28"/>
  <c r="Y146" i="28" s="1"/>
  <c r="AE146" i="28" s="1"/>
  <c r="R146" i="28"/>
  <c r="X146" i="28" s="1"/>
  <c r="AD146" i="28" s="1"/>
  <c r="K146" i="28"/>
  <c r="J146" i="28"/>
  <c r="I146" i="28"/>
  <c r="Z145" i="28"/>
  <c r="T145" i="28"/>
  <c r="S145" i="28"/>
  <c r="S144" i="28" s="1"/>
  <c r="S143" i="28" s="1"/>
  <c r="R145" i="28"/>
  <c r="K145" i="28"/>
  <c r="K144" i="28" s="1"/>
  <c r="K143" i="28" s="1"/>
  <c r="J145" i="28"/>
  <c r="I145" i="28"/>
  <c r="I144" i="28" s="1"/>
  <c r="I143" i="28" s="1"/>
  <c r="AC144" i="28"/>
  <c r="AC143" i="28" s="1"/>
  <c r="AB144" i="28"/>
  <c r="AA144" i="28"/>
  <c r="W144" i="28"/>
  <c r="V144" i="28"/>
  <c r="U144" i="28"/>
  <c r="U143" i="28" s="1"/>
  <c r="U142" i="28" s="1"/>
  <c r="U141" i="28" s="1"/>
  <c r="T144" i="28"/>
  <c r="Q144" i="28"/>
  <c r="Q143" i="28" s="1"/>
  <c r="P144" i="28"/>
  <c r="O144" i="28"/>
  <c r="N144" i="28"/>
  <c r="M144" i="28"/>
  <c r="M143" i="28" s="1"/>
  <c r="L144" i="28"/>
  <c r="L143" i="28" s="1"/>
  <c r="J144" i="28"/>
  <c r="H144" i="28"/>
  <c r="G144" i="28"/>
  <c r="F144" i="28"/>
  <c r="AB143" i="28"/>
  <c r="AB142" i="28" s="1"/>
  <c r="AB141" i="28" s="1"/>
  <c r="AA143" i="28"/>
  <c r="W143" i="28"/>
  <c r="V143" i="28"/>
  <c r="T143" i="28"/>
  <c r="P143" i="28"/>
  <c r="O143" i="28"/>
  <c r="O142" i="28" s="1"/>
  <c r="O141" i="28" s="1"/>
  <c r="N143" i="28"/>
  <c r="J143" i="28"/>
  <c r="H143" i="28"/>
  <c r="H142" i="28" s="1"/>
  <c r="H141" i="28" s="1"/>
  <c r="G143" i="28"/>
  <c r="F143" i="28"/>
  <c r="W142" i="28"/>
  <c r="W141" i="28" s="1"/>
  <c r="V142" i="28"/>
  <c r="V141" i="28" s="1"/>
  <c r="G142" i="28"/>
  <c r="G141" i="28" s="1"/>
  <c r="Y138" i="28"/>
  <c r="AE138" i="28" s="1"/>
  <c r="T138" i="28"/>
  <c r="Z138" i="28" s="1"/>
  <c r="AF138" i="28" s="1"/>
  <c r="S138" i="28"/>
  <c r="R138" i="28"/>
  <c r="X138" i="28" s="1"/>
  <c r="AD138" i="28" s="1"/>
  <c r="K138" i="28"/>
  <c r="J138" i="28"/>
  <c r="I138" i="28"/>
  <c r="Y137" i="28"/>
  <c r="AE137" i="28" s="1"/>
  <c r="T137" i="28"/>
  <c r="Z137" i="28" s="1"/>
  <c r="AF137" i="28" s="1"/>
  <c r="S137" i="28"/>
  <c r="R137" i="28"/>
  <c r="X137" i="28" s="1"/>
  <c r="AD137" i="28" s="1"/>
  <c r="K137" i="28"/>
  <c r="J137" i="28"/>
  <c r="I137" i="28"/>
  <c r="AC136" i="28"/>
  <c r="AC135" i="28" s="1"/>
  <c r="AC112" i="28" s="1"/>
  <c r="AB136" i="28"/>
  <c r="AB135" i="28" s="1"/>
  <c r="AA136" i="28"/>
  <c r="AA135" i="28" s="1"/>
  <c r="W136" i="28"/>
  <c r="W135" i="28" s="1"/>
  <c r="V136" i="28"/>
  <c r="V135" i="28" s="1"/>
  <c r="U136" i="28"/>
  <c r="Q136" i="28"/>
  <c r="Q135" i="28" s="1"/>
  <c r="P136" i="28"/>
  <c r="O136" i="28"/>
  <c r="O135" i="28" s="1"/>
  <c r="N136" i="28"/>
  <c r="T136" i="28" s="1"/>
  <c r="Z136" i="28" s="1"/>
  <c r="AF136" i="28" s="1"/>
  <c r="M136" i="28"/>
  <c r="L136" i="28"/>
  <c r="K136" i="28"/>
  <c r="H136" i="28"/>
  <c r="H135" i="28" s="1"/>
  <c r="G136" i="28"/>
  <c r="J136" i="28" s="1"/>
  <c r="F136" i="28"/>
  <c r="U135" i="28"/>
  <c r="N135" i="28"/>
  <c r="M135" i="28"/>
  <c r="F135" i="28"/>
  <c r="Z134" i="28"/>
  <c r="AF134" i="28" s="1"/>
  <c r="T134" i="28"/>
  <c r="S134" i="28"/>
  <c r="Y134" i="28" s="1"/>
  <c r="AE134" i="28" s="1"/>
  <c r="R134" i="28"/>
  <c r="X134" i="28" s="1"/>
  <c r="AD134" i="28" s="1"/>
  <c r="X133" i="28"/>
  <c r="AD133" i="28" s="1"/>
  <c r="T133" i="28"/>
  <c r="Z133" i="28" s="1"/>
  <c r="AF133" i="28" s="1"/>
  <c r="S133" i="28"/>
  <c r="Y133" i="28" s="1"/>
  <c r="AE133" i="28" s="1"/>
  <c r="R133" i="28"/>
  <c r="Y132" i="28"/>
  <c r="AE132" i="28" s="1"/>
  <c r="S132" i="28"/>
  <c r="R132" i="28"/>
  <c r="N132" i="28"/>
  <c r="J132" i="28"/>
  <c r="I132" i="28"/>
  <c r="H132" i="28"/>
  <c r="X131" i="28"/>
  <c r="AD131" i="28" s="1"/>
  <c r="R131" i="28"/>
  <c r="M131" i="28"/>
  <c r="I131" i="28"/>
  <c r="G131" i="28"/>
  <c r="AC130" i="28"/>
  <c r="AB130" i="28"/>
  <c r="AA130" i="28"/>
  <c r="W130" i="28"/>
  <c r="V130" i="28"/>
  <c r="U130" i="28"/>
  <c r="Q130" i="28"/>
  <c r="P130" i="28"/>
  <c r="O130" i="28"/>
  <c r="L130" i="28"/>
  <c r="F130" i="28"/>
  <c r="I130" i="28" s="1"/>
  <c r="Z129" i="28"/>
  <c r="Z128" i="28" s="1"/>
  <c r="T129" i="28"/>
  <c r="S129" i="28"/>
  <c r="R129" i="28"/>
  <c r="K129" i="28"/>
  <c r="J129" i="28"/>
  <c r="I129" i="28"/>
  <c r="AC128" i="28"/>
  <c r="AB128" i="28"/>
  <c r="AA128" i="28"/>
  <c r="W128" i="28"/>
  <c r="V128" i="28"/>
  <c r="U128" i="28"/>
  <c r="T128" i="28"/>
  <c r="Q128" i="28"/>
  <c r="P128" i="28"/>
  <c r="O128" i="28"/>
  <c r="N128" i="28"/>
  <c r="M128" i="28"/>
  <c r="J128" i="28" s="1"/>
  <c r="L128" i="28"/>
  <c r="I128" i="28" s="1"/>
  <c r="H128" i="28"/>
  <c r="K128" i="28" s="1"/>
  <c r="G128" i="28"/>
  <c r="F128" i="28"/>
  <c r="Y127" i="28"/>
  <c r="Y126" i="28" s="1"/>
  <c r="X127" i="28"/>
  <c r="AD127" i="28" s="1"/>
  <c r="AD126" i="28" s="1"/>
  <c r="T127" i="28"/>
  <c r="Z127" i="28" s="1"/>
  <c r="S127" i="28"/>
  <c r="R127" i="28"/>
  <c r="R126" i="28" s="1"/>
  <c r="K127" i="28"/>
  <c r="J127" i="28"/>
  <c r="I127" i="28"/>
  <c r="AC126" i="28"/>
  <c r="AB126" i="28"/>
  <c r="AA126" i="28"/>
  <c r="W126" i="28"/>
  <c r="V126" i="28"/>
  <c r="U126" i="28"/>
  <c r="T126" i="28"/>
  <c r="S126" i="28"/>
  <c r="Q126" i="28"/>
  <c r="P126" i="28"/>
  <c r="O126" i="28"/>
  <c r="N126" i="28"/>
  <c r="M126" i="28"/>
  <c r="L126" i="28"/>
  <c r="I126" i="28" s="1"/>
  <c r="H126" i="28"/>
  <c r="K126" i="28" s="1"/>
  <c r="G126" i="28"/>
  <c r="J126" i="28" s="1"/>
  <c r="F126" i="28"/>
  <c r="T125" i="28"/>
  <c r="S125" i="28"/>
  <c r="Y125" i="28" s="1"/>
  <c r="Y124" i="28" s="1"/>
  <c r="R125" i="28"/>
  <c r="X125" i="28" s="1"/>
  <c r="K125" i="28"/>
  <c r="J125" i="28"/>
  <c r="I125" i="28"/>
  <c r="AC124" i="28"/>
  <c r="AB124" i="28"/>
  <c r="AA124" i="28"/>
  <c r="W124" i="28"/>
  <c r="V124" i="28"/>
  <c r="U124" i="28"/>
  <c r="Q124" i="28"/>
  <c r="P124" i="28"/>
  <c r="O124" i="28"/>
  <c r="N124" i="28"/>
  <c r="K124" i="28" s="1"/>
  <c r="M124" i="28"/>
  <c r="L124" i="28"/>
  <c r="I124" i="28" s="1"/>
  <c r="H124" i="28"/>
  <c r="G124" i="28"/>
  <c r="J124" i="28" s="1"/>
  <c r="F124" i="28"/>
  <c r="L123" i="28"/>
  <c r="I123" i="28"/>
  <c r="F123" i="28"/>
  <c r="G123" i="28" s="1"/>
  <c r="H123" i="28" s="1"/>
  <c r="AC122" i="28"/>
  <c r="AB122" i="28"/>
  <c r="AA122" i="28"/>
  <c r="W122" i="28"/>
  <c r="V122" i="28"/>
  <c r="U122" i="28"/>
  <c r="Q122" i="28"/>
  <c r="P122" i="28"/>
  <c r="O122" i="28"/>
  <c r="H122" i="28"/>
  <c r="G122" i="28"/>
  <c r="F122" i="28"/>
  <c r="X121" i="28"/>
  <c r="X120" i="28" s="1"/>
  <c r="T121" i="28"/>
  <c r="S121" i="28"/>
  <c r="Y121" i="28" s="1"/>
  <c r="Y120" i="28" s="1"/>
  <c r="R121" i="28"/>
  <c r="R120" i="28" s="1"/>
  <c r="K121" i="28"/>
  <c r="J121" i="28"/>
  <c r="I121" i="28"/>
  <c r="AC120" i="28"/>
  <c r="AB120" i="28"/>
  <c r="AA120" i="28"/>
  <c r="AA113" i="28" s="1"/>
  <c r="W120" i="28"/>
  <c r="V120" i="28"/>
  <c r="U120" i="28"/>
  <c r="S120" i="28"/>
  <c r="Q120" i="28"/>
  <c r="P120" i="28"/>
  <c r="O120" i="28"/>
  <c r="N120" i="28"/>
  <c r="M120" i="28"/>
  <c r="L120" i="28"/>
  <c r="K120" i="28"/>
  <c r="H120" i="28"/>
  <c r="G120" i="28"/>
  <c r="J120" i="28" s="1"/>
  <c r="F120" i="28"/>
  <c r="T119" i="28"/>
  <c r="S119" i="28"/>
  <c r="R119" i="28"/>
  <c r="X119" i="28" s="1"/>
  <c r="X118" i="28" s="1"/>
  <c r="K119" i="28"/>
  <c r="J119" i="28"/>
  <c r="I119" i="28"/>
  <c r="AC118" i="28"/>
  <c r="AC113" i="28" s="1"/>
  <c r="AB118" i="28"/>
  <c r="AA118" i="28"/>
  <c r="W118" i="28"/>
  <c r="V118" i="28"/>
  <c r="U118" i="28"/>
  <c r="U113" i="28" s="1"/>
  <c r="R118" i="28"/>
  <c r="Q118" i="28"/>
  <c r="Q113" i="28" s="1"/>
  <c r="P118" i="28"/>
  <c r="O118" i="28"/>
  <c r="N118" i="28"/>
  <c r="K118" i="28" s="1"/>
  <c r="M118" i="28"/>
  <c r="J118" i="28" s="1"/>
  <c r="L118" i="28"/>
  <c r="I118" i="28"/>
  <c r="H118" i="28"/>
  <c r="G118" i="28"/>
  <c r="F118" i="28"/>
  <c r="Y117" i="28"/>
  <c r="S117" i="28"/>
  <c r="R117" i="28"/>
  <c r="X117" i="28" s="1"/>
  <c r="N117" i="28"/>
  <c r="T117" i="28" s="1"/>
  <c r="T116" i="28" s="1"/>
  <c r="M117" i="28"/>
  <c r="J117" i="28" s="1"/>
  <c r="L117" i="28"/>
  <c r="H117" i="28"/>
  <c r="G117" i="28"/>
  <c r="F117" i="28"/>
  <c r="AC116" i="28"/>
  <c r="AB116" i="28"/>
  <c r="AA116" i="28"/>
  <c r="W116" i="28"/>
  <c r="V116" i="28"/>
  <c r="U116" i="28"/>
  <c r="S116" i="28"/>
  <c r="R116" i="28"/>
  <c r="Q116" i="28"/>
  <c r="P116" i="28"/>
  <c r="O116" i="28"/>
  <c r="N116" i="28"/>
  <c r="M116" i="28"/>
  <c r="G116" i="28"/>
  <c r="J116" i="28" s="1"/>
  <c r="F116" i="28"/>
  <c r="T115" i="28"/>
  <c r="T114" i="28" s="1"/>
  <c r="N115" i="28"/>
  <c r="M115" i="28"/>
  <c r="L115" i="28"/>
  <c r="H115" i="28"/>
  <c r="K115" i="28" s="1"/>
  <c r="G115" i="28"/>
  <c r="F115" i="28"/>
  <c r="AC114" i="28"/>
  <c r="AB114" i="28"/>
  <c r="AB113" i="28" s="1"/>
  <c r="AA114" i="28"/>
  <c r="W114" i="28"/>
  <c r="V114" i="28"/>
  <c r="U114" i="28"/>
  <c r="Q114" i="28"/>
  <c r="P114" i="28"/>
  <c r="O114" i="28"/>
  <c r="N114" i="28"/>
  <c r="H114" i="28"/>
  <c r="K114" i="28" s="1"/>
  <c r="G114" i="28"/>
  <c r="F114" i="28"/>
  <c r="AB112" i="28"/>
  <c r="X111" i="28"/>
  <c r="AD111" i="28" s="1"/>
  <c r="AD110" i="28" s="1"/>
  <c r="AD109" i="28" s="1"/>
  <c r="T111" i="28"/>
  <c r="S111" i="28"/>
  <c r="Y111" i="28" s="1"/>
  <c r="R111" i="28"/>
  <c r="N111" i="28"/>
  <c r="N110" i="28" s="1"/>
  <c r="K111" i="28"/>
  <c r="J111" i="28"/>
  <c r="I111" i="28"/>
  <c r="H111" i="28"/>
  <c r="H110" i="28" s="1"/>
  <c r="H109" i="28" s="1"/>
  <c r="AC110" i="28"/>
  <c r="AC109" i="28" s="1"/>
  <c r="AB110" i="28"/>
  <c r="AB109" i="28" s="1"/>
  <c r="AA110" i="28"/>
  <c r="W110" i="28"/>
  <c r="V110" i="28"/>
  <c r="V109" i="28" s="1"/>
  <c r="U110" i="28"/>
  <c r="U109" i="28" s="1"/>
  <c r="S110" i="28"/>
  <c r="R110" i="28"/>
  <c r="R109" i="28" s="1"/>
  <c r="Q110" i="28"/>
  <c r="Q109" i="28" s="1"/>
  <c r="P110" i="28"/>
  <c r="O110" i="28"/>
  <c r="O109" i="28" s="1"/>
  <c r="M110" i="28"/>
  <c r="L110" i="28"/>
  <c r="G110" i="28"/>
  <c r="F110" i="28"/>
  <c r="F109" i="28" s="1"/>
  <c r="AA109" i="28"/>
  <c r="W109" i="28"/>
  <c r="S109" i="28"/>
  <c r="P109" i="28"/>
  <c r="G109" i="28"/>
  <c r="AE108" i="28"/>
  <c r="Y108" i="28"/>
  <c r="T108" i="28"/>
  <c r="Z108" i="28" s="1"/>
  <c r="AF108" i="28" s="1"/>
  <c r="S108" i="28"/>
  <c r="R108" i="28"/>
  <c r="X108" i="28" s="1"/>
  <c r="AD108" i="28" s="1"/>
  <c r="K108" i="28"/>
  <c r="J108" i="28"/>
  <c r="I108" i="28"/>
  <c r="X107" i="28"/>
  <c r="T107" i="28"/>
  <c r="S107" i="28"/>
  <c r="Y107" i="28" s="1"/>
  <c r="R107" i="28"/>
  <c r="K107" i="28"/>
  <c r="J107" i="28"/>
  <c r="I107" i="28"/>
  <c r="AC106" i="28"/>
  <c r="AB106" i="28"/>
  <c r="AB105" i="28" s="1"/>
  <c r="AA106" i="28"/>
  <c r="AA105" i="28" s="1"/>
  <c r="W106" i="28"/>
  <c r="W105" i="28" s="1"/>
  <c r="V106" i="28"/>
  <c r="V105" i="28" s="1"/>
  <c r="U106" i="28"/>
  <c r="S106" i="28"/>
  <c r="S105" i="28" s="1"/>
  <c r="Q106" i="28"/>
  <c r="P106" i="28"/>
  <c r="P105" i="28" s="1"/>
  <c r="O106" i="28"/>
  <c r="O105" i="28" s="1"/>
  <c r="N106" i="28"/>
  <c r="M106" i="28"/>
  <c r="L106" i="28"/>
  <c r="K106" i="28"/>
  <c r="H106" i="28"/>
  <c r="H105" i="28" s="1"/>
  <c r="G106" i="28"/>
  <c r="G105" i="28" s="1"/>
  <c r="F106" i="28"/>
  <c r="F105" i="28" s="1"/>
  <c r="AC105" i="28"/>
  <c r="U105" i="28"/>
  <c r="Q105" i="28"/>
  <c r="N105" i="28"/>
  <c r="M105" i="28"/>
  <c r="J105" i="28"/>
  <c r="T104" i="28"/>
  <c r="Z104" i="28" s="1"/>
  <c r="Z103" i="28" s="1"/>
  <c r="S104" i="28"/>
  <c r="S103" i="28" s="1"/>
  <c r="R104" i="28"/>
  <c r="K104" i="28"/>
  <c r="J104" i="28"/>
  <c r="I104" i="28"/>
  <c r="AC103" i="28"/>
  <c r="AC102" i="28" s="1"/>
  <c r="AB103" i="28"/>
  <c r="AA103" i="28"/>
  <c r="W103" i="28"/>
  <c r="V103" i="28"/>
  <c r="U103" i="28"/>
  <c r="T103" i="28"/>
  <c r="Q103" i="28"/>
  <c r="P103" i="28"/>
  <c r="O103" i="28"/>
  <c r="N103" i="28"/>
  <c r="M103" i="28"/>
  <c r="L103" i="28"/>
  <c r="I103" i="28"/>
  <c r="H103" i="28"/>
  <c r="H102" i="28" s="1"/>
  <c r="H254" i="28" s="1"/>
  <c r="G103" i="28"/>
  <c r="F103" i="28"/>
  <c r="W102" i="28"/>
  <c r="P102" i="28"/>
  <c r="G102" i="28"/>
  <c r="G254" i="28" s="1"/>
  <c r="X101" i="28"/>
  <c r="AD101" i="28" s="1"/>
  <c r="T101" i="28"/>
  <c r="Z101" i="28" s="1"/>
  <c r="AF101" i="28" s="1"/>
  <c r="S101" i="28"/>
  <c r="Y101" i="28" s="1"/>
  <c r="AE101" i="28" s="1"/>
  <c r="R101" i="28"/>
  <c r="I101" i="28"/>
  <c r="I250" i="28" s="1"/>
  <c r="G101" i="28"/>
  <c r="T100" i="28"/>
  <c r="Z100" i="28" s="1"/>
  <c r="S100" i="28"/>
  <c r="R100" i="28"/>
  <c r="K100" i="28"/>
  <c r="J100" i="28"/>
  <c r="I100" i="28"/>
  <c r="AC99" i="28"/>
  <c r="AB99" i="28"/>
  <c r="AA99" i="28"/>
  <c r="W99" i="28"/>
  <c r="V99" i="28"/>
  <c r="U99" i="28"/>
  <c r="T99" i="28"/>
  <c r="Q99" i="28"/>
  <c r="P99" i="28"/>
  <c r="O99" i="28"/>
  <c r="N99" i="28"/>
  <c r="M99" i="28"/>
  <c r="L99" i="28"/>
  <c r="I99" i="28" s="1"/>
  <c r="F99" i="28"/>
  <c r="Y98" i="28"/>
  <c r="Y97" i="28" s="1"/>
  <c r="S98" i="28"/>
  <c r="R98" i="28"/>
  <c r="R97" i="28" s="1"/>
  <c r="N98" i="28"/>
  <c r="M98" i="28"/>
  <c r="J98" i="28"/>
  <c r="I98" i="28"/>
  <c r="G98" i="28"/>
  <c r="H98" i="28" s="1"/>
  <c r="AC97" i="28"/>
  <c r="AB97" i="28"/>
  <c r="AA97" i="28"/>
  <c r="AA96" i="28" s="1"/>
  <c r="W97" i="28"/>
  <c r="V97" i="28"/>
  <c r="U97" i="28"/>
  <c r="U96" i="28" s="1"/>
  <c r="S97" i="28"/>
  <c r="Q97" i="28"/>
  <c r="P97" i="28"/>
  <c r="O97" i="28"/>
  <c r="O96" i="28" s="1"/>
  <c r="M97" i="28"/>
  <c r="L97" i="28"/>
  <c r="H97" i="28"/>
  <c r="G97" i="28"/>
  <c r="G252" i="28" s="1"/>
  <c r="F97" i="28"/>
  <c r="F252" i="28" s="1"/>
  <c r="W96" i="28"/>
  <c r="V96" i="28"/>
  <c r="F96" i="28"/>
  <c r="T95" i="28"/>
  <c r="Z95" i="28" s="1"/>
  <c r="S95" i="28"/>
  <c r="Y95" i="28" s="1"/>
  <c r="AE95" i="28" s="1"/>
  <c r="R95" i="28"/>
  <c r="X95" i="28" s="1"/>
  <c r="AD95" i="28" s="1"/>
  <c r="K95" i="28"/>
  <c r="J95" i="28"/>
  <c r="I95" i="28"/>
  <c r="AD94" i="28"/>
  <c r="AD93" i="28" s="1"/>
  <c r="X94" i="28"/>
  <c r="T94" i="28"/>
  <c r="Z94" i="28" s="1"/>
  <c r="AF94" i="28" s="1"/>
  <c r="S94" i="28"/>
  <c r="R94" i="28"/>
  <c r="K94" i="28"/>
  <c r="J94" i="28"/>
  <c r="I94" i="28"/>
  <c r="AC93" i="28"/>
  <c r="AC89" i="28" s="1"/>
  <c r="AC88" i="28" s="1"/>
  <c r="AB93" i="28"/>
  <c r="AA93" i="28"/>
  <c r="W93" i="28"/>
  <c r="V93" i="28"/>
  <c r="U93" i="28"/>
  <c r="R93" i="28"/>
  <c r="Q93" i="28"/>
  <c r="P93" i="28"/>
  <c r="O93" i="28"/>
  <c r="K93" i="28"/>
  <c r="J93" i="28"/>
  <c r="I93" i="28"/>
  <c r="AD92" i="28"/>
  <c r="X92" i="28"/>
  <c r="T92" i="28"/>
  <c r="Z92" i="28" s="1"/>
  <c r="AF92" i="28" s="1"/>
  <c r="S92" i="28"/>
  <c r="Y92" i="28" s="1"/>
  <c r="AE92" i="28" s="1"/>
  <c r="R92" i="28"/>
  <c r="K92" i="28"/>
  <c r="J92" i="28"/>
  <c r="I92" i="28"/>
  <c r="Y91" i="28"/>
  <c r="AE91" i="28" s="1"/>
  <c r="T91" i="28"/>
  <c r="Z91" i="28" s="1"/>
  <c r="AF91" i="28" s="1"/>
  <c r="S91" i="28"/>
  <c r="R91" i="28"/>
  <c r="X91" i="28" s="1"/>
  <c r="AD91" i="28" s="1"/>
  <c r="K91" i="28"/>
  <c r="J91" i="28"/>
  <c r="I91" i="28"/>
  <c r="Y90" i="28"/>
  <c r="AE90" i="28" s="1"/>
  <c r="T90" i="28"/>
  <c r="Z90" i="28" s="1"/>
  <c r="AF90" i="28" s="1"/>
  <c r="S90" i="28"/>
  <c r="R90" i="28"/>
  <c r="X90" i="28" s="1"/>
  <c r="AD90" i="28" s="1"/>
  <c r="K90" i="28"/>
  <c r="J90" i="28"/>
  <c r="I90" i="28"/>
  <c r="AB89" i="28"/>
  <c r="W89" i="28"/>
  <c r="V89" i="28"/>
  <c r="V88" i="28" s="1"/>
  <c r="Q89" i="28"/>
  <c r="P89" i="28"/>
  <c r="O89" i="28"/>
  <c r="N89" i="28"/>
  <c r="M89" i="28"/>
  <c r="J89" i="28" s="1"/>
  <c r="L89" i="28"/>
  <c r="I89" i="28"/>
  <c r="H89" i="28"/>
  <c r="H88" i="28" s="1"/>
  <c r="K88" i="28" s="1"/>
  <c r="G89" i="28"/>
  <c r="F89" i="28"/>
  <c r="AB88" i="28"/>
  <c r="AA88" i="28"/>
  <c r="W88" i="28"/>
  <c r="U88" i="28"/>
  <c r="T88" i="28"/>
  <c r="Z88" i="28" s="1"/>
  <c r="AF88" i="28" s="1"/>
  <c r="S88" i="28"/>
  <c r="Y88" i="28" s="1"/>
  <c r="AE88" i="28" s="1"/>
  <c r="Q88" i="28"/>
  <c r="P88" i="28"/>
  <c r="O88" i="28"/>
  <c r="N88" i="28"/>
  <c r="M88" i="28"/>
  <c r="L88" i="28"/>
  <c r="I88" i="28"/>
  <c r="G88" i="28"/>
  <c r="F88" i="28"/>
  <c r="AF87" i="28"/>
  <c r="X87" i="28"/>
  <c r="AD87" i="28" s="1"/>
  <c r="T87" i="28"/>
  <c r="Z87" i="28" s="1"/>
  <c r="S87" i="28"/>
  <c r="Y87" i="28" s="1"/>
  <c r="AE87" i="28" s="1"/>
  <c r="R87" i="28"/>
  <c r="K87" i="28"/>
  <c r="J87" i="28"/>
  <c r="I87" i="28"/>
  <c r="AC86" i="28"/>
  <c r="AB86" i="28"/>
  <c r="AA86" i="28"/>
  <c r="W86" i="28"/>
  <c r="V86" i="28"/>
  <c r="U86" i="28"/>
  <c r="S86" i="28"/>
  <c r="R86" i="28"/>
  <c r="X86" i="28" s="1"/>
  <c r="Q86" i="28"/>
  <c r="P86" i="28"/>
  <c r="O86" i="28"/>
  <c r="N86" i="28"/>
  <c r="M86" i="28"/>
  <c r="L86" i="28"/>
  <c r="J86" i="28"/>
  <c r="H86" i="28"/>
  <c r="G86" i="28"/>
  <c r="F86" i="28"/>
  <c r="R85" i="28"/>
  <c r="X85" i="28" s="1"/>
  <c r="AD85" i="28" s="1"/>
  <c r="M85" i="28"/>
  <c r="I85" i="28"/>
  <c r="G85" i="28"/>
  <c r="AC84" i="28"/>
  <c r="AC83" i="28" s="1"/>
  <c r="AB84" i="28"/>
  <c r="AA84" i="28"/>
  <c r="AA83" i="28" s="1"/>
  <c r="W84" i="28"/>
  <c r="V84" i="28"/>
  <c r="V83" i="28" s="1"/>
  <c r="U84" i="28"/>
  <c r="Q84" i="28"/>
  <c r="P84" i="28"/>
  <c r="P83" i="28" s="1"/>
  <c r="O84" i="28"/>
  <c r="L84" i="28"/>
  <c r="R84" i="28" s="1"/>
  <c r="X84" i="28" s="1"/>
  <c r="AD84" i="28" s="1"/>
  <c r="F84" i="28"/>
  <c r="AB83" i="28"/>
  <c r="W83" i="28"/>
  <c r="U83" i="28"/>
  <c r="Q83" i="28"/>
  <c r="O83" i="28"/>
  <c r="L83" i="28"/>
  <c r="X82" i="28"/>
  <c r="AD82" i="28" s="1"/>
  <c r="R82" i="28"/>
  <c r="M82" i="28"/>
  <c r="I82" i="28"/>
  <c r="H82" i="28"/>
  <c r="H81" i="28" s="1"/>
  <c r="G82" i="28"/>
  <c r="AC81" i="28"/>
  <c r="AB81" i="28"/>
  <c r="AA81" i="28"/>
  <c r="W81" i="28"/>
  <c r="V81" i="28"/>
  <c r="U81" i="28"/>
  <c r="R81" i="28"/>
  <c r="X81" i="28" s="1"/>
  <c r="AD81" i="28" s="1"/>
  <c r="Q81" i="28"/>
  <c r="P81" i="28"/>
  <c r="O81" i="28"/>
  <c r="L81" i="28"/>
  <c r="G81" i="28"/>
  <c r="F81" i="28"/>
  <c r="T80" i="28"/>
  <c r="Z80" i="28" s="1"/>
  <c r="AF80" i="28" s="1"/>
  <c r="S80" i="28"/>
  <c r="Y80" i="28" s="1"/>
  <c r="AE80" i="28" s="1"/>
  <c r="R80" i="28"/>
  <c r="X80" i="28" s="1"/>
  <c r="AD80" i="28" s="1"/>
  <c r="K80" i="28"/>
  <c r="J80" i="28"/>
  <c r="I80" i="28"/>
  <c r="AC79" i="28"/>
  <c r="AC74" i="28" s="1"/>
  <c r="AB79" i="28"/>
  <c r="AA79" i="28"/>
  <c r="W79" i="28"/>
  <c r="V79" i="28"/>
  <c r="U79" i="28"/>
  <c r="U74" i="28" s="1"/>
  <c r="R79" i="28"/>
  <c r="Q79" i="28"/>
  <c r="P79" i="28"/>
  <c r="O79" i="28"/>
  <c r="N79" i="28"/>
  <c r="M79" i="28"/>
  <c r="L79" i="28"/>
  <c r="I79" i="28"/>
  <c r="H79" i="28"/>
  <c r="G79" i="28"/>
  <c r="F79" i="28"/>
  <c r="Z78" i="28"/>
  <c r="AF78" i="28" s="1"/>
  <c r="T78" i="28"/>
  <c r="S78" i="28"/>
  <c r="Y78" i="28" s="1"/>
  <c r="AE78" i="28" s="1"/>
  <c r="R78" i="28"/>
  <c r="X78" i="28" s="1"/>
  <c r="AD78" i="28" s="1"/>
  <c r="K78" i="28"/>
  <c r="J78" i="28"/>
  <c r="I78" i="28"/>
  <c r="AC77" i="28"/>
  <c r="AB77" i="28"/>
  <c r="AB74" i="28" s="1"/>
  <c r="AA77" i="28"/>
  <c r="W77" i="28"/>
  <c r="V77" i="28"/>
  <c r="U77" i="28"/>
  <c r="T77" i="28"/>
  <c r="Z77" i="28" s="1"/>
  <c r="AF77" i="28" s="1"/>
  <c r="Q77" i="28"/>
  <c r="P77" i="28"/>
  <c r="P74" i="28" s="1"/>
  <c r="O77" i="28"/>
  <c r="N77" i="28"/>
  <c r="M77" i="28"/>
  <c r="S77" i="28" s="1"/>
  <c r="Y77" i="28" s="1"/>
  <c r="AE77" i="28" s="1"/>
  <c r="L77" i="28"/>
  <c r="H77" i="28"/>
  <c r="G77" i="28"/>
  <c r="F77" i="28"/>
  <c r="X76" i="28"/>
  <c r="AD76" i="28" s="1"/>
  <c r="R76" i="28"/>
  <c r="N76" i="28"/>
  <c r="M76" i="28"/>
  <c r="S76" i="28" s="1"/>
  <c r="Y76" i="28" s="1"/>
  <c r="AE76" i="28" s="1"/>
  <c r="L76" i="28"/>
  <c r="J76" i="28"/>
  <c r="I76" i="28"/>
  <c r="AC75" i="28"/>
  <c r="AB75" i="28"/>
  <c r="AA75" i="28"/>
  <c r="AA74" i="28" s="1"/>
  <c r="W75" i="28"/>
  <c r="W74" i="28" s="1"/>
  <c r="V75" i="28"/>
  <c r="U75" i="28"/>
  <c r="S75" i="28"/>
  <c r="Y75" i="28" s="1"/>
  <c r="AE75" i="28" s="1"/>
  <c r="R75" i="28"/>
  <c r="X75" i="28" s="1"/>
  <c r="AD75" i="28" s="1"/>
  <c r="Q75" i="28"/>
  <c r="P75" i="28"/>
  <c r="O75" i="28"/>
  <c r="O74" i="28" s="1"/>
  <c r="M75" i="28"/>
  <c r="L75" i="28"/>
  <c r="J75" i="28"/>
  <c r="H75" i="28"/>
  <c r="G75" i="28"/>
  <c r="G74" i="28" s="1"/>
  <c r="F75" i="28"/>
  <c r="Q74" i="28"/>
  <c r="T73" i="28"/>
  <c r="Z73" i="28" s="1"/>
  <c r="AF73" i="28" s="1"/>
  <c r="S73" i="28"/>
  <c r="Y73" i="28" s="1"/>
  <c r="AE73" i="28" s="1"/>
  <c r="R73" i="28"/>
  <c r="X73" i="28" s="1"/>
  <c r="AD73" i="28" s="1"/>
  <c r="K73" i="28"/>
  <c r="J73" i="28"/>
  <c r="I73" i="28"/>
  <c r="AC72" i="28"/>
  <c r="AB72" i="28"/>
  <c r="AA72" i="28"/>
  <c r="W72" i="28"/>
  <c r="V72" i="28"/>
  <c r="U72" i="28"/>
  <c r="T72" i="28"/>
  <c r="Z72" i="28" s="1"/>
  <c r="AF72" i="28" s="1"/>
  <c r="Q72" i="28"/>
  <c r="P72" i="28"/>
  <c r="O72" i="28"/>
  <c r="N72" i="28"/>
  <c r="M72" i="28"/>
  <c r="L72" i="28"/>
  <c r="H72" i="28"/>
  <c r="G72" i="28"/>
  <c r="F72" i="28"/>
  <c r="W71" i="28"/>
  <c r="O71" i="28"/>
  <c r="Z69" i="28"/>
  <c r="T69" i="28"/>
  <c r="T68" i="28" s="1"/>
  <c r="S69" i="28"/>
  <c r="R69" i="28"/>
  <c r="X69" i="28" s="1"/>
  <c r="K69" i="28"/>
  <c r="J69" i="28"/>
  <c r="I69" i="28"/>
  <c r="AC68" i="28"/>
  <c r="AC61" i="28" s="1"/>
  <c r="AB68" i="28"/>
  <c r="AA68" i="28"/>
  <c r="W68" i="28"/>
  <c r="V68" i="28"/>
  <c r="U68" i="28"/>
  <c r="U61" i="28" s="1"/>
  <c r="R68" i="28"/>
  <c r="Q68" i="28"/>
  <c r="Q61" i="28" s="1"/>
  <c r="P68" i="28"/>
  <c r="O68" i="28"/>
  <c r="N68" i="28"/>
  <c r="K68" i="28" s="1"/>
  <c r="M68" i="28"/>
  <c r="L68" i="28"/>
  <c r="I68" i="28"/>
  <c r="H68" i="28"/>
  <c r="G68" i="28"/>
  <c r="F68" i="28"/>
  <c r="AF67" i="28"/>
  <c r="Z67" i="28"/>
  <c r="T67" i="28"/>
  <c r="S67" i="28"/>
  <c r="Y67" i="28" s="1"/>
  <c r="AE67" i="28" s="1"/>
  <c r="R67" i="28"/>
  <c r="X67" i="28" s="1"/>
  <c r="AD67" i="28" s="1"/>
  <c r="K67" i="28"/>
  <c r="J67" i="28"/>
  <c r="I67" i="28"/>
  <c r="T66" i="28"/>
  <c r="Z66" i="28" s="1"/>
  <c r="AF66" i="28" s="1"/>
  <c r="S66" i="28"/>
  <c r="Y66" i="28" s="1"/>
  <c r="AE66" i="28" s="1"/>
  <c r="R66" i="28"/>
  <c r="X66" i="28" s="1"/>
  <c r="AD66" i="28" s="1"/>
  <c r="K66" i="28"/>
  <c r="J66" i="28"/>
  <c r="I66" i="28"/>
  <c r="Y65" i="28"/>
  <c r="AE65" i="28" s="1"/>
  <c r="T65" i="28"/>
  <c r="Z65" i="28" s="1"/>
  <c r="AF65" i="28" s="1"/>
  <c r="S65" i="28"/>
  <c r="R65" i="28"/>
  <c r="X65" i="28" s="1"/>
  <c r="AD65" i="28" s="1"/>
  <c r="L65" i="28"/>
  <c r="K65" i="28"/>
  <c r="J65" i="28"/>
  <c r="I65" i="28"/>
  <c r="F65" i="28"/>
  <c r="X64" i="28"/>
  <c r="AD64" i="28" s="1"/>
  <c r="T64" i="28"/>
  <c r="Z64" i="28" s="1"/>
  <c r="AF64" i="28" s="1"/>
  <c r="S64" i="28"/>
  <c r="Y64" i="28" s="1"/>
  <c r="AE64" i="28" s="1"/>
  <c r="R64" i="28"/>
  <c r="K64" i="28"/>
  <c r="J64" i="28"/>
  <c r="I64" i="28"/>
  <c r="X63" i="28"/>
  <c r="AD63" i="28" s="1"/>
  <c r="T63" i="28"/>
  <c r="Z63" i="28" s="1"/>
  <c r="AF63" i="28" s="1"/>
  <c r="S63" i="28"/>
  <c r="Y63" i="28" s="1"/>
  <c r="AE63" i="28" s="1"/>
  <c r="R63" i="28"/>
  <c r="K63" i="28"/>
  <c r="J63" i="28"/>
  <c r="I63" i="28"/>
  <c r="X62" i="28"/>
  <c r="AD62" i="28" s="1"/>
  <c r="T62" i="28"/>
  <c r="S62" i="28"/>
  <c r="Y62" i="28" s="1"/>
  <c r="R62" i="28"/>
  <c r="K62" i="28"/>
  <c r="J62" i="28"/>
  <c r="I62" i="28"/>
  <c r="AB61" i="28"/>
  <c r="AA61" i="28"/>
  <c r="AA57" i="28" s="1"/>
  <c r="W61" i="28"/>
  <c r="W57" i="28" s="1"/>
  <c r="V61" i="28"/>
  <c r="R61" i="28"/>
  <c r="P61" i="28"/>
  <c r="O61" i="28"/>
  <c r="O57" i="28" s="1"/>
  <c r="N61" i="28"/>
  <c r="K61" i="28" s="1"/>
  <c r="L61" i="28"/>
  <c r="H61" i="28"/>
  <c r="G61" i="28"/>
  <c r="G57" i="28" s="1"/>
  <c r="F61" i="28"/>
  <c r="I61" i="28" s="1"/>
  <c r="T60" i="28"/>
  <c r="Z60" i="28" s="1"/>
  <c r="AF60" i="28" s="1"/>
  <c r="S60" i="28"/>
  <c r="Y60" i="28" s="1"/>
  <c r="AE60" i="28" s="1"/>
  <c r="R60" i="28"/>
  <c r="X60" i="28" s="1"/>
  <c r="AD60" i="28" s="1"/>
  <c r="K60" i="28"/>
  <c r="J60" i="28"/>
  <c r="I60" i="28"/>
  <c r="Z59" i="28"/>
  <c r="T59" i="28"/>
  <c r="T58" i="28" s="1"/>
  <c r="S59" i="28"/>
  <c r="R59" i="28"/>
  <c r="X59" i="28" s="1"/>
  <c r="K59" i="28"/>
  <c r="J59" i="28"/>
  <c r="I59" i="28"/>
  <c r="AC58" i="28"/>
  <c r="AC57" i="28" s="1"/>
  <c r="AB58" i="28"/>
  <c r="AA58" i="28"/>
  <c r="W58" i="28"/>
  <c r="V58" i="28"/>
  <c r="U58" i="28"/>
  <c r="U57" i="28" s="1"/>
  <c r="R58" i="28"/>
  <c r="Q58" i="28"/>
  <c r="Q57" i="28" s="1"/>
  <c r="P58" i="28"/>
  <c r="O58" i="28"/>
  <c r="N58" i="28"/>
  <c r="K58" i="28" s="1"/>
  <c r="M58" i="28"/>
  <c r="L58" i="28"/>
  <c r="I58" i="28"/>
  <c r="H58" i="28"/>
  <c r="G58" i="28"/>
  <c r="F58" i="28"/>
  <c r="F57" i="28" s="1"/>
  <c r="AB57" i="28"/>
  <c r="P57" i="28"/>
  <c r="L57" i="28"/>
  <c r="H57" i="28"/>
  <c r="X56" i="28"/>
  <c r="T56" i="28"/>
  <c r="Z56" i="28" s="1"/>
  <c r="S56" i="28"/>
  <c r="Y56" i="28" s="1"/>
  <c r="R56" i="28"/>
  <c r="R55" i="28" s="1"/>
  <c r="K56" i="28"/>
  <c r="J56" i="28"/>
  <c r="I56" i="28"/>
  <c r="AC55" i="28"/>
  <c r="AB55" i="28"/>
  <c r="AB52" i="28" s="1"/>
  <c r="AA55" i="28"/>
  <c r="W55" i="28"/>
  <c r="V55" i="28"/>
  <c r="U55" i="28"/>
  <c r="T55" i="28"/>
  <c r="Q55" i="28"/>
  <c r="P55" i="28"/>
  <c r="P52" i="28" s="1"/>
  <c r="O55" i="28"/>
  <c r="N55" i="28"/>
  <c r="M55" i="28"/>
  <c r="L55" i="28"/>
  <c r="L52" i="28" s="1"/>
  <c r="K55" i="28"/>
  <c r="H55" i="28"/>
  <c r="H52" i="28" s="1"/>
  <c r="G55" i="28"/>
  <c r="J55" i="28" s="1"/>
  <c r="F55" i="28"/>
  <c r="T54" i="28"/>
  <c r="S54" i="28"/>
  <c r="Y54" i="28" s="1"/>
  <c r="R54" i="28"/>
  <c r="X54" i="28" s="1"/>
  <c r="K54" i="28"/>
  <c r="J54" i="28"/>
  <c r="I54" i="28"/>
  <c r="AC53" i="28"/>
  <c r="AB53" i="28"/>
  <c r="AA53" i="28"/>
  <c r="AA52" i="28" s="1"/>
  <c r="W53" i="28"/>
  <c r="W52" i="28" s="1"/>
  <c r="V53" i="28"/>
  <c r="V52" i="28" s="1"/>
  <c r="U53" i="28"/>
  <c r="S53" i="28"/>
  <c r="R53" i="28"/>
  <c r="R52" i="28" s="1"/>
  <c r="Q53" i="28"/>
  <c r="P53" i="28"/>
  <c r="O53" i="28"/>
  <c r="O52" i="28" s="1"/>
  <c r="N53" i="28"/>
  <c r="M53" i="28"/>
  <c r="L53" i="28"/>
  <c r="J53" i="28"/>
  <c r="H53" i="28"/>
  <c r="G53" i="28"/>
  <c r="G52" i="28" s="1"/>
  <c r="F53" i="28"/>
  <c r="AC52" i="28"/>
  <c r="U52" i="28"/>
  <c r="Q52" i="28"/>
  <c r="M52" i="28"/>
  <c r="J52" i="28" s="1"/>
  <c r="Z51" i="28"/>
  <c r="AF51" i="28" s="1"/>
  <c r="T51" i="28"/>
  <c r="T49" i="28" s="1"/>
  <c r="S51" i="28"/>
  <c r="Y51" i="28" s="1"/>
  <c r="AE51" i="28" s="1"/>
  <c r="R51" i="28"/>
  <c r="X51" i="28" s="1"/>
  <c r="AD51" i="28" s="1"/>
  <c r="K51" i="28"/>
  <c r="J51" i="28"/>
  <c r="I51" i="28"/>
  <c r="T50" i="28"/>
  <c r="Z50" i="28" s="1"/>
  <c r="S50" i="28"/>
  <c r="S49" i="28" s="1"/>
  <c r="R50" i="28"/>
  <c r="K50" i="28"/>
  <c r="J50" i="28"/>
  <c r="I50" i="28"/>
  <c r="AC49" i="28"/>
  <c r="AC46" i="28" s="1"/>
  <c r="AB49" i="28"/>
  <c r="AA49" i="28"/>
  <c r="W49" i="28"/>
  <c r="V49" i="28"/>
  <c r="U49" i="28"/>
  <c r="U46" i="28" s="1"/>
  <c r="Q49" i="28"/>
  <c r="P49" i="28"/>
  <c r="O49" i="28"/>
  <c r="N49" i="28"/>
  <c r="M49" i="28"/>
  <c r="M46" i="28" s="1"/>
  <c r="L49" i="28"/>
  <c r="I49" i="28" s="1"/>
  <c r="H49" i="28"/>
  <c r="K49" i="28" s="1"/>
  <c r="G49" i="28"/>
  <c r="F49" i="28"/>
  <c r="Y48" i="28"/>
  <c r="Y47" i="28" s="1"/>
  <c r="T48" i="28"/>
  <c r="Z48" i="28" s="1"/>
  <c r="S48" i="28"/>
  <c r="R48" i="28"/>
  <c r="R47" i="28" s="1"/>
  <c r="K48" i="28"/>
  <c r="J48" i="28"/>
  <c r="I48" i="28"/>
  <c r="AC47" i="28"/>
  <c r="AB47" i="28"/>
  <c r="AA47" i="28"/>
  <c r="W47" i="28"/>
  <c r="W46" i="28" s="1"/>
  <c r="V47" i="28"/>
  <c r="U47" i="28"/>
  <c r="S47" i="28"/>
  <c r="Q47" i="28"/>
  <c r="P47" i="28"/>
  <c r="O47" i="28"/>
  <c r="N47" i="28"/>
  <c r="M47" i="28"/>
  <c r="L47" i="28"/>
  <c r="I47" i="28" s="1"/>
  <c r="K47" i="28"/>
  <c r="H47" i="28"/>
  <c r="H46" i="28" s="1"/>
  <c r="G47" i="28"/>
  <c r="F47" i="28"/>
  <c r="V46" i="28"/>
  <c r="Z45" i="28"/>
  <c r="T45" i="28"/>
  <c r="T44" i="28" s="1"/>
  <c r="S45" i="28"/>
  <c r="R45" i="28"/>
  <c r="X45" i="28" s="1"/>
  <c r="K45" i="28"/>
  <c r="J45" i="28"/>
  <c r="I45" i="28"/>
  <c r="AC44" i="28"/>
  <c r="AB44" i="28"/>
  <c r="AA44" i="28"/>
  <c r="W44" i="28"/>
  <c r="V44" i="28"/>
  <c r="U44" i="28"/>
  <c r="R44" i="28"/>
  <c r="Q44" i="28"/>
  <c r="Q33" i="28" s="1"/>
  <c r="P44" i="28"/>
  <c r="O44" i="28"/>
  <c r="N44" i="28"/>
  <c r="K44" i="28" s="1"/>
  <c r="M44" i="28"/>
  <c r="J44" i="28" s="1"/>
  <c r="L44" i="28"/>
  <c r="I44" i="28"/>
  <c r="H44" i="28"/>
  <c r="G44" i="28"/>
  <c r="F44" i="28"/>
  <c r="Y43" i="28"/>
  <c r="AE43" i="28" s="1"/>
  <c r="T43" i="28"/>
  <c r="Z43" i="28" s="1"/>
  <c r="AF43" i="28" s="1"/>
  <c r="S43" i="28"/>
  <c r="R43" i="28"/>
  <c r="X43" i="28" s="1"/>
  <c r="AD43" i="28" s="1"/>
  <c r="K43" i="28"/>
  <c r="J43" i="28"/>
  <c r="I43" i="28"/>
  <c r="Z42" i="28"/>
  <c r="AF42" i="28" s="1"/>
  <c r="AF41" i="28" s="1"/>
  <c r="Y42" i="28"/>
  <c r="T42" i="28"/>
  <c r="S42" i="28"/>
  <c r="R42" i="28"/>
  <c r="K42" i="28"/>
  <c r="J42" i="28"/>
  <c r="I42" i="28"/>
  <c r="AC41" i="28"/>
  <c r="AB41" i="28"/>
  <c r="AA41" i="28"/>
  <c r="W41" i="28"/>
  <c r="V41" i="28"/>
  <c r="U41" i="28"/>
  <c r="T41" i="28"/>
  <c r="Q41" i="28"/>
  <c r="P41" i="28"/>
  <c r="O41" i="28"/>
  <c r="N41" i="28"/>
  <c r="M41" i="28"/>
  <c r="J41" i="28" s="1"/>
  <c r="L41" i="28"/>
  <c r="I41" i="28" s="1"/>
  <c r="H41" i="28"/>
  <c r="K41" i="28" s="1"/>
  <c r="G41" i="28"/>
  <c r="F41" i="28"/>
  <c r="X40" i="28"/>
  <c r="AD40" i="28" s="1"/>
  <c r="T40" i="28"/>
  <c r="Z40" i="28" s="1"/>
  <c r="AF40" i="28" s="1"/>
  <c r="S40" i="28"/>
  <c r="Y40" i="28" s="1"/>
  <c r="AE40" i="28" s="1"/>
  <c r="R40" i="28"/>
  <c r="K40" i="28"/>
  <c r="J40" i="28"/>
  <c r="I40" i="28"/>
  <c r="Y39" i="28"/>
  <c r="T39" i="28"/>
  <c r="Z39" i="28" s="1"/>
  <c r="S39" i="28"/>
  <c r="R39" i="28"/>
  <c r="R38" i="28" s="1"/>
  <c r="K39" i="28"/>
  <c r="J39" i="28"/>
  <c r="I39" i="28"/>
  <c r="AC38" i="28"/>
  <c r="AB38" i="28"/>
  <c r="AB33" i="28" s="1"/>
  <c r="AA38" i="28"/>
  <c r="W38" i="28"/>
  <c r="V38" i="28"/>
  <c r="U38" i="28"/>
  <c r="T38" i="28"/>
  <c r="Q38" i="28"/>
  <c r="P38" i="28"/>
  <c r="P33" i="28" s="1"/>
  <c r="O38" i="28"/>
  <c r="N38" i="28"/>
  <c r="M38" i="28"/>
  <c r="L38" i="28"/>
  <c r="L33" i="28" s="1"/>
  <c r="K38" i="28"/>
  <c r="H38" i="28"/>
  <c r="G38" i="28"/>
  <c r="J38" i="28" s="1"/>
  <c r="F38" i="28"/>
  <c r="T37" i="28"/>
  <c r="Z37" i="28" s="1"/>
  <c r="AF37" i="28" s="1"/>
  <c r="S37" i="28"/>
  <c r="Y37" i="28" s="1"/>
  <c r="AE37" i="28" s="1"/>
  <c r="R37" i="28"/>
  <c r="X37" i="28" s="1"/>
  <c r="AD37" i="28" s="1"/>
  <c r="K37" i="28"/>
  <c r="J37" i="28"/>
  <c r="I37" i="28"/>
  <c r="T36" i="28"/>
  <c r="Z36" i="28" s="1"/>
  <c r="AF36" i="28" s="1"/>
  <c r="S36" i="28"/>
  <c r="Y36" i="28" s="1"/>
  <c r="AE36" i="28" s="1"/>
  <c r="R36" i="28"/>
  <c r="X36" i="28" s="1"/>
  <c r="AD36" i="28" s="1"/>
  <c r="K36" i="28"/>
  <c r="J36" i="28"/>
  <c r="I36" i="28"/>
  <c r="T35" i="28"/>
  <c r="S35" i="28"/>
  <c r="Y35" i="28" s="1"/>
  <c r="R35" i="28"/>
  <c r="X35" i="28" s="1"/>
  <c r="K35" i="28"/>
  <c r="J35" i="28"/>
  <c r="I35" i="28"/>
  <c r="AC34" i="28"/>
  <c r="AB34" i="28"/>
  <c r="AA34" i="28"/>
  <c r="W34" i="28"/>
  <c r="W33" i="28" s="1"/>
  <c r="V34" i="28"/>
  <c r="V33" i="28" s="1"/>
  <c r="U34" i="28"/>
  <c r="S34" i="28"/>
  <c r="Q34" i="28"/>
  <c r="P34" i="28"/>
  <c r="O34" i="28"/>
  <c r="O33" i="28" s="1"/>
  <c r="N34" i="28"/>
  <c r="M34" i="28"/>
  <c r="L34" i="28"/>
  <c r="J34" i="28"/>
  <c r="H34" i="28"/>
  <c r="G34" i="28"/>
  <c r="G33" i="28" s="1"/>
  <c r="F34" i="28"/>
  <c r="AC33" i="28"/>
  <c r="U33" i="28"/>
  <c r="M33" i="28"/>
  <c r="J33" i="28" s="1"/>
  <c r="Y32" i="28"/>
  <c r="T32" i="28"/>
  <c r="Z32" i="28" s="1"/>
  <c r="S32" i="28"/>
  <c r="S31" i="28" s="1"/>
  <c r="R32" i="28"/>
  <c r="K32" i="28"/>
  <c r="J32" i="28"/>
  <c r="I32" i="28"/>
  <c r="AC31" i="28"/>
  <c r="AB31" i="28"/>
  <c r="AA31" i="28"/>
  <c r="W31" i="28"/>
  <c r="V31" i="28"/>
  <c r="U31" i="28"/>
  <c r="T31" i="28"/>
  <c r="Q31" i="28"/>
  <c r="P31" i="28"/>
  <c r="P24" i="28" s="1"/>
  <c r="P23" i="28" s="1"/>
  <c r="O31" i="28"/>
  <c r="N31" i="28"/>
  <c r="M31" i="28"/>
  <c r="J31" i="28" s="1"/>
  <c r="L31" i="28"/>
  <c r="I31" i="28" s="1"/>
  <c r="H31" i="28"/>
  <c r="K31" i="28" s="1"/>
  <c r="G31" i="28"/>
  <c r="F31" i="28"/>
  <c r="Y30" i="28"/>
  <c r="Y29" i="28" s="1"/>
  <c r="T30" i="28"/>
  <c r="Z30" i="28" s="1"/>
  <c r="S30" i="28"/>
  <c r="R30" i="28"/>
  <c r="R29" i="28" s="1"/>
  <c r="K30" i="28"/>
  <c r="J30" i="28"/>
  <c r="I30" i="28"/>
  <c r="AC29" i="28"/>
  <c r="AB29" i="28"/>
  <c r="AA29" i="28"/>
  <c r="W29" i="28"/>
  <c r="V29" i="28"/>
  <c r="U29" i="28"/>
  <c r="S29" i="28"/>
  <c r="Q29" i="28"/>
  <c r="P29" i="28"/>
  <c r="O29" i="28"/>
  <c r="N29" i="28"/>
  <c r="M29" i="28"/>
  <c r="L29" i="28"/>
  <c r="I29" i="28" s="1"/>
  <c r="K29" i="28"/>
  <c r="H29" i="28"/>
  <c r="G29" i="28"/>
  <c r="J29" i="28" s="1"/>
  <c r="F29" i="28"/>
  <c r="X28" i="28"/>
  <c r="X27" i="28" s="1"/>
  <c r="T28" i="28"/>
  <c r="S28" i="28"/>
  <c r="Y28" i="28" s="1"/>
  <c r="R28" i="28"/>
  <c r="K28" i="28"/>
  <c r="J28" i="28"/>
  <c r="I28" i="28"/>
  <c r="AC27" i="28"/>
  <c r="AB27" i="28"/>
  <c r="AA27" i="28"/>
  <c r="AA24" i="28" s="1"/>
  <c r="AA23" i="28" s="1"/>
  <c r="W27" i="28"/>
  <c r="W24" i="28" s="1"/>
  <c r="W23" i="28" s="1"/>
  <c r="W13" i="28" s="1"/>
  <c r="V27" i="28"/>
  <c r="U27" i="28"/>
  <c r="S27" i="28"/>
  <c r="R27" i="28"/>
  <c r="Q27" i="28"/>
  <c r="P27" i="28"/>
  <c r="O27" i="28"/>
  <c r="O24" i="28" s="1"/>
  <c r="N27" i="28"/>
  <c r="K27" i="28" s="1"/>
  <c r="M27" i="28"/>
  <c r="L27" i="28"/>
  <c r="J27" i="28"/>
  <c r="H27" i="28"/>
  <c r="G27" i="28"/>
  <c r="G24" i="28" s="1"/>
  <c r="F27" i="28"/>
  <c r="I27" i="28" s="1"/>
  <c r="Z26" i="28"/>
  <c r="T26" i="28"/>
  <c r="T25" i="28" s="1"/>
  <c r="S26" i="28"/>
  <c r="R26" i="28"/>
  <c r="X26" i="28" s="1"/>
  <c r="K26" i="28"/>
  <c r="J26" i="28"/>
  <c r="I26" i="28"/>
  <c r="AC25" i="28"/>
  <c r="AB25" i="28"/>
  <c r="AA25" i="28"/>
  <c r="W25" i="28"/>
  <c r="V25" i="28"/>
  <c r="V24" i="28" s="1"/>
  <c r="V23" i="28" s="1"/>
  <c r="U25" i="28"/>
  <c r="R25" i="28"/>
  <c r="Q25" i="28"/>
  <c r="Q24" i="28" s="1"/>
  <c r="Q23" i="28" s="1"/>
  <c r="P25" i="28"/>
  <c r="O25" i="28"/>
  <c r="N25" i="28"/>
  <c r="M25" i="28"/>
  <c r="J25" i="28" s="1"/>
  <c r="L25" i="28"/>
  <c r="H25" i="28"/>
  <c r="G25" i="28"/>
  <c r="F25" i="28"/>
  <c r="I25" i="28" s="1"/>
  <c r="AC24" i="28"/>
  <c r="AC23" i="28" s="1"/>
  <c r="AB24" i="28"/>
  <c r="U24" i="28"/>
  <c r="U23" i="28" s="1"/>
  <c r="M24" i="28"/>
  <c r="L24" i="28"/>
  <c r="AB23" i="28"/>
  <c r="O23" i="28"/>
  <c r="L23" i="28"/>
  <c r="G23" i="28"/>
  <c r="G251" i="28" s="1"/>
  <c r="X22" i="28"/>
  <c r="AD22" i="28" s="1"/>
  <c r="T22" i="28"/>
  <c r="Z22" i="28" s="1"/>
  <c r="AF22" i="28" s="1"/>
  <c r="S22" i="28"/>
  <c r="Y22" i="28" s="1"/>
  <c r="AE22" i="28" s="1"/>
  <c r="R22" i="28"/>
  <c r="K22" i="28"/>
  <c r="J22" i="28"/>
  <c r="I22" i="28"/>
  <c r="X21" i="28"/>
  <c r="AD21" i="28" s="1"/>
  <c r="T21" i="28"/>
  <c r="Z21" i="28" s="1"/>
  <c r="AF21" i="28" s="1"/>
  <c r="S21" i="28"/>
  <c r="Y21" i="28" s="1"/>
  <c r="AE21" i="28" s="1"/>
  <c r="R21" i="28"/>
  <c r="K21" i="28"/>
  <c r="J21" i="28"/>
  <c r="I21" i="28"/>
  <c r="T20" i="28"/>
  <c r="Z20" i="28" s="1"/>
  <c r="AF20" i="28" s="1"/>
  <c r="S20" i="28"/>
  <c r="Y20" i="28" s="1"/>
  <c r="AE20" i="28" s="1"/>
  <c r="R20" i="28"/>
  <c r="X20" i="28" s="1"/>
  <c r="AD20" i="28" s="1"/>
  <c r="K20" i="28"/>
  <c r="J20" i="28"/>
  <c r="I20" i="28"/>
  <c r="T19" i="28"/>
  <c r="Z19" i="28" s="1"/>
  <c r="AF19" i="28" s="1"/>
  <c r="S19" i="28"/>
  <c r="Y19" i="28" s="1"/>
  <c r="AE19" i="28" s="1"/>
  <c r="R19" i="28"/>
  <c r="X19" i="28" s="1"/>
  <c r="AD19" i="28" s="1"/>
  <c r="K19" i="28"/>
  <c r="J19" i="28"/>
  <c r="T18" i="28"/>
  <c r="Z18" i="28" s="1"/>
  <c r="AF18" i="28" s="1"/>
  <c r="S18" i="28"/>
  <c r="R18" i="28"/>
  <c r="X18" i="28" s="1"/>
  <c r="K18" i="28"/>
  <c r="J18" i="28"/>
  <c r="I18" i="28"/>
  <c r="AC17" i="28"/>
  <c r="AC16" i="28" s="1"/>
  <c r="AB17" i="28"/>
  <c r="AA17" i="28"/>
  <c r="W17" i="28"/>
  <c r="V17" i="28"/>
  <c r="V16" i="28" s="1"/>
  <c r="U17" i="28"/>
  <c r="R17" i="28"/>
  <c r="Q17" i="28"/>
  <c r="P17" i="28"/>
  <c r="P15" i="28" s="1"/>
  <c r="O17" i="28"/>
  <c r="N17" i="28"/>
  <c r="M17" i="28"/>
  <c r="L17" i="28"/>
  <c r="L15" i="28" s="1"/>
  <c r="J17" i="28"/>
  <c r="I17" i="28"/>
  <c r="H17" i="28"/>
  <c r="G17" i="28"/>
  <c r="F17" i="28"/>
  <c r="AB16" i="28"/>
  <c r="AA16" i="28"/>
  <c r="W16" i="28"/>
  <c r="U16" i="28"/>
  <c r="Q16" i="28"/>
  <c r="P16" i="28"/>
  <c r="O16" i="28"/>
  <c r="M16" i="28"/>
  <c r="L16" i="28"/>
  <c r="I16" i="28"/>
  <c r="H16" i="28"/>
  <c r="G16" i="28"/>
  <c r="AB15" i="28"/>
  <c r="AA15" i="28"/>
  <c r="W15" i="28"/>
  <c r="U15" i="28"/>
  <c r="O15" i="28"/>
  <c r="N15" i="28"/>
  <c r="H15" i="28"/>
  <c r="G15" i="28"/>
  <c r="Z49" i="28" l="1"/>
  <c r="AF50" i="28"/>
  <c r="AF49" i="28" s="1"/>
  <c r="Z31" i="28"/>
  <c r="AF32" i="28"/>
  <c r="AF31" i="28" s="1"/>
  <c r="X53" i="28"/>
  <c r="AD54" i="28"/>
  <c r="AD53" i="28" s="1"/>
  <c r="Y55" i="28"/>
  <c r="AE56" i="28"/>
  <c r="AE55" i="28" s="1"/>
  <c r="Z99" i="28"/>
  <c r="AF100" i="28"/>
  <c r="AF99" i="28" s="1"/>
  <c r="Y106" i="28"/>
  <c r="Y105" i="28" s="1"/>
  <c r="AE107" i="28"/>
  <c r="AE106" i="28" s="1"/>
  <c r="AE105" i="28" s="1"/>
  <c r="X34" i="28"/>
  <c r="AD35" i="28"/>
  <c r="AD34" i="28" s="1"/>
  <c r="AE111" i="28"/>
  <c r="AE110" i="28" s="1"/>
  <c r="AE109" i="28" s="1"/>
  <c r="Y110" i="28"/>
  <c r="Y109" i="28" s="1"/>
  <c r="X124" i="28"/>
  <c r="AD125" i="28"/>
  <c r="AD124" i="28" s="1"/>
  <c r="R34" i="28"/>
  <c r="AD28" i="28"/>
  <c r="AD27" i="28" s="1"/>
  <c r="T29" i="28"/>
  <c r="AE30" i="28"/>
  <c r="AE29" i="28" s="1"/>
  <c r="X39" i="28"/>
  <c r="S41" i="28"/>
  <c r="X48" i="28"/>
  <c r="AB71" i="28"/>
  <c r="I84" i="28"/>
  <c r="Y104" i="28"/>
  <c r="AE104" i="28" s="1"/>
  <c r="AE103" i="28" s="1"/>
  <c r="AE102" i="28" s="1"/>
  <c r="R106" i="28"/>
  <c r="R105" i="28" s="1"/>
  <c r="R124" i="28"/>
  <c r="Z41" i="28"/>
  <c r="Y38" i="28"/>
  <c r="Y50" i="28"/>
  <c r="P71" i="28"/>
  <c r="X93" i="28"/>
  <c r="O102" i="28"/>
  <c r="O260" i="28" s="1"/>
  <c r="Q112" i="28"/>
  <c r="S124" i="28"/>
  <c r="R89" i="28"/>
  <c r="X30" i="28"/>
  <c r="AD30" i="28" s="1"/>
  <c r="AD29" i="28" s="1"/>
  <c r="S38" i="28"/>
  <c r="AE39" i="28"/>
  <c r="AE38" i="28" s="1"/>
  <c r="T47" i="28"/>
  <c r="AE48" i="28"/>
  <c r="AE47" i="28" s="1"/>
  <c r="S55" i="28"/>
  <c r="AA71" i="28"/>
  <c r="X98" i="28"/>
  <c r="AB102" i="28"/>
  <c r="G135" i="28"/>
  <c r="J135" i="28" s="1"/>
  <c r="Y145" i="28"/>
  <c r="V13" i="28"/>
  <c r="AA13" i="28"/>
  <c r="AC259" i="28"/>
  <c r="AC13" i="28"/>
  <c r="T57" i="28"/>
  <c r="AE191" i="28"/>
  <c r="AE169" i="28" s="1"/>
  <c r="V15" i="28"/>
  <c r="AC15" i="28"/>
  <c r="L13" i="28"/>
  <c r="Q259" i="28"/>
  <c r="M262" i="28"/>
  <c r="M15" i="28"/>
  <c r="Q262" i="28"/>
  <c r="Q15" i="28"/>
  <c r="T17" i="28"/>
  <c r="H24" i="28"/>
  <c r="H23" i="28" s="1"/>
  <c r="H251" i="28" s="1"/>
  <c r="K25" i="28"/>
  <c r="N24" i="28"/>
  <c r="Y26" i="28"/>
  <c r="S25" i="28"/>
  <c r="S24" i="28" s="1"/>
  <c r="S23" i="28" s="1"/>
  <c r="Z28" i="28"/>
  <c r="T27" i="28"/>
  <c r="T24" i="28" s="1"/>
  <c r="T23" i="28" s="1"/>
  <c r="X32" i="28"/>
  <c r="R31" i="28"/>
  <c r="R24" i="28" s="1"/>
  <c r="R23" i="28" s="1"/>
  <c r="I34" i="28"/>
  <c r="F33" i="28"/>
  <c r="I33" i="28" s="1"/>
  <c r="AA33" i="28"/>
  <c r="AA259" i="28" s="1"/>
  <c r="Y34" i="28"/>
  <c r="AE35" i="28"/>
  <c r="AE34" i="28" s="1"/>
  <c r="Z38" i="28"/>
  <c r="AF39" i="28"/>
  <c r="AF38" i="28" s="1"/>
  <c r="O46" i="28"/>
  <c r="AA46" i="28"/>
  <c r="Z54" i="28"/>
  <c r="T53" i="28"/>
  <c r="T52" i="28" s="1"/>
  <c r="T46" i="28" s="1"/>
  <c r="AD56" i="28"/>
  <c r="AD55" i="28" s="1"/>
  <c r="X55" i="28"/>
  <c r="I57" i="28"/>
  <c r="R57" i="28"/>
  <c r="Y59" i="28"/>
  <c r="S58" i="28"/>
  <c r="Y69" i="28"/>
  <c r="S68" i="28"/>
  <c r="S61" i="28" s="1"/>
  <c r="K72" i="28"/>
  <c r="U71" i="28"/>
  <c r="V74" i="28"/>
  <c r="V71" i="28" s="1"/>
  <c r="K77" i="28"/>
  <c r="T79" i="28"/>
  <c r="Z79" i="28" s="1"/>
  <c r="AF79" i="28" s="1"/>
  <c r="X79" i="28"/>
  <c r="AD79" i="28" s="1"/>
  <c r="I81" i="28"/>
  <c r="R83" i="28"/>
  <c r="X83" i="28" s="1"/>
  <c r="AD83" i="28" s="1"/>
  <c r="AD89" i="28"/>
  <c r="H252" i="28"/>
  <c r="S99" i="28"/>
  <c r="S96" i="28" s="1"/>
  <c r="Y100" i="28"/>
  <c r="K103" i="28"/>
  <c r="S102" i="28"/>
  <c r="X106" i="28"/>
  <c r="X105" i="28" s="1"/>
  <c r="AD107" i="28"/>
  <c r="AD106" i="28" s="1"/>
  <c r="AD105" i="28" s="1"/>
  <c r="AA112" i="28"/>
  <c r="Z126" i="28"/>
  <c r="AF127" i="28"/>
  <c r="AF126" i="28" s="1"/>
  <c r="Y18" i="28"/>
  <c r="S17" i="28"/>
  <c r="J24" i="28"/>
  <c r="M23" i="28"/>
  <c r="X25" i="28"/>
  <c r="AD26" i="28"/>
  <c r="AD25" i="28" s="1"/>
  <c r="AE32" i="28"/>
  <c r="AE31" i="28" s="1"/>
  <c r="Y31" i="28"/>
  <c r="Y53" i="28"/>
  <c r="Y52" i="28" s="1"/>
  <c r="AE54" i="28"/>
  <c r="AE53" i="28" s="1"/>
  <c r="Z55" i="28"/>
  <c r="AF56" i="28"/>
  <c r="AF55" i="28" s="1"/>
  <c r="X58" i="28"/>
  <c r="AD59" i="28"/>
  <c r="AD58" i="28" s="1"/>
  <c r="X68" i="28"/>
  <c r="X61" i="28" s="1"/>
  <c r="AD69" i="28"/>
  <c r="AD68" i="28" s="1"/>
  <c r="AD61" i="28" s="1"/>
  <c r="Y27" i="28"/>
  <c r="AE28" i="28"/>
  <c r="AE27" i="28" s="1"/>
  <c r="Z29" i="28"/>
  <c r="AF30" i="28"/>
  <c r="AF29" i="28" s="1"/>
  <c r="Y45" i="28"/>
  <c r="S44" i="28"/>
  <c r="I53" i="28"/>
  <c r="F52" i="28"/>
  <c r="F46" i="28" s="1"/>
  <c r="J58" i="28"/>
  <c r="M57" i="28"/>
  <c r="J57" i="28" s="1"/>
  <c r="M61" i="28"/>
  <c r="J61" i="28" s="1"/>
  <c r="J68" i="28"/>
  <c r="I75" i="28"/>
  <c r="F74" i="28"/>
  <c r="T76" i="28"/>
  <c r="Z76" i="28" s="1"/>
  <c r="AF76" i="28" s="1"/>
  <c r="K76" i="28"/>
  <c r="S79" i="28"/>
  <c r="Y79" i="28" s="1"/>
  <c r="AE79" i="28" s="1"/>
  <c r="J79" i="28"/>
  <c r="J85" i="28"/>
  <c r="S85" i="28"/>
  <c r="Y85" i="28" s="1"/>
  <c r="AE85" i="28" s="1"/>
  <c r="M84" i="28"/>
  <c r="N85" i="28"/>
  <c r="K89" i="28"/>
  <c r="I110" i="28"/>
  <c r="L109" i="28"/>
  <c r="I109" i="28" s="1"/>
  <c r="Y119" i="28"/>
  <c r="S118" i="28"/>
  <c r="R191" i="28"/>
  <c r="R169" i="28" s="1"/>
  <c r="X192" i="28"/>
  <c r="I262" i="28"/>
  <c r="N262" i="28"/>
  <c r="K17" i="28"/>
  <c r="N16" i="28"/>
  <c r="R262" i="28"/>
  <c r="R16" i="28"/>
  <c r="AC262" i="28"/>
  <c r="AF17" i="28"/>
  <c r="L251" i="28"/>
  <c r="F24" i="28"/>
  <c r="Z35" i="28"/>
  <c r="T34" i="28"/>
  <c r="T33" i="28" s="1"/>
  <c r="AD39" i="28"/>
  <c r="AD38" i="28" s="1"/>
  <c r="X38" i="28"/>
  <c r="AE42" i="28"/>
  <c r="AE41" i="28" s="1"/>
  <c r="Y41" i="28"/>
  <c r="AF45" i="28"/>
  <c r="AF44" i="28" s="1"/>
  <c r="Z44" i="28"/>
  <c r="P46" i="28"/>
  <c r="P259" i="28" s="1"/>
  <c r="AB46" i="28"/>
  <c r="AB261" i="28" s="1"/>
  <c r="Z47" i="28"/>
  <c r="AF48" i="28"/>
  <c r="AF47" i="28" s="1"/>
  <c r="Q46" i="28"/>
  <c r="Q13" i="28" s="1"/>
  <c r="AE50" i="28"/>
  <c r="AE49" i="28" s="1"/>
  <c r="Y49" i="28"/>
  <c r="K53" i="28"/>
  <c r="N52" i="28"/>
  <c r="X52" i="28"/>
  <c r="AE62" i="28"/>
  <c r="R72" i="28"/>
  <c r="X72" i="28" s="1"/>
  <c r="AD72" i="28" s="1"/>
  <c r="I72" i="28"/>
  <c r="L71" i="28"/>
  <c r="N75" i="28"/>
  <c r="H74" i="28"/>
  <c r="S82" i="28"/>
  <c r="Y82" i="28" s="1"/>
  <c r="AE82" i="28" s="1"/>
  <c r="M81" i="28"/>
  <c r="J82" i="28"/>
  <c r="N82" i="28"/>
  <c r="G84" i="28"/>
  <c r="G83" i="28" s="1"/>
  <c r="G71" i="28" s="1"/>
  <c r="H85" i="28"/>
  <c r="H84" i="28" s="1"/>
  <c r="H83" i="28" s="1"/>
  <c r="AA102" i="28"/>
  <c r="AA260" i="28" s="1"/>
  <c r="Z111" i="28"/>
  <c r="T110" i="28"/>
  <c r="T109" i="28" s="1"/>
  <c r="X145" i="28"/>
  <c r="R144" i="28"/>
  <c r="R143" i="28" s="1"/>
  <c r="Z144" i="28"/>
  <c r="Z143" i="28" s="1"/>
  <c r="AF145" i="28"/>
  <c r="AF144" i="28" s="1"/>
  <c r="AF143" i="28" s="1"/>
  <c r="H13" i="28"/>
  <c r="U13" i="28"/>
  <c r="F262" i="28"/>
  <c r="F15" i="28"/>
  <c r="F16" i="28"/>
  <c r="J262" i="28"/>
  <c r="J16" i="28"/>
  <c r="Z17" i="28"/>
  <c r="X17" i="28"/>
  <c r="AD18" i="28"/>
  <c r="AD17" i="28" s="1"/>
  <c r="AF26" i="28"/>
  <c r="AF25" i="28" s="1"/>
  <c r="Z25" i="28"/>
  <c r="K34" i="28"/>
  <c r="N33" i="28"/>
  <c r="K33" i="28" s="1"/>
  <c r="H33" i="28"/>
  <c r="H259" i="28" s="1"/>
  <c r="X42" i="28"/>
  <c r="R41" i="28"/>
  <c r="R33" i="28" s="1"/>
  <c r="X44" i="28"/>
  <c r="AD45" i="28"/>
  <c r="AD44" i="28" s="1"/>
  <c r="J47" i="28"/>
  <c r="G46" i="28"/>
  <c r="J46" i="28" s="1"/>
  <c r="AD48" i="28"/>
  <c r="AD47" i="28" s="1"/>
  <c r="X47" i="28"/>
  <c r="X50" i="28"/>
  <c r="R49" i="28"/>
  <c r="R46" i="28" s="1"/>
  <c r="S52" i="28"/>
  <c r="S46" i="28" s="1"/>
  <c r="AD52" i="28"/>
  <c r="V57" i="28"/>
  <c r="AF59" i="28"/>
  <c r="AF58" i="28" s="1"/>
  <c r="Z58" i="28"/>
  <c r="Z62" i="28"/>
  <c r="T61" i="28"/>
  <c r="AF69" i="28"/>
  <c r="AF68" i="28" s="1"/>
  <c r="Z68" i="28"/>
  <c r="S72" i="28"/>
  <c r="Y72" i="28" s="1"/>
  <c r="AE72" i="28" s="1"/>
  <c r="Q71" i="28"/>
  <c r="AC71" i="28"/>
  <c r="M74" i="28"/>
  <c r="L74" i="28"/>
  <c r="R77" i="28"/>
  <c r="X77" i="28" s="1"/>
  <c r="AD77" i="28" s="1"/>
  <c r="I77" i="28"/>
  <c r="T86" i="28"/>
  <c r="Z86" i="28" s="1"/>
  <c r="AF86" i="28" s="1"/>
  <c r="K86" i="28"/>
  <c r="AD86" i="28"/>
  <c r="AF95" i="28"/>
  <c r="AF93" i="28" s="1"/>
  <c r="AF89" i="28" s="1"/>
  <c r="Z93" i="28"/>
  <c r="Z89" i="28" s="1"/>
  <c r="J131" i="28"/>
  <c r="N131" i="28"/>
  <c r="S131" i="28"/>
  <c r="M130" i="28"/>
  <c r="J130" i="28" s="1"/>
  <c r="X152" i="28"/>
  <c r="AD152" i="28" s="1"/>
  <c r="R148" i="28"/>
  <c r="Y86" i="28"/>
  <c r="AE86" i="28" s="1"/>
  <c r="P96" i="28"/>
  <c r="J99" i="28"/>
  <c r="G250" i="28"/>
  <c r="G253" i="28" s="1"/>
  <c r="G99" i="28"/>
  <c r="G96" i="28" s="1"/>
  <c r="H101" i="28"/>
  <c r="U102" i="28"/>
  <c r="X104" i="28"/>
  <c r="R103" i="28"/>
  <c r="R102" i="28" s="1"/>
  <c r="I106" i="28"/>
  <c r="J110" i="28"/>
  <c r="M109" i="28"/>
  <c r="J109" i="28" s="1"/>
  <c r="K110" i="28"/>
  <c r="N109" i="28"/>
  <c r="K109" i="28" s="1"/>
  <c r="G113" i="28"/>
  <c r="G112" i="28" s="1"/>
  <c r="G261" i="28" s="1"/>
  <c r="O113" i="28"/>
  <c r="O112" i="28" s="1"/>
  <c r="AE117" i="28"/>
  <c r="AE116" i="28" s="1"/>
  <c r="Y116" i="28"/>
  <c r="T118" i="28"/>
  <c r="Z119" i="28"/>
  <c r="R123" i="28"/>
  <c r="L122" i="28"/>
  <c r="I122" i="28" s="1"/>
  <c r="M123" i="28"/>
  <c r="G130" i="28"/>
  <c r="H131" i="28"/>
  <c r="H130" i="28" s="1"/>
  <c r="R130" i="28"/>
  <c r="X132" i="28"/>
  <c r="R136" i="28"/>
  <c r="X136" i="28" s="1"/>
  <c r="AD136" i="28" s="1"/>
  <c r="I136" i="28"/>
  <c r="L135" i="28"/>
  <c r="P135" i="28"/>
  <c r="S135" i="28" s="1"/>
  <c r="Y135" i="28" s="1"/>
  <c r="AE135" i="28" s="1"/>
  <c r="S136" i="28"/>
  <c r="Y136" i="28" s="1"/>
  <c r="AE136" i="28" s="1"/>
  <c r="L142" i="28"/>
  <c r="L141" i="28" s="1"/>
  <c r="I142" i="28"/>
  <c r="I141" i="28" s="1"/>
  <c r="J158" i="28"/>
  <c r="J148" i="28" s="1"/>
  <c r="T158" i="28"/>
  <c r="AF170" i="28"/>
  <c r="G262" i="28"/>
  <c r="O262" i="28"/>
  <c r="AA262" i="28"/>
  <c r="I38" i="28"/>
  <c r="L46" i="28"/>
  <c r="I46" i="28" s="1"/>
  <c r="J49" i="28"/>
  <c r="I55" i="28"/>
  <c r="N57" i="28"/>
  <c r="K57" i="28" s="1"/>
  <c r="J72" i="28"/>
  <c r="J77" i="28"/>
  <c r="K79" i="28"/>
  <c r="I86" i="28"/>
  <c r="R88" i="28"/>
  <c r="X88" i="28" s="1"/>
  <c r="AD88" i="28" s="1"/>
  <c r="X89" i="28"/>
  <c r="Y94" i="28"/>
  <c r="S93" i="28"/>
  <c r="S89" i="28" s="1"/>
  <c r="L252" i="28"/>
  <c r="I97" i="28"/>
  <c r="I252" i="28" s="1"/>
  <c r="I253" i="28" s="1"/>
  <c r="L96" i="28"/>
  <c r="I96" i="28" s="1"/>
  <c r="Q96" i="28"/>
  <c r="AB96" i="28"/>
  <c r="T98" i="28"/>
  <c r="N97" i="28"/>
  <c r="K98" i="28"/>
  <c r="F102" i="28"/>
  <c r="F254" i="28" s="1"/>
  <c r="V102" i="28"/>
  <c r="AF104" i="28"/>
  <c r="AF103" i="28" s="1"/>
  <c r="R115" i="28"/>
  <c r="I115" i="28"/>
  <c r="Z115" i="28"/>
  <c r="Z117" i="28"/>
  <c r="I120" i="28"/>
  <c r="F113" i="28"/>
  <c r="F112" i="28" s="1"/>
  <c r="AD121" i="28"/>
  <c r="AD120" i="28" s="1"/>
  <c r="AE125" i="28"/>
  <c r="AE124" i="28" s="1"/>
  <c r="X126" i="28"/>
  <c r="X129" i="28"/>
  <c r="R128" i="28"/>
  <c r="AF129" i="28"/>
  <c r="AF128" i="28" s="1"/>
  <c r="T135" i="28"/>
  <c r="Z135" i="28" s="1"/>
  <c r="AF135" i="28" s="1"/>
  <c r="K135" i="28"/>
  <c r="AA142" i="28"/>
  <c r="AA141" i="28" s="1"/>
  <c r="Z159" i="28"/>
  <c r="G259" i="28"/>
  <c r="O259" i="28"/>
  <c r="H262" i="28"/>
  <c r="L262" i="28"/>
  <c r="P262" i="28"/>
  <c r="AB262" i="28"/>
  <c r="F83" i="28"/>
  <c r="I83" i="28" s="1"/>
  <c r="J88" i="28"/>
  <c r="T93" i="28"/>
  <c r="T89" i="28" s="1"/>
  <c r="AC96" i="28"/>
  <c r="AE98" i="28"/>
  <c r="AE97" i="28" s="1"/>
  <c r="X100" i="28"/>
  <c r="R99" i="28"/>
  <c r="R96" i="28" s="1"/>
  <c r="J101" i="28"/>
  <c r="J250" i="28" s="1"/>
  <c r="J103" i="28"/>
  <c r="Q102" i="28"/>
  <c r="K105" i="28"/>
  <c r="J106" i="28"/>
  <c r="Z107" i="28"/>
  <c r="T106" i="28"/>
  <c r="T105" i="28" s="1"/>
  <c r="T102" i="28" s="1"/>
  <c r="X110" i="28"/>
  <c r="X109" i="28" s="1"/>
  <c r="L114" i="28"/>
  <c r="W113" i="28"/>
  <c r="W112" i="28" s="1"/>
  <c r="W70" i="28" s="1"/>
  <c r="W139" i="28" s="1"/>
  <c r="J115" i="28"/>
  <c r="M114" i="28"/>
  <c r="S115" i="28"/>
  <c r="K116" i="28"/>
  <c r="H116" i="28"/>
  <c r="H113" i="28" s="1"/>
  <c r="K117" i="28"/>
  <c r="V113" i="28"/>
  <c r="V112" i="28" s="1"/>
  <c r="U112" i="28"/>
  <c r="S128" i="28"/>
  <c r="Y129" i="28"/>
  <c r="AC142" i="28"/>
  <c r="AC141" i="28" s="1"/>
  <c r="AD149" i="28"/>
  <c r="K158" i="28"/>
  <c r="K148" i="28" s="1"/>
  <c r="AD117" i="28"/>
  <c r="AD116" i="28" s="1"/>
  <c r="X116" i="28"/>
  <c r="AE121" i="28"/>
  <c r="AE120" i="28" s="1"/>
  <c r="Z125" i="28"/>
  <c r="T124" i="28"/>
  <c r="P142" i="28"/>
  <c r="P141" i="28" s="1"/>
  <c r="Y149" i="28"/>
  <c r="S148" i="28"/>
  <c r="S142" i="28" s="1"/>
  <c r="S141" i="28" s="1"/>
  <c r="X158" i="28"/>
  <c r="X148" i="28" s="1"/>
  <c r="AD159" i="28"/>
  <c r="AD158" i="28" s="1"/>
  <c r="Z216" i="28"/>
  <c r="AF216" i="28" s="1"/>
  <c r="T191" i="28"/>
  <c r="T169" i="28" s="1"/>
  <c r="M96" i="28"/>
  <c r="J96" i="28" s="1"/>
  <c r="J97" i="28"/>
  <c r="J252" i="28" s="1"/>
  <c r="N102" i="28"/>
  <c r="L105" i="28"/>
  <c r="I105" i="28" s="1"/>
  <c r="P113" i="28"/>
  <c r="P112" i="28" s="1"/>
  <c r="P261" i="28" s="1"/>
  <c r="I117" i="28"/>
  <c r="L116" i="28"/>
  <c r="I116" i="28" s="1"/>
  <c r="AD119" i="28"/>
  <c r="AD118" i="28" s="1"/>
  <c r="Z121" i="28"/>
  <c r="T120" i="28"/>
  <c r="AE127" i="28"/>
  <c r="AE126" i="28" s="1"/>
  <c r="T132" i="28"/>
  <c r="Z132" i="28" s="1"/>
  <c r="AF132" i="28" s="1"/>
  <c r="K132" i="28"/>
  <c r="M142" i="28"/>
  <c r="Q142" i="28"/>
  <c r="Q141" i="28" s="1"/>
  <c r="T148" i="28"/>
  <c r="T142" i="28" s="1"/>
  <c r="T141" i="28" s="1"/>
  <c r="Y159" i="28"/>
  <c r="S158" i="28"/>
  <c r="Y191" i="28"/>
  <c r="K191" i="28"/>
  <c r="K169" i="28" s="1"/>
  <c r="Y215" i="28"/>
  <c r="AE215" i="28" s="1"/>
  <c r="S191" i="28"/>
  <c r="S169" i="28" s="1"/>
  <c r="Y169" i="28"/>
  <c r="AF192" i="28"/>
  <c r="AF191" i="28" s="1"/>
  <c r="J191" i="28"/>
  <c r="J169" i="28" s="1"/>
  <c r="AE233" i="28"/>
  <c r="AE232" i="28" s="1"/>
  <c r="Y232" i="28"/>
  <c r="L253" i="28"/>
  <c r="X233" i="28"/>
  <c r="R232" i="28"/>
  <c r="Z232" i="28"/>
  <c r="AF233" i="28"/>
  <c r="AF232" i="28" s="1"/>
  <c r="R242" i="28"/>
  <c r="AF242" i="28"/>
  <c r="AF241" i="28" s="1"/>
  <c r="Z241" i="28"/>
  <c r="AE240" i="28"/>
  <c r="AE239" i="28" s="1"/>
  <c r="AE242" i="28"/>
  <c r="AE241" i="28" s="1"/>
  <c r="Y241" i="28"/>
  <c r="Y243" i="28"/>
  <c r="AE243" i="28" s="1"/>
  <c r="S239" i="28"/>
  <c r="Z240" i="28"/>
  <c r="T239" i="28"/>
  <c r="S241" i="28"/>
  <c r="M241" i="28"/>
  <c r="M252" i="28" s="1"/>
  <c r="M253" i="28" s="1"/>
  <c r="AE246" i="26"/>
  <c r="AE139" i="26"/>
  <c r="AF139" i="26"/>
  <c r="AD139" i="26"/>
  <c r="P260" i="28" l="1"/>
  <c r="O70" i="28"/>
  <c r="V70" i="28"/>
  <c r="X29" i="28"/>
  <c r="AD98" i="28"/>
  <c r="AD97" i="28" s="1"/>
  <c r="X97" i="28"/>
  <c r="AB260" i="28"/>
  <c r="P70" i="28"/>
  <c r="Y103" i="28"/>
  <c r="Y102" i="28" s="1"/>
  <c r="AE145" i="28"/>
  <c r="AE144" i="28" s="1"/>
  <c r="AE143" i="28" s="1"/>
  <c r="Y144" i="28"/>
  <c r="Y143" i="28" s="1"/>
  <c r="M102" i="28"/>
  <c r="H71" i="28"/>
  <c r="Y46" i="28"/>
  <c r="S33" i="28"/>
  <c r="AD57" i="28"/>
  <c r="AE52" i="28"/>
  <c r="AE46" i="28" s="1"/>
  <c r="AA261" i="28"/>
  <c r="O261" i="28"/>
  <c r="W248" i="28"/>
  <c r="W247" i="28"/>
  <c r="K142" i="28"/>
  <c r="K141" i="28" s="1"/>
  <c r="AD233" i="28"/>
  <c r="AD232" i="28" s="1"/>
  <c r="X232" i="28"/>
  <c r="AF159" i="28"/>
  <c r="AF158" i="28" s="1"/>
  <c r="AF148" i="28" s="1"/>
  <c r="Z158" i="28"/>
  <c r="Z148" i="28" s="1"/>
  <c r="R114" i="28"/>
  <c r="X115" i="28"/>
  <c r="Z262" i="28"/>
  <c r="Z16" i="28"/>
  <c r="R259" i="28"/>
  <c r="R13" i="28"/>
  <c r="AB13" i="28"/>
  <c r="N254" i="28"/>
  <c r="K102" i="28"/>
  <c r="K254" i="28" s="1"/>
  <c r="AF107" i="28"/>
  <c r="AF106" i="28" s="1"/>
  <c r="AF105" i="28" s="1"/>
  <c r="Z106" i="28"/>
  <c r="Z105" i="28" s="1"/>
  <c r="AB70" i="28"/>
  <c r="R71" i="28"/>
  <c r="K52" i="28"/>
  <c r="N46" i="28"/>
  <c r="K46" i="28" s="1"/>
  <c r="AF262" i="28"/>
  <c r="AF16" i="28"/>
  <c r="X57" i="28"/>
  <c r="AE69" i="28"/>
  <c r="AE68" i="28" s="1"/>
  <c r="Y68" i="28"/>
  <c r="Y61" i="28" s="1"/>
  <c r="AF54" i="28"/>
  <c r="AF53" i="28" s="1"/>
  <c r="AF52" i="28" s="1"/>
  <c r="Z53" i="28"/>
  <c r="Z52" i="28" s="1"/>
  <c r="AF28" i="28"/>
  <c r="AF27" i="28" s="1"/>
  <c r="Z27" i="28"/>
  <c r="G13" i="28"/>
  <c r="V139" i="28"/>
  <c r="Z191" i="28"/>
  <c r="Z169" i="28" s="1"/>
  <c r="Z142" i="28" s="1"/>
  <c r="Z141" i="28" s="1"/>
  <c r="M141" i="28"/>
  <c r="AE149" i="28"/>
  <c r="AE129" i="28"/>
  <c r="AE128" i="28" s="1"/>
  <c r="Y128" i="28"/>
  <c r="Y115" i="28"/>
  <c r="S114" i="28"/>
  <c r="I114" i="28"/>
  <c r="L113" i="28"/>
  <c r="AF115" i="28"/>
  <c r="AF114" i="28" s="1"/>
  <c r="Z114" i="28"/>
  <c r="J142" i="28"/>
  <c r="J141" i="28" s="1"/>
  <c r="AF119" i="28"/>
  <c r="AF118" i="28" s="1"/>
  <c r="Z118" i="28"/>
  <c r="H250" i="28"/>
  <c r="H253" i="28" s="1"/>
  <c r="H99" i="28"/>
  <c r="K101" i="28"/>
  <c r="K250" i="28" s="1"/>
  <c r="Y131" i="28"/>
  <c r="S130" i="28"/>
  <c r="Q260" i="28"/>
  <c r="Q70" i="28"/>
  <c r="Q139" i="28" s="1"/>
  <c r="AD50" i="28"/>
  <c r="AD49" i="28" s="1"/>
  <c r="AD46" i="28" s="1"/>
  <c r="X49" i="28"/>
  <c r="X46" i="28" s="1"/>
  <c r="AD42" i="28"/>
  <c r="AD41" i="28" s="1"/>
  <c r="AD33" i="28" s="1"/>
  <c r="X41" i="28"/>
  <c r="X33" i="28" s="1"/>
  <c r="AD262" i="28"/>
  <c r="AD16" i="28"/>
  <c r="R142" i="28"/>
  <c r="AF111" i="28"/>
  <c r="AF110" i="28" s="1"/>
  <c r="AF109" i="28" s="1"/>
  <c r="AF102" i="28" s="1"/>
  <c r="Z110" i="28"/>
  <c r="Z109" i="28" s="1"/>
  <c r="G260" i="28"/>
  <c r="G70" i="28"/>
  <c r="AE61" i="28"/>
  <c r="AF46" i="28"/>
  <c r="F23" i="28"/>
  <c r="F13" i="28" s="1"/>
  <c r="I24" i="28"/>
  <c r="M259" i="28"/>
  <c r="AE119" i="28"/>
  <c r="AE118" i="28" s="1"/>
  <c r="Y118" i="28"/>
  <c r="S262" i="28"/>
  <c r="S16" i="28"/>
  <c r="P13" i="28"/>
  <c r="P139" i="28" s="1"/>
  <c r="AE100" i="28"/>
  <c r="AE99" i="28" s="1"/>
  <c r="AE96" i="28" s="1"/>
  <c r="Y99" i="28"/>
  <c r="Y96" i="28" s="1"/>
  <c r="S57" i="28"/>
  <c r="Q261" i="28"/>
  <c r="L259" i="28"/>
  <c r="AA70" i="28"/>
  <c r="AA139" i="28" s="1"/>
  <c r="I52" i="28"/>
  <c r="Z98" i="28"/>
  <c r="T97" i="28"/>
  <c r="T96" i="28" s="1"/>
  <c r="I135" i="28"/>
  <c r="R135" i="28"/>
  <c r="X135" i="28" s="1"/>
  <c r="AD135" i="28" s="1"/>
  <c r="AD104" i="28"/>
  <c r="AD103" i="28" s="1"/>
  <c r="AD102" i="28" s="1"/>
  <c r="X103" i="28"/>
  <c r="X102" i="28" s="1"/>
  <c r="S74" i="28"/>
  <c r="Y74" i="28" s="1"/>
  <c r="AE74" i="28" s="1"/>
  <c r="J74" i="28"/>
  <c r="Z24" i="28"/>
  <c r="Z23" i="28" s="1"/>
  <c r="T75" i="28"/>
  <c r="Z75" i="28" s="1"/>
  <c r="AF75" i="28" s="1"/>
  <c r="K75" i="28"/>
  <c r="N74" i="28"/>
  <c r="K262" i="28"/>
  <c r="K16" i="28"/>
  <c r="M83" i="28"/>
  <c r="M71" i="28" s="1"/>
  <c r="S84" i="28"/>
  <c r="Y84" i="28" s="1"/>
  <c r="AE84" i="28" s="1"/>
  <c r="J84" i="28"/>
  <c r="M251" i="28"/>
  <c r="J251" i="28" s="1"/>
  <c r="J23" i="28"/>
  <c r="J259" i="28" s="1"/>
  <c r="T262" i="28"/>
  <c r="T16" i="28"/>
  <c r="AF125" i="28"/>
  <c r="AF124" i="28" s="1"/>
  <c r="Z124" i="28"/>
  <c r="M254" i="28"/>
  <c r="J102" i="28"/>
  <c r="J254" i="28" s="1"/>
  <c r="AD100" i="28"/>
  <c r="AD99" i="28" s="1"/>
  <c r="AD96" i="28" s="1"/>
  <c r="X99" i="28"/>
  <c r="X96" i="28" s="1"/>
  <c r="AF117" i="28"/>
  <c r="AF116" i="28" s="1"/>
  <c r="Z116" i="28"/>
  <c r="R122" i="28"/>
  <c r="X123" i="28"/>
  <c r="AC260" i="28"/>
  <c r="AC70" i="28"/>
  <c r="AC139" i="28" s="1"/>
  <c r="AF24" i="28"/>
  <c r="AF23" i="28" s="1"/>
  <c r="J13" i="28"/>
  <c r="S81" i="28"/>
  <c r="Y81" i="28" s="1"/>
  <c r="AE81" i="28" s="1"/>
  <c r="J81" i="28"/>
  <c r="AF35" i="28"/>
  <c r="AF34" i="28" s="1"/>
  <c r="AF33" i="28" s="1"/>
  <c r="Z34" i="28"/>
  <c r="Z33" i="28" s="1"/>
  <c r="M13" i="28"/>
  <c r="AB259" i="28"/>
  <c r="U70" i="28"/>
  <c r="U139" i="28" s="1"/>
  <c r="AD32" i="28"/>
  <c r="AD31" i="28" s="1"/>
  <c r="AD24" i="28" s="1"/>
  <c r="AD23" i="28" s="1"/>
  <c r="X31" i="28"/>
  <c r="K24" i="28"/>
  <c r="N23" i="28"/>
  <c r="O13" i="28"/>
  <c r="O139" i="28" s="1"/>
  <c r="AF240" i="28"/>
  <c r="AF239" i="28" s="1"/>
  <c r="Z239" i="28"/>
  <c r="R241" i="28"/>
  <c r="X242" i="28"/>
  <c r="AE159" i="28"/>
  <c r="AE158" i="28" s="1"/>
  <c r="Y158" i="28"/>
  <c r="Y148" i="28" s="1"/>
  <c r="Y142" i="28" s="1"/>
  <c r="Y141" i="28" s="1"/>
  <c r="AF121" i="28"/>
  <c r="AF120" i="28" s="1"/>
  <c r="Z120" i="28"/>
  <c r="AD148" i="28"/>
  <c r="H112" i="28"/>
  <c r="J114" i="28"/>
  <c r="J253" i="28"/>
  <c r="AD129" i="28"/>
  <c r="AD128" i="28" s="1"/>
  <c r="X128" i="28"/>
  <c r="N252" i="28"/>
  <c r="N253" i="28" s="1"/>
  <c r="K97" i="28"/>
  <c r="K252" i="28" s="1"/>
  <c r="N96" i="28"/>
  <c r="AE94" i="28"/>
  <c r="AE93" i="28" s="1"/>
  <c r="AE89" i="28" s="1"/>
  <c r="Y93" i="28"/>
  <c r="Y89" i="28" s="1"/>
  <c r="AF169" i="28"/>
  <c r="AF142" i="28" s="1"/>
  <c r="AF141" i="28" s="1"/>
  <c r="AD132" i="28"/>
  <c r="AD130" i="28" s="1"/>
  <c r="X130" i="28"/>
  <c r="N123" i="28"/>
  <c r="J123" i="28"/>
  <c r="M122" i="28"/>
  <c r="J122" i="28" s="1"/>
  <c r="S123" i="28"/>
  <c r="N130" i="28"/>
  <c r="K130" i="28" s="1"/>
  <c r="K131" i="28"/>
  <c r="T131" i="28"/>
  <c r="L102" i="28"/>
  <c r="R74" i="28"/>
  <c r="X74" i="28" s="1"/>
  <c r="AD74" i="28" s="1"/>
  <c r="I74" i="28"/>
  <c r="AF62" i="28"/>
  <c r="AF61" i="28" s="1"/>
  <c r="AF57" i="28" s="1"/>
  <c r="Z61" i="28"/>
  <c r="Z57" i="28" s="1"/>
  <c r="X262" i="28"/>
  <c r="X16" i="28"/>
  <c r="AD145" i="28"/>
  <c r="AD144" i="28" s="1"/>
  <c r="AD143" i="28" s="1"/>
  <c r="X144" i="28"/>
  <c r="X143" i="28" s="1"/>
  <c r="K82" i="28"/>
  <c r="N81" i="28"/>
  <c r="T82" i="28"/>
  <c r="Z82" i="28" s="1"/>
  <c r="AF82" i="28" s="1"/>
  <c r="Z46" i="28"/>
  <c r="AC261" i="28"/>
  <c r="AD192" i="28"/>
  <c r="AD191" i="28" s="1"/>
  <c r="AD169" i="28" s="1"/>
  <c r="X191" i="28"/>
  <c r="X169" i="28" s="1"/>
  <c r="K85" i="28"/>
  <c r="N84" i="28"/>
  <c r="T85" i="28"/>
  <c r="Z85" i="28" s="1"/>
  <c r="AF85" i="28" s="1"/>
  <c r="F71" i="28"/>
  <c r="AE45" i="28"/>
  <c r="AE44" i="28" s="1"/>
  <c r="Y44" i="28"/>
  <c r="Y33" i="28" s="1"/>
  <c r="X24" i="28"/>
  <c r="X23" i="28" s="1"/>
  <c r="AE18" i="28"/>
  <c r="AE17" i="28" s="1"/>
  <c r="Y17" i="28"/>
  <c r="AE59" i="28"/>
  <c r="AE58" i="28" s="1"/>
  <c r="AE57" i="28" s="1"/>
  <c r="Y58" i="28"/>
  <c r="Y57" i="28" s="1"/>
  <c r="AE33" i="28"/>
  <c r="AE26" i="28"/>
  <c r="AE25" i="28" s="1"/>
  <c r="AE24" i="28" s="1"/>
  <c r="AE23" i="28" s="1"/>
  <c r="Y25" i="28"/>
  <c r="Y24" i="28" s="1"/>
  <c r="Y23" i="28" s="1"/>
  <c r="AE243" i="26"/>
  <c r="AF243" i="26"/>
  <c r="AD243" i="26"/>
  <c r="G139" i="28" l="1"/>
  <c r="Q247" i="28"/>
  <c r="Q248" i="28"/>
  <c r="Q263" i="28"/>
  <c r="AC247" i="28"/>
  <c r="AC248" i="28"/>
  <c r="AC263" i="28"/>
  <c r="AC266" i="28" s="1"/>
  <c r="J71" i="28"/>
  <c r="S71" i="28"/>
  <c r="AA263" i="28"/>
  <c r="AA266" i="28" s="1"/>
  <c r="AA247" i="28"/>
  <c r="AA248" i="28"/>
  <c r="U247" i="28"/>
  <c r="U248" i="28"/>
  <c r="F260" i="28"/>
  <c r="F70" i="28"/>
  <c r="F139" i="28" s="1"/>
  <c r="T130" i="28"/>
  <c r="Z131" i="28"/>
  <c r="O263" i="28"/>
  <c r="O248" i="28"/>
  <c r="O247" i="28"/>
  <c r="N251" i="28"/>
  <c r="K251" i="28" s="1"/>
  <c r="K23" i="28"/>
  <c r="K259" i="28" s="1"/>
  <c r="T74" i="28"/>
  <c r="Z74" i="28" s="1"/>
  <c r="AF74" i="28" s="1"/>
  <c r="K74" i="28"/>
  <c r="AD115" i="28"/>
  <c r="AD114" i="28" s="1"/>
  <c r="X114" i="28"/>
  <c r="X113" i="28" s="1"/>
  <c r="X112" i="28" s="1"/>
  <c r="T84" i="28"/>
  <c r="Z84" i="28" s="1"/>
  <c r="AF84" i="28" s="1"/>
  <c r="N83" i="28"/>
  <c r="N71" i="28" s="1"/>
  <c r="K84" i="28"/>
  <c r="N13" i="28"/>
  <c r="AD142" i="28"/>
  <c r="AD141" i="28" s="1"/>
  <c r="K123" i="28"/>
  <c r="N122" i="28"/>
  <c r="T123" i="28"/>
  <c r="L261" i="28"/>
  <c r="AD123" i="28"/>
  <c r="AD122" i="28" s="1"/>
  <c r="X122" i="28"/>
  <c r="Z97" i="28"/>
  <c r="Z96" i="28" s="1"/>
  <c r="AF98" i="28"/>
  <c r="AF97" i="28" s="1"/>
  <c r="AF96" i="28" s="1"/>
  <c r="AE131" i="28"/>
  <c r="AE130" i="28" s="1"/>
  <c r="Y130" i="28"/>
  <c r="Z102" i="28"/>
  <c r="R113" i="28"/>
  <c r="R112" i="28" s="1"/>
  <c r="R261" i="28" s="1"/>
  <c r="M113" i="28"/>
  <c r="X142" i="28"/>
  <c r="K13" i="28"/>
  <c r="AF259" i="28"/>
  <c r="AF13" i="28"/>
  <c r="Z259" i="28"/>
  <c r="Z13" i="28"/>
  <c r="Y262" i="28"/>
  <c r="Y16" i="28"/>
  <c r="N259" i="28"/>
  <c r="T81" i="28"/>
  <c r="Z81" i="28" s="1"/>
  <c r="AF81" i="28" s="1"/>
  <c r="K81" i="28"/>
  <c r="X259" i="28"/>
  <c r="X13" i="28"/>
  <c r="L254" i="28"/>
  <c r="I102" i="28"/>
  <c r="I254" i="28" s="1"/>
  <c r="Y123" i="28"/>
  <c r="S122" i="28"/>
  <c r="S113" i="28" s="1"/>
  <c r="S112" i="28" s="1"/>
  <c r="P263" i="28"/>
  <c r="P247" i="28"/>
  <c r="P248" i="28"/>
  <c r="R141" i="28"/>
  <c r="K253" i="28"/>
  <c r="AE115" i="28"/>
  <c r="AE114" i="28" s="1"/>
  <c r="Y114" i="28"/>
  <c r="V248" i="28"/>
  <c r="V247" i="28"/>
  <c r="I71" i="28"/>
  <c r="AB139" i="28"/>
  <c r="AE262" i="28"/>
  <c r="AE16" i="28"/>
  <c r="X241" i="28"/>
  <c r="AD242" i="28"/>
  <c r="AD241" i="28" s="1"/>
  <c r="T259" i="28"/>
  <c r="T13" i="28"/>
  <c r="J83" i="28"/>
  <c r="S83" i="28"/>
  <c r="Y83" i="28" s="1"/>
  <c r="AE83" i="28" s="1"/>
  <c r="S259" i="28"/>
  <c r="S13" i="28"/>
  <c r="F251" i="28"/>
  <c r="I251" i="28" s="1"/>
  <c r="I23" i="28"/>
  <c r="F261" i="28"/>
  <c r="AD259" i="28"/>
  <c r="AD13" i="28"/>
  <c r="K99" i="28"/>
  <c r="H96" i="28"/>
  <c r="I113" i="28"/>
  <c r="L112" i="28"/>
  <c r="AE148" i="28"/>
  <c r="AE142" i="28" s="1"/>
  <c r="AE141" i="28" s="1"/>
  <c r="G263" i="28"/>
  <c r="G248" i="28"/>
  <c r="G247" i="28"/>
  <c r="G256" i="28" s="1"/>
  <c r="G255" i="28"/>
  <c r="R260" i="28"/>
  <c r="X71" i="28"/>
  <c r="X261" i="28" s="1"/>
  <c r="F259" i="28"/>
  <c r="AF159" i="26"/>
  <c r="AE159" i="26"/>
  <c r="AD159" i="26"/>
  <c r="AF188" i="26"/>
  <c r="AE188" i="26"/>
  <c r="AD188" i="26"/>
  <c r="F255" i="28" l="1"/>
  <c r="F248" i="28"/>
  <c r="F263" i="28"/>
  <c r="F247" i="28"/>
  <c r="F256" i="28" s="1"/>
  <c r="AE123" i="28"/>
  <c r="AE122" i="28" s="1"/>
  <c r="AE113" i="28" s="1"/>
  <c r="AE112" i="28" s="1"/>
  <c r="Y122" i="28"/>
  <c r="Y113" i="28" s="1"/>
  <c r="Y112" i="28" s="1"/>
  <c r="Y259" i="28"/>
  <c r="Y13" i="28"/>
  <c r="J113" i="28"/>
  <c r="M112" i="28"/>
  <c r="Z123" i="28"/>
  <c r="T122" i="28"/>
  <c r="T113" i="28" s="1"/>
  <c r="T112" i="28" s="1"/>
  <c r="T71" i="28"/>
  <c r="K71" i="28"/>
  <c r="AF131" i="28"/>
  <c r="AF130" i="28" s="1"/>
  <c r="Z130" i="28"/>
  <c r="G266" i="28"/>
  <c r="G265" i="28"/>
  <c r="I261" i="28"/>
  <c r="I259" i="28"/>
  <c r="I13" i="28"/>
  <c r="P266" i="28"/>
  <c r="P265" i="28"/>
  <c r="K122" i="28"/>
  <c r="N113" i="28"/>
  <c r="AD113" i="28"/>
  <c r="AD112" i="28" s="1"/>
  <c r="X260" i="28"/>
  <c r="AD71" i="28"/>
  <c r="AB247" i="28"/>
  <c r="AB263" i="28"/>
  <c r="AB266" i="28" s="1"/>
  <c r="AB248" i="28"/>
  <c r="X141" i="28"/>
  <c r="O266" i="28"/>
  <c r="O265" i="28"/>
  <c r="H261" i="28"/>
  <c r="H260" i="28"/>
  <c r="H70" i="28"/>
  <c r="H139" i="28" s="1"/>
  <c r="AE259" i="28"/>
  <c r="AE13" i="28"/>
  <c r="I112" i="28"/>
  <c r="I260" i="28" s="1"/>
  <c r="L260" i="28"/>
  <c r="K96" i="28"/>
  <c r="T83" i="28"/>
  <c r="Z83" i="28" s="1"/>
  <c r="AF83" i="28" s="1"/>
  <c r="K83" i="28"/>
  <c r="S260" i="28"/>
  <c r="Y71" i="28"/>
  <c r="S261" i="28"/>
  <c r="Q265" i="28"/>
  <c r="Q266" i="28"/>
  <c r="L70" i="28"/>
  <c r="Z233" i="26"/>
  <c r="AF233" i="26" s="1"/>
  <c r="Y233" i="26"/>
  <c r="AE233" i="26" s="1"/>
  <c r="X233" i="26"/>
  <c r="AD233" i="26" s="1"/>
  <c r="AC260" i="26"/>
  <c r="AB260" i="26"/>
  <c r="AA260" i="26"/>
  <c r="AC257" i="26"/>
  <c r="AB257" i="26"/>
  <c r="AA257" i="26"/>
  <c r="I162" i="26"/>
  <c r="J162" i="26"/>
  <c r="K162" i="26"/>
  <c r="R162" i="26"/>
  <c r="X162" i="26" s="1"/>
  <c r="AD162" i="26" s="1"/>
  <c r="S162" i="26"/>
  <c r="Y162" i="26" s="1"/>
  <c r="AE162" i="26" s="1"/>
  <c r="T162" i="26"/>
  <c r="Z162" i="26" s="1"/>
  <c r="AF162" i="26" s="1"/>
  <c r="AC241" i="26"/>
  <c r="AB241" i="26"/>
  <c r="AA241" i="26"/>
  <c r="AA239" i="26"/>
  <c r="AC239" i="26"/>
  <c r="AB239" i="26"/>
  <c r="AC237" i="26"/>
  <c r="AB237" i="26"/>
  <c r="AA237" i="26"/>
  <c r="AC230" i="26"/>
  <c r="AB230" i="26"/>
  <c r="AA230" i="26"/>
  <c r="AC189" i="26"/>
  <c r="AC167" i="26" s="1"/>
  <c r="AB189" i="26"/>
  <c r="AB167" i="26" s="1"/>
  <c r="AA189" i="26"/>
  <c r="AA167" i="26" s="1"/>
  <c r="AC156" i="26"/>
  <c r="AC146" i="26" s="1"/>
  <c r="AB156" i="26"/>
  <c r="AB146" i="26" s="1"/>
  <c r="AA156" i="26"/>
  <c r="AA146" i="26" s="1"/>
  <c r="AC142" i="26"/>
  <c r="AC141" i="26" s="1"/>
  <c r="AB142" i="26"/>
  <c r="AB141" i="26" s="1"/>
  <c r="AA142" i="26"/>
  <c r="AA141" i="26" s="1"/>
  <c r="AC134" i="26"/>
  <c r="AC133" i="26" s="1"/>
  <c r="AB134" i="26"/>
  <c r="AA134" i="26"/>
  <c r="AA133" i="26" s="1"/>
  <c r="AC128" i="26"/>
  <c r="AB128" i="26"/>
  <c r="AA128" i="26"/>
  <c r="AC126" i="26"/>
  <c r="AB126" i="26"/>
  <c r="AA126" i="26"/>
  <c r="AC124" i="26"/>
  <c r="AB124" i="26"/>
  <c r="AA124" i="26"/>
  <c r="AC122" i="26"/>
  <c r="AB122" i="26"/>
  <c r="AA122" i="26"/>
  <c r="AC120" i="26"/>
  <c r="AB120" i="26"/>
  <c r="AA120" i="26"/>
  <c r="AC118" i="26"/>
  <c r="AB118" i="26"/>
  <c r="AA118" i="26"/>
  <c r="AC116" i="26"/>
  <c r="AB116" i="26"/>
  <c r="AA116" i="26"/>
  <c r="AC114" i="26"/>
  <c r="AB114" i="26"/>
  <c r="AA114" i="26"/>
  <c r="AC112" i="26"/>
  <c r="AB112" i="26"/>
  <c r="AA112" i="26"/>
  <c r="AC108" i="26"/>
  <c r="AC107" i="26" s="1"/>
  <c r="AB108" i="26"/>
  <c r="AB107" i="26" s="1"/>
  <c r="AA108" i="26"/>
  <c r="AA107" i="26" s="1"/>
  <c r="AC104" i="26"/>
  <c r="AC103" i="26" s="1"/>
  <c r="AB104" i="26"/>
  <c r="AB103" i="26" s="1"/>
  <c r="AA104" i="26"/>
  <c r="AA103" i="26" s="1"/>
  <c r="AC101" i="26"/>
  <c r="AB101" i="26"/>
  <c r="AA101" i="26"/>
  <c r="AC97" i="26"/>
  <c r="AB97" i="26"/>
  <c r="AA97" i="26"/>
  <c r="AC95" i="26"/>
  <c r="AB95" i="26"/>
  <c r="AA95" i="26"/>
  <c r="AC91" i="26"/>
  <c r="AC87" i="26" s="1"/>
  <c r="AC86" i="26" s="1"/>
  <c r="AB91" i="26"/>
  <c r="AB87" i="26" s="1"/>
  <c r="AB86" i="26" s="1"/>
  <c r="AA91" i="26"/>
  <c r="AA86" i="26"/>
  <c r="AC84" i="26"/>
  <c r="AB84" i="26"/>
  <c r="AA84" i="26"/>
  <c r="AC82" i="26"/>
  <c r="AB82" i="26"/>
  <c r="AB81" i="26" s="1"/>
  <c r="AA82" i="26"/>
  <c r="AC79" i="26"/>
  <c r="AB79" i="26"/>
  <c r="AA79" i="26"/>
  <c r="AC77" i="26"/>
  <c r="AB77" i="26"/>
  <c r="AA77" i="26"/>
  <c r="AC75" i="26"/>
  <c r="AB75" i="26"/>
  <c r="AA75" i="26"/>
  <c r="AC73" i="26"/>
  <c r="AB73" i="26"/>
  <c r="AA73" i="26"/>
  <c r="AC70" i="26"/>
  <c r="AB70" i="26"/>
  <c r="AA70" i="26"/>
  <c r="AC66" i="26"/>
  <c r="AB66" i="26"/>
  <c r="AB59" i="26" s="1"/>
  <c r="AA66" i="26"/>
  <c r="AA59" i="26" s="1"/>
  <c r="AC59" i="26"/>
  <c r="AC56" i="26"/>
  <c r="AB56" i="26"/>
  <c r="AA56" i="26"/>
  <c r="AC53" i="26"/>
  <c r="AB53" i="26"/>
  <c r="AA53" i="26"/>
  <c r="AC51" i="26"/>
  <c r="AB51" i="26"/>
  <c r="AA51" i="26"/>
  <c r="AC47" i="26"/>
  <c r="AB47" i="26"/>
  <c r="AA47" i="26"/>
  <c r="AC45" i="26"/>
  <c r="AB45" i="26"/>
  <c r="AA45" i="26"/>
  <c r="AC42" i="26"/>
  <c r="AB42" i="26"/>
  <c r="AA42" i="26"/>
  <c r="AC39" i="26"/>
  <c r="AB39" i="26"/>
  <c r="AA39" i="26"/>
  <c r="AC36" i="26"/>
  <c r="AB36" i="26"/>
  <c r="AA36" i="26"/>
  <c r="AC32" i="26"/>
  <c r="AB32" i="26"/>
  <c r="AA32" i="26"/>
  <c r="AC29" i="26"/>
  <c r="AB29" i="26"/>
  <c r="AA29" i="26"/>
  <c r="AC27" i="26"/>
  <c r="AB27" i="26"/>
  <c r="AA27" i="26"/>
  <c r="AC25" i="26"/>
  <c r="AB25" i="26"/>
  <c r="AA25" i="26"/>
  <c r="AC23" i="26"/>
  <c r="AB23" i="26"/>
  <c r="AA23" i="26"/>
  <c r="AC15" i="26"/>
  <c r="AC13" i="26" s="1"/>
  <c r="AB15" i="26"/>
  <c r="AB14" i="26" s="1"/>
  <c r="AA15" i="26"/>
  <c r="F265" i="28" l="1"/>
  <c r="F266" i="28"/>
  <c r="K113" i="28"/>
  <c r="N112" i="28"/>
  <c r="I70" i="28"/>
  <c r="I139" i="28" s="1"/>
  <c r="R70" i="28"/>
  <c r="L139" i="28"/>
  <c r="Y260" i="28"/>
  <c r="AE71" i="28"/>
  <c r="Y261" i="28"/>
  <c r="H263" i="28"/>
  <c r="H247" i="28"/>
  <c r="H256" i="28" s="1"/>
  <c r="H255" i="28"/>
  <c r="H248" i="28"/>
  <c r="T260" i="28"/>
  <c r="Z71" i="28"/>
  <c r="T261" i="28"/>
  <c r="AF123" i="28"/>
  <c r="AF122" i="28" s="1"/>
  <c r="AF113" i="28" s="1"/>
  <c r="AF112" i="28" s="1"/>
  <c r="Z122" i="28"/>
  <c r="Z113" i="28" s="1"/>
  <c r="Z112" i="28" s="1"/>
  <c r="AD260" i="28"/>
  <c r="AD261" i="28"/>
  <c r="J112" i="28"/>
  <c r="M261" i="28"/>
  <c r="M260" i="28"/>
  <c r="M70" i="28"/>
  <c r="AC50" i="26"/>
  <c r="AC55" i="26"/>
  <c r="AA94" i="26"/>
  <c r="AB94" i="26"/>
  <c r="AB13" i="26"/>
  <c r="AC14" i="26"/>
  <c r="AC94" i="26"/>
  <c r="AC22" i="26"/>
  <c r="AC21" i="26" s="1"/>
  <c r="AB31" i="26"/>
  <c r="AB55" i="26"/>
  <c r="AC100" i="26"/>
  <c r="AA111" i="26"/>
  <c r="AA110" i="26" s="1"/>
  <c r="AA140" i="26"/>
  <c r="AA139" i="26" s="1"/>
  <c r="AA100" i="26"/>
  <c r="AB140" i="26"/>
  <c r="AB139" i="26" s="1"/>
  <c r="AA31" i="26"/>
  <c r="AB100" i="26"/>
  <c r="AB22" i="26"/>
  <c r="AB21" i="26" s="1"/>
  <c r="AB50" i="26"/>
  <c r="AB44" i="26" s="1"/>
  <c r="AC111" i="26"/>
  <c r="AC110" i="26" s="1"/>
  <c r="AA22" i="26"/>
  <c r="AA21" i="26" s="1"/>
  <c r="AC31" i="26"/>
  <c r="AA50" i="26"/>
  <c r="AA44" i="26" s="1"/>
  <c r="AA81" i="26"/>
  <c r="AB111" i="26"/>
  <c r="AA13" i="26"/>
  <c r="AA14" i="26"/>
  <c r="AA55" i="26"/>
  <c r="AB133" i="26"/>
  <c r="AC72" i="26"/>
  <c r="AC81" i="26"/>
  <c r="AC44" i="26"/>
  <c r="AA72" i="26"/>
  <c r="AB72" i="26"/>
  <c r="AC140" i="26"/>
  <c r="AC139" i="26" s="1"/>
  <c r="U240" i="26"/>
  <c r="I247" i="28" l="1"/>
  <c r="I256" i="28" s="1"/>
  <c r="I255" i="28"/>
  <c r="I248" i="28"/>
  <c r="I263" i="28"/>
  <c r="I266" i="28" s="1"/>
  <c r="AE260" i="28"/>
  <c r="AE261" i="28"/>
  <c r="J261" i="28"/>
  <c r="J260" i="28"/>
  <c r="Z260" i="28"/>
  <c r="AF71" i="28"/>
  <c r="Z261" i="28"/>
  <c r="K112" i="28"/>
  <c r="N260" i="28"/>
  <c r="N70" i="28"/>
  <c r="N261" i="28"/>
  <c r="S70" i="28"/>
  <c r="J70" i="28"/>
  <c r="J139" i="28" s="1"/>
  <c r="M139" i="28"/>
  <c r="H266" i="28"/>
  <c r="H265" i="28"/>
  <c r="L263" i="28"/>
  <c r="L247" i="28"/>
  <c r="L256" i="28" s="1"/>
  <c r="L248" i="28"/>
  <c r="L255" i="28"/>
  <c r="X70" i="28"/>
  <c r="R139" i="28"/>
  <c r="AC11" i="26"/>
  <c r="AB11" i="26"/>
  <c r="AA69" i="26"/>
  <c r="AA11" i="26"/>
  <c r="AB69" i="26"/>
  <c r="AB110" i="26"/>
  <c r="AC69" i="26"/>
  <c r="U156" i="26"/>
  <c r="V156" i="26"/>
  <c r="V146" i="26" s="1"/>
  <c r="Y70" i="28" l="1"/>
  <c r="S139" i="28"/>
  <c r="R248" i="28"/>
  <c r="R247" i="28"/>
  <c r="R263" i="28"/>
  <c r="R266" i="28" s="1"/>
  <c r="R264" i="28" s="1"/>
  <c r="M247" i="28"/>
  <c r="M256" i="28" s="1"/>
  <c r="M255" i="28"/>
  <c r="M248" i="28"/>
  <c r="M263" i="28"/>
  <c r="T70" i="28"/>
  <c r="K70" i="28"/>
  <c r="K139" i="28" s="1"/>
  <c r="N139" i="28"/>
  <c r="AF260" i="28"/>
  <c r="AF261" i="28"/>
  <c r="K260" i="28"/>
  <c r="K261" i="28"/>
  <c r="AD70" i="28"/>
  <c r="AD139" i="28" s="1"/>
  <c r="X139" i="28"/>
  <c r="L266" i="28"/>
  <c r="L265" i="28"/>
  <c r="J255" i="28"/>
  <c r="J248" i="28"/>
  <c r="J247" i="28"/>
  <c r="J256" i="28" s="1"/>
  <c r="J263" i="28"/>
  <c r="J266" i="28" s="1"/>
  <c r="AC259" i="26"/>
  <c r="AC258" i="26"/>
  <c r="AB258" i="26"/>
  <c r="AB259" i="26"/>
  <c r="AA258" i="26"/>
  <c r="AA259" i="26"/>
  <c r="AC68" i="26"/>
  <c r="AB68" i="26"/>
  <c r="AA68" i="26"/>
  <c r="M148" i="26"/>
  <c r="N255" i="28" l="1"/>
  <c r="N248" i="28"/>
  <c r="N263" i="28"/>
  <c r="N247" i="28"/>
  <c r="N256" i="28" s="1"/>
  <c r="K263" i="28"/>
  <c r="K266" i="28" s="1"/>
  <c r="K255" i="28"/>
  <c r="K247" i="28"/>
  <c r="K256" i="28" s="1"/>
  <c r="K248" i="28"/>
  <c r="X247" i="28"/>
  <c r="X263" i="28"/>
  <c r="X266" i="28" s="1"/>
  <c r="X264" i="28" s="1"/>
  <c r="X248" i="28"/>
  <c r="S263" i="28"/>
  <c r="S266" i="28" s="1"/>
  <c r="S248" i="28"/>
  <c r="S247" i="28"/>
  <c r="Z70" i="28"/>
  <c r="T139" i="28"/>
  <c r="AD248" i="28"/>
  <c r="AD263" i="28"/>
  <c r="AD266" i="28" s="1"/>
  <c r="AD264" i="28" s="1"/>
  <c r="AD247" i="28"/>
  <c r="M266" i="28"/>
  <c r="M265" i="28"/>
  <c r="AE70" i="28"/>
  <c r="AE139" i="28" s="1"/>
  <c r="Y139" i="28"/>
  <c r="AC137" i="26"/>
  <c r="AC261" i="26" s="1"/>
  <c r="AC264" i="26" s="1"/>
  <c r="AB137" i="26"/>
  <c r="AB261" i="26" s="1"/>
  <c r="AB264" i="26" s="1"/>
  <c r="AA137" i="26"/>
  <c r="Z166" i="26"/>
  <c r="AF166" i="26" s="1"/>
  <c r="Y166" i="26"/>
  <c r="AE166" i="26" s="1"/>
  <c r="X166" i="26"/>
  <c r="AD166" i="26" s="1"/>
  <c r="Y247" i="28" l="1"/>
  <c r="Y248" i="28"/>
  <c r="Y263" i="28"/>
  <c r="Y266" i="28" s="1"/>
  <c r="AF70" i="28"/>
  <c r="AF139" i="28" s="1"/>
  <c r="Z139" i="28"/>
  <c r="N265" i="28"/>
  <c r="N266" i="28"/>
  <c r="AE263" i="28"/>
  <c r="AE266" i="28" s="1"/>
  <c r="AE248" i="28"/>
  <c r="AE247" i="28"/>
  <c r="T263" i="28"/>
  <c r="T266" i="28" s="1"/>
  <c r="T247" i="28"/>
  <c r="T248" i="28"/>
  <c r="AA261" i="26"/>
  <c r="AA264" i="26" s="1"/>
  <c r="AA245" i="26"/>
  <c r="AC245" i="26"/>
  <c r="AC246" i="26"/>
  <c r="AA246" i="26"/>
  <c r="AB246" i="26"/>
  <c r="AB245" i="26"/>
  <c r="Z234" i="26"/>
  <c r="AF234" i="26" s="1"/>
  <c r="Y234" i="26"/>
  <c r="AE234" i="26" s="1"/>
  <c r="X234" i="26"/>
  <c r="AD234" i="26" s="1"/>
  <c r="Z232" i="26"/>
  <c r="AF232" i="26" s="1"/>
  <c r="Y232" i="26"/>
  <c r="AE232" i="26" s="1"/>
  <c r="X232" i="26"/>
  <c r="AD232" i="26" s="1"/>
  <c r="Z185" i="26"/>
  <c r="AF185" i="26" s="1"/>
  <c r="Y185" i="26"/>
  <c r="AE185" i="26" s="1"/>
  <c r="X185" i="26"/>
  <c r="AD185" i="26" s="1"/>
  <c r="Z155" i="26"/>
  <c r="AF155" i="26" s="1"/>
  <c r="Y155" i="26"/>
  <c r="AE155" i="26" s="1"/>
  <c r="X155" i="26"/>
  <c r="AD155" i="26" s="1"/>
  <c r="Z151" i="26"/>
  <c r="AF151" i="26" s="1"/>
  <c r="Y151" i="26"/>
  <c r="AE151" i="26" s="1"/>
  <c r="X151" i="26"/>
  <c r="AD151" i="26" s="1"/>
  <c r="AF247" i="28" l="1"/>
  <c r="AF263" i="28"/>
  <c r="AF266" i="28" s="1"/>
  <c r="AF248" i="28"/>
  <c r="Z248" i="28"/>
  <c r="Z263" i="28"/>
  <c r="Z266" i="28" s="1"/>
  <c r="Z247" i="28"/>
  <c r="W241" i="26"/>
  <c r="V241" i="26"/>
  <c r="U241" i="26"/>
  <c r="W239" i="26"/>
  <c r="V239" i="26"/>
  <c r="U239" i="26"/>
  <c r="W237" i="26"/>
  <c r="V237" i="26"/>
  <c r="U237" i="26"/>
  <c r="W230" i="26"/>
  <c r="V230" i="26"/>
  <c r="U230" i="26"/>
  <c r="W189" i="26"/>
  <c r="W167" i="26" s="1"/>
  <c r="V189" i="26"/>
  <c r="V167" i="26" s="1"/>
  <c r="U189" i="26"/>
  <c r="U167" i="26" s="1"/>
  <c r="W156" i="26"/>
  <c r="W146" i="26" s="1"/>
  <c r="U146" i="26"/>
  <c r="W142" i="26"/>
  <c r="W141" i="26" s="1"/>
  <c r="V142" i="26"/>
  <c r="V141" i="26" s="1"/>
  <c r="U142" i="26"/>
  <c r="U141" i="26" s="1"/>
  <c r="W134" i="26"/>
  <c r="W133" i="26" s="1"/>
  <c r="V134" i="26"/>
  <c r="V133" i="26" s="1"/>
  <c r="U134" i="26"/>
  <c r="U133" i="26" s="1"/>
  <c r="W128" i="26"/>
  <c r="V128" i="26"/>
  <c r="U128" i="26"/>
  <c r="W126" i="26"/>
  <c r="V126" i="26"/>
  <c r="U126" i="26"/>
  <c r="W124" i="26"/>
  <c r="V124" i="26"/>
  <c r="U124" i="26"/>
  <c r="W122" i="26"/>
  <c r="V122" i="26"/>
  <c r="U122" i="26"/>
  <c r="W120" i="26"/>
  <c r="V120" i="26"/>
  <c r="U120" i="26"/>
  <c r="W118" i="26"/>
  <c r="V118" i="26"/>
  <c r="U118" i="26"/>
  <c r="W116" i="26"/>
  <c r="V116" i="26"/>
  <c r="U116" i="26"/>
  <c r="W114" i="26"/>
  <c r="V114" i="26"/>
  <c r="U114" i="26"/>
  <c r="W112" i="26"/>
  <c r="V112" i="26"/>
  <c r="U112" i="26"/>
  <c r="W108" i="26"/>
  <c r="W107" i="26" s="1"/>
  <c r="V108" i="26"/>
  <c r="V107" i="26" s="1"/>
  <c r="U108" i="26"/>
  <c r="U107" i="26" s="1"/>
  <c r="W104" i="26"/>
  <c r="W103" i="26" s="1"/>
  <c r="V104" i="26"/>
  <c r="V103" i="26" s="1"/>
  <c r="U104" i="26"/>
  <c r="U103" i="26" s="1"/>
  <c r="W101" i="26"/>
  <c r="V101" i="26"/>
  <c r="U101" i="26"/>
  <c r="W97" i="26"/>
  <c r="V97" i="26"/>
  <c r="U97" i="26"/>
  <c r="W95" i="26"/>
  <c r="V95" i="26"/>
  <c r="U95" i="26"/>
  <c r="W91" i="26"/>
  <c r="W87" i="26" s="1"/>
  <c r="W86" i="26" s="1"/>
  <c r="V91" i="26"/>
  <c r="V87" i="26" s="1"/>
  <c r="V86" i="26" s="1"/>
  <c r="U91" i="26"/>
  <c r="U86" i="26" s="1"/>
  <c r="W84" i="26"/>
  <c r="V84" i="26"/>
  <c r="U84" i="26"/>
  <c r="W82" i="26"/>
  <c r="W81" i="26" s="1"/>
  <c r="V82" i="26"/>
  <c r="U82" i="26"/>
  <c r="U81" i="26" s="1"/>
  <c r="W79" i="26"/>
  <c r="V79" i="26"/>
  <c r="U79" i="26"/>
  <c r="W77" i="26"/>
  <c r="V77" i="26"/>
  <c r="U77" i="26"/>
  <c r="W75" i="26"/>
  <c r="V75" i="26"/>
  <c r="U75" i="26"/>
  <c r="W73" i="26"/>
  <c r="V73" i="26"/>
  <c r="U73" i="26"/>
  <c r="W70" i="26"/>
  <c r="V70" i="26"/>
  <c r="U70" i="26"/>
  <c r="W66" i="26"/>
  <c r="W59" i="26" s="1"/>
  <c r="V66" i="26"/>
  <c r="V59" i="26" s="1"/>
  <c r="U66" i="26"/>
  <c r="U59" i="26" s="1"/>
  <c r="U55" i="26" s="1"/>
  <c r="W56" i="26"/>
  <c r="V56" i="26"/>
  <c r="U56" i="26"/>
  <c r="W53" i="26"/>
  <c r="V53" i="26"/>
  <c r="U53" i="26"/>
  <c r="W51" i="26"/>
  <c r="V51" i="26"/>
  <c r="U51" i="26"/>
  <c r="W47" i="26"/>
  <c r="V47" i="26"/>
  <c r="U47" i="26"/>
  <c r="W45" i="26"/>
  <c r="V45" i="26"/>
  <c r="U45" i="26"/>
  <c r="W42" i="26"/>
  <c r="V42" i="26"/>
  <c r="U42" i="26"/>
  <c r="W39" i="26"/>
  <c r="V39" i="26"/>
  <c r="U39" i="26"/>
  <c r="W36" i="26"/>
  <c r="V36" i="26"/>
  <c r="U36" i="26"/>
  <c r="W32" i="26"/>
  <c r="V32" i="26"/>
  <c r="U32" i="26"/>
  <c r="W29" i="26"/>
  <c r="V29" i="26"/>
  <c r="U29" i="26"/>
  <c r="W27" i="26"/>
  <c r="V27" i="26"/>
  <c r="U27" i="26"/>
  <c r="W25" i="26"/>
  <c r="V25" i="26"/>
  <c r="U25" i="26"/>
  <c r="W23" i="26"/>
  <c r="V23" i="26"/>
  <c r="U23" i="26"/>
  <c r="W15" i="26"/>
  <c r="W13" i="26" s="1"/>
  <c r="V15" i="26"/>
  <c r="V13" i="26" s="1"/>
  <c r="U15" i="26"/>
  <c r="U14" i="26" s="1"/>
  <c r="V72" i="26" l="1"/>
  <c r="V14" i="26"/>
  <c r="U13" i="26"/>
  <c r="U22" i="26"/>
  <c r="U21" i="26" s="1"/>
  <c r="W31" i="26"/>
  <c r="V50" i="26"/>
  <c r="W14" i="26"/>
  <c r="W55" i="26"/>
  <c r="U31" i="26"/>
  <c r="V55" i="26"/>
  <c r="W94" i="26"/>
  <c r="W100" i="26"/>
  <c r="V22" i="26"/>
  <c r="V21" i="26" s="1"/>
  <c r="V44" i="26"/>
  <c r="W50" i="26"/>
  <c r="W44" i="26" s="1"/>
  <c r="V100" i="26"/>
  <c r="V31" i="26"/>
  <c r="U72" i="26"/>
  <c r="U69" i="26" s="1"/>
  <c r="W22" i="26"/>
  <c r="W21" i="26" s="1"/>
  <c r="U94" i="26"/>
  <c r="V94" i="26"/>
  <c r="U111" i="26"/>
  <c r="U110" i="26" s="1"/>
  <c r="V111" i="26"/>
  <c r="V110" i="26" s="1"/>
  <c r="W111" i="26"/>
  <c r="W110" i="26" s="1"/>
  <c r="U140" i="26"/>
  <c r="U139" i="26" s="1"/>
  <c r="W140" i="26"/>
  <c r="W139" i="26" s="1"/>
  <c r="V140" i="26"/>
  <c r="V139" i="26" s="1"/>
  <c r="U50" i="26"/>
  <c r="U44" i="26" s="1"/>
  <c r="U100" i="26"/>
  <c r="W72" i="26"/>
  <c r="V81" i="26"/>
  <c r="O240" i="26"/>
  <c r="M156" i="26"/>
  <c r="N156" i="26"/>
  <c r="O156" i="26"/>
  <c r="P156" i="26"/>
  <c r="Q156" i="26"/>
  <c r="L156" i="26"/>
  <c r="V11" i="26" l="1"/>
  <c r="U11" i="26"/>
  <c r="W11" i="26"/>
  <c r="U68" i="26"/>
  <c r="V69" i="26"/>
  <c r="W69" i="26"/>
  <c r="T165" i="26"/>
  <c r="Z165" i="26" s="1"/>
  <c r="AF165" i="26" s="1"/>
  <c r="S165" i="26"/>
  <c r="Y165" i="26" s="1"/>
  <c r="AE165" i="26" s="1"/>
  <c r="R165" i="26"/>
  <c r="X165" i="26" s="1"/>
  <c r="AD165" i="26" s="1"/>
  <c r="W68" i="26" l="1"/>
  <c r="U137" i="26"/>
  <c r="V68" i="26"/>
  <c r="T222" i="26"/>
  <c r="Z222" i="26" s="1"/>
  <c r="AF222" i="26" s="1"/>
  <c r="S222" i="26"/>
  <c r="Y222" i="26" s="1"/>
  <c r="AE222" i="26" s="1"/>
  <c r="R222" i="26"/>
  <c r="X222" i="26" s="1"/>
  <c r="AD222" i="26" s="1"/>
  <c r="U246" i="26" l="1"/>
  <c r="U245" i="26"/>
  <c r="V137" i="26"/>
  <c r="W137" i="26"/>
  <c r="N248" i="26"/>
  <c r="M248" i="26"/>
  <c r="L248" i="26"/>
  <c r="F248" i="26"/>
  <c r="T242" i="26"/>
  <c r="Z242" i="26" s="1"/>
  <c r="AF242" i="26" s="1"/>
  <c r="S242" i="26"/>
  <c r="Y242" i="26" s="1"/>
  <c r="AE242" i="26" s="1"/>
  <c r="R242" i="26"/>
  <c r="X242" i="26" s="1"/>
  <c r="AD242" i="26" s="1"/>
  <c r="K242" i="26"/>
  <c r="K241" i="26" s="1"/>
  <c r="J242" i="26"/>
  <c r="I242" i="26"/>
  <c r="I241" i="26" s="1"/>
  <c r="Q241" i="26"/>
  <c r="P241" i="26"/>
  <c r="O241" i="26"/>
  <c r="N241" i="26"/>
  <c r="M241" i="26"/>
  <c r="L241" i="26"/>
  <c r="J241" i="26"/>
  <c r="H241" i="26"/>
  <c r="G241" i="26"/>
  <c r="F241" i="26"/>
  <c r="O239" i="26"/>
  <c r="N240" i="26"/>
  <c r="M240" i="26"/>
  <c r="M239" i="26" s="1"/>
  <c r="L240" i="26"/>
  <c r="F240" i="26"/>
  <c r="F239" i="26" s="1"/>
  <c r="Q239" i="26"/>
  <c r="P239" i="26"/>
  <c r="H239" i="26"/>
  <c r="G239" i="26"/>
  <c r="T238" i="26"/>
  <c r="S238" i="26"/>
  <c r="R238" i="26"/>
  <c r="K238" i="26"/>
  <c r="J238" i="26"/>
  <c r="I238" i="26"/>
  <c r="Q237" i="26"/>
  <c r="P237" i="26"/>
  <c r="O237" i="26"/>
  <c r="N237" i="26"/>
  <c r="M237" i="26"/>
  <c r="L237" i="26"/>
  <c r="H237" i="26"/>
  <c r="G237" i="26"/>
  <c r="F237" i="26"/>
  <c r="T236" i="26"/>
  <c r="Z236" i="26" s="1"/>
  <c r="AF236" i="26" s="1"/>
  <c r="S236" i="26"/>
  <c r="Y236" i="26" s="1"/>
  <c r="AE236" i="26" s="1"/>
  <c r="R236" i="26"/>
  <c r="X236" i="26" s="1"/>
  <c r="AD236" i="26" s="1"/>
  <c r="K236" i="26"/>
  <c r="J236" i="26"/>
  <c r="I236" i="26"/>
  <c r="T235" i="26"/>
  <c r="Z235" i="26" s="1"/>
  <c r="AF235" i="26" s="1"/>
  <c r="S235" i="26"/>
  <c r="Y235" i="26" s="1"/>
  <c r="AE235" i="26" s="1"/>
  <c r="R235" i="26"/>
  <c r="X235" i="26" s="1"/>
  <c r="AD235" i="26" s="1"/>
  <c r="K235" i="26"/>
  <c r="J235" i="26"/>
  <c r="I235" i="26"/>
  <c r="T231" i="26"/>
  <c r="Z231" i="26" s="1"/>
  <c r="AF231" i="26" s="1"/>
  <c r="S231" i="26"/>
  <c r="Y231" i="26" s="1"/>
  <c r="AE231" i="26" s="1"/>
  <c r="R231" i="26"/>
  <c r="X231" i="26" s="1"/>
  <c r="AD231" i="26" s="1"/>
  <c r="AD230" i="26" s="1"/>
  <c r="K231" i="26"/>
  <c r="J231" i="26"/>
  <c r="I231" i="26"/>
  <c r="Q230" i="26"/>
  <c r="P230" i="26"/>
  <c r="O230" i="26"/>
  <c r="N230" i="26"/>
  <c r="K230" i="26" s="1"/>
  <c r="M230" i="26"/>
  <c r="J230" i="26" s="1"/>
  <c r="L230" i="26"/>
  <c r="I230" i="26" s="1"/>
  <c r="T229" i="26"/>
  <c r="Z229" i="26" s="1"/>
  <c r="AF229" i="26" s="1"/>
  <c r="S229" i="26"/>
  <c r="Y229" i="26" s="1"/>
  <c r="AE229" i="26" s="1"/>
  <c r="R229" i="26"/>
  <c r="X229" i="26" s="1"/>
  <c r="AD229" i="26" s="1"/>
  <c r="K229" i="26"/>
  <c r="J229" i="26"/>
  <c r="I229" i="26"/>
  <c r="T228" i="26"/>
  <c r="Z228" i="26" s="1"/>
  <c r="AF228" i="26" s="1"/>
  <c r="S228" i="26"/>
  <c r="Y228" i="26" s="1"/>
  <c r="AE228" i="26" s="1"/>
  <c r="R228" i="26"/>
  <c r="X228" i="26" s="1"/>
  <c r="AD228" i="26" s="1"/>
  <c r="K228" i="26"/>
  <c r="J228" i="26"/>
  <c r="I228" i="26"/>
  <c r="T227" i="26"/>
  <c r="Z227" i="26" s="1"/>
  <c r="AF227" i="26" s="1"/>
  <c r="S227" i="26"/>
  <c r="Y227" i="26" s="1"/>
  <c r="AE227" i="26" s="1"/>
  <c r="R227" i="26"/>
  <c r="X227" i="26" s="1"/>
  <c r="AD227" i="26" s="1"/>
  <c r="K227" i="26"/>
  <c r="J227" i="26"/>
  <c r="I227" i="26"/>
  <c r="T226" i="26"/>
  <c r="Z226" i="26" s="1"/>
  <c r="AF226" i="26" s="1"/>
  <c r="S226" i="26"/>
  <c r="Y226" i="26" s="1"/>
  <c r="AE226" i="26" s="1"/>
  <c r="R226" i="26"/>
  <c r="X226" i="26" s="1"/>
  <c r="AD226" i="26" s="1"/>
  <c r="K226" i="26"/>
  <c r="J226" i="26"/>
  <c r="I226" i="26"/>
  <c r="T225" i="26"/>
  <c r="Z225" i="26" s="1"/>
  <c r="AF225" i="26" s="1"/>
  <c r="S225" i="26"/>
  <c r="Y225" i="26" s="1"/>
  <c r="AE225" i="26" s="1"/>
  <c r="R225" i="26"/>
  <c r="X225" i="26" s="1"/>
  <c r="AD225" i="26" s="1"/>
  <c r="K225" i="26"/>
  <c r="J225" i="26"/>
  <c r="I225" i="26"/>
  <c r="T224" i="26"/>
  <c r="Z224" i="26" s="1"/>
  <c r="AF224" i="26" s="1"/>
  <c r="S224" i="26"/>
  <c r="Y224" i="26" s="1"/>
  <c r="AE224" i="26" s="1"/>
  <c r="R224" i="26"/>
  <c r="X224" i="26" s="1"/>
  <c r="AD224" i="26" s="1"/>
  <c r="K224" i="26"/>
  <c r="J224" i="26"/>
  <c r="I224" i="26"/>
  <c r="T223" i="26"/>
  <c r="Z223" i="26" s="1"/>
  <c r="AF223" i="26" s="1"/>
  <c r="S223" i="26"/>
  <c r="Y223" i="26" s="1"/>
  <c r="AE223" i="26" s="1"/>
  <c r="R223" i="26"/>
  <c r="X223" i="26" s="1"/>
  <c r="AD223" i="26" s="1"/>
  <c r="K223" i="26"/>
  <c r="J223" i="26"/>
  <c r="I223" i="26"/>
  <c r="T221" i="26"/>
  <c r="Z221" i="26" s="1"/>
  <c r="AF221" i="26" s="1"/>
  <c r="S221" i="26"/>
  <c r="Y221" i="26" s="1"/>
  <c r="AE221" i="26" s="1"/>
  <c r="R221" i="26"/>
  <c r="X221" i="26" s="1"/>
  <c r="AD221" i="26" s="1"/>
  <c r="K221" i="26"/>
  <c r="J221" i="26"/>
  <c r="I221" i="26"/>
  <c r="T220" i="26"/>
  <c r="Z220" i="26" s="1"/>
  <c r="AF220" i="26" s="1"/>
  <c r="S220" i="26"/>
  <c r="Y220" i="26" s="1"/>
  <c r="AE220" i="26" s="1"/>
  <c r="R220" i="26"/>
  <c r="X220" i="26" s="1"/>
  <c r="AD220" i="26" s="1"/>
  <c r="K220" i="26"/>
  <c r="J220" i="26"/>
  <c r="I220" i="26"/>
  <c r="T219" i="26"/>
  <c r="Z219" i="26" s="1"/>
  <c r="AF219" i="26" s="1"/>
  <c r="S219" i="26"/>
  <c r="Y219" i="26" s="1"/>
  <c r="AE219" i="26" s="1"/>
  <c r="R219" i="26"/>
  <c r="X219" i="26" s="1"/>
  <c r="AD219" i="26" s="1"/>
  <c r="K219" i="26"/>
  <c r="J219" i="26"/>
  <c r="I219" i="26"/>
  <c r="T218" i="26"/>
  <c r="Z218" i="26" s="1"/>
  <c r="AF218" i="26" s="1"/>
  <c r="S218" i="26"/>
  <c r="Y218" i="26" s="1"/>
  <c r="AE218" i="26" s="1"/>
  <c r="R218" i="26"/>
  <c r="X218" i="26" s="1"/>
  <c r="AD218" i="26" s="1"/>
  <c r="K218" i="26"/>
  <c r="J218" i="26"/>
  <c r="I218" i="26"/>
  <c r="T217" i="26"/>
  <c r="Z217" i="26" s="1"/>
  <c r="AF217" i="26" s="1"/>
  <c r="S217" i="26"/>
  <c r="Y217" i="26" s="1"/>
  <c r="AE217" i="26" s="1"/>
  <c r="R217" i="26"/>
  <c r="X217" i="26" s="1"/>
  <c r="AD217" i="26" s="1"/>
  <c r="K217" i="26"/>
  <c r="J217" i="26"/>
  <c r="I217" i="26"/>
  <c r="T216" i="26"/>
  <c r="Z216" i="26" s="1"/>
  <c r="AF216" i="26" s="1"/>
  <c r="S216" i="26"/>
  <c r="Y216" i="26" s="1"/>
  <c r="AE216" i="26" s="1"/>
  <c r="R216" i="26"/>
  <c r="X216" i="26" s="1"/>
  <c r="AD216" i="26" s="1"/>
  <c r="K216" i="26"/>
  <c r="J216" i="26"/>
  <c r="I216" i="26"/>
  <c r="T215" i="26"/>
  <c r="Z215" i="26" s="1"/>
  <c r="AF215" i="26" s="1"/>
  <c r="S215" i="26"/>
  <c r="Y215" i="26" s="1"/>
  <c r="AE215" i="26" s="1"/>
  <c r="R215" i="26"/>
  <c r="X215" i="26" s="1"/>
  <c r="AD215" i="26" s="1"/>
  <c r="K215" i="26"/>
  <c r="J215" i="26"/>
  <c r="I215" i="26"/>
  <c r="T214" i="26"/>
  <c r="Z214" i="26" s="1"/>
  <c r="AF214" i="26" s="1"/>
  <c r="S214" i="26"/>
  <c r="Y214" i="26" s="1"/>
  <c r="AE214" i="26" s="1"/>
  <c r="R214" i="26"/>
  <c r="X214" i="26" s="1"/>
  <c r="AD214" i="26" s="1"/>
  <c r="K214" i="26"/>
  <c r="J214" i="26"/>
  <c r="I214" i="26"/>
  <c r="T213" i="26"/>
  <c r="Z213" i="26" s="1"/>
  <c r="AF213" i="26" s="1"/>
  <c r="S213" i="26"/>
  <c r="Y213" i="26" s="1"/>
  <c r="AE213" i="26" s="1"/>
  <c r="R213" i="26"/>
  <c r="X213" i="26" s="1"/>
  <c r="AD213" i="26" s="1"/>
  <c r="K213" i="26"/>
  <c r="J213" i="26"/>
  <c r="I213" i="26"/>
  <c r="T212" i="26"/>
  <c r="Z212" i="26" s="1"/>
  <c r="AF212" i="26" s="1"/>
  <c r="S212" i="26"/>
  <c r="Y212" i="26" s="1"/>
  <c r="AE212" i="26" s="1"/>
  <c r="R212" i="26"/>
  <c r="X212" i="26" s="1"/>
  <c r="AD212" i="26" s="1"/>
  <c r="K212" i="26"/>
  <c r="J212" i="26"/>
  <c r="I212" i="26"/>
  <c r="T211" i="26"/>
  <c r="Z211" i="26" s="1"/>
  <c r="AF211" i="26" s="1"/>
  <c r="S211" i="26"/>
  <c r="Y211" i="26" s="1"/>
  <c r="AE211" i="26" s="1"/>
  <c r="R211" i="26"/>
  <c r="X211" i="26" s="1"/>
  <c r="AD211" i="26" s="1"/>
  <c r="K211" i="26"/>
  <c r="J211" i="26"/>
  <c r="I211" i="26"/>
  <c r="T210" i="26"/>
  <c r="Z210" i="26" s="1"/>
  <c r="AF210" i="26" s="1"/>
  <c r="S210" i="26"/>
  <c r="Y210" i="26" s="1"/>
  <c r="AE210" i="26" s="1"/>
  <c r="R210" i="26"/>
  <c r="X210" i="26" s="1"/>
  <c r="AD210" i="26" s="1"/>
  <c r="K210" i="26"/>
  <c r="J210" i="26"/>
  <c r="I210" i="26"/>
  <c r="T209" i="26"/>
  <c r="Z209" i="26" s="1"/>
  <c r="AF209" i="26" s="1"/>
  <c r="S209" i="26"/>
  <c r="Y209" i="26" s="1"/>
  <c r="AE209" i="26" s="1"/>
  <c r="R209" i="26"/>
  <c r="X209" i="26" s="1"/>
  <c r="AD209" i="26" s="1"/>
  <c r="K209" i="26"/>
  <c r="J209" i="26"/>
  <c r="I209" i="26"/>
  <c r="T208" i="26"/>
  <c r="Z208" i="26" s="1"/>
  <c r="AF208" i="26" s="1"/>
  <c r="S208" i="26"/>
  <c r="Y208" i="26" s="1"/>
  <c r="AE208" i="26" s="1"/>
  <c r="R208" i="26"/>
  <c r="X208" i="26" s="1"/>
  <c r="AD208" i="26" s="1"/>
  <c r="K208" i="26"/>
  <c r="J208" i="26"/>
  <c r="I208" i="26"/>
  <c r="T207" i="26"/>
  <c r="Z207" i="26" s="1"/>
  <c r="AF207" i="26" s="1"/>
  <c r="S207" i="26"/>
  <c r="Y207" i="26" s="1"/>
  <c r="AE207" i="26" s="1"/>
  <c r="R207" i="26"/>
  <c r="X207" i="26" s="1"/>
  <c r="AD207" i="26" s="1"/>
  <c r="K207" i="26"/>
  <c r="J207" i="26"/>
  <c r="I207" i="26"/>
  <c r="T206" i="26"/>
  <c r="Z206" i="26" s="1"/>
  <c r="AF206" i="26" s="1"/>
  <c r="S206" i="26"/>
  <c r="Y206" i="26" s="1"/>
  <c r="AE206" i="26" s="1"/>
  <c r="R206" i="26"/>
  <c r="X206" i="26" s="1"/>
  <c r="AD206" i="26" s="1"/>
  <c r="K206" i="26"/>
  <c r="J206" i="26"/>
  <c r="I206" i="26"/>
  <c r="T205" i="26"/>
  <c r="Z205" i="26" s="1"/>
  <c r="AF205" i="26" s="1"/>
  <c r="S205" i="26"/>
  <c r="Y205" i="26" s="1"/>
  <c r="AE205" i="26" s="1"/>
  <c r="R205" i="26"/>
  <c r="X205" i="26" s="1"/>
  <c r="AD205" i="26" s="1"/>
  <c r="K205" i="26"/>
  <c r="J205" i="26"/>
  <c r="I205" i="26"/>
  <c r="T204" i="26"/>
  <c r="Z204" i="26" s="1"/>
  <c r="AF204" i="26" s="1"/>
  <c r="S204" i="26"/>
  <c r="Y204" i="26" s="1"/>
  <c r="AE204" i="26" s="1"/>
  <c r="R204" i="26"/>
  <c r="X204" i="26" s="1"/>
  <c r="AD204" i="26" s="1"/>
  <c r="K204" i="26"/>
  <c r="J204" i="26"/>
  <c r="I204" i="26"/>
  <c r="T203" i="26"/>
  <c r="Z203" i="26" s="1"/>
  <c r="AF203" i="26" s="1"/>
  <c r="S203" i="26"/>
  <c r="Y203" i="26" s="1"/>
  <c r="AE203" i="26" s="1"/>
  <c r="R203" i="26"/>
  <c r="X203" i="26" s="1"/>
  <c r="AD203" i="26" s="1"/>
  <c r="K203" i="26"/>
  <c r="J203" i="26"/>
  <c r="I203" i="26"/>
  <c r="T202" i="26"/>
  <c r="Z202" i="26" s="1"/>
  <c r="AF202" i="26" s="1"/>
  <c r="S202" i="26"/>
  <c r="Y202" i="26" s="1"/>
  <c r="AE202" i="26" s="1"/>
  <c r="R202" i="26"/>
  <c r="X202" i="26" s="1"/>
  <c r="AD202" i="26" s="1"/>
  <c r="K202" i="26"/>
  <c r="J202" i="26"/>
  <c r="I202" i="26"/>
  <c r="T201" i="26"/>
  <c r="Z201" i="26" s="1"/>
  <c r="AF201" i="26" s="1"/>
  <c r="S201" i="26"/>
  <c r="Y201" i="26" s="1"/>
  <c r="AE201" i="26" s="1"/>
  <c r="R201" i="26"/>
  <c r="X201" i="26" s="1"/>
  <c r="AD201" i="26" s="1"/>
  <c r="K201" i="26"/>
  <c r="J201" i="26"/>
  <c r="I201" i="26"/>
  <c r="T200" i="26"/>
  <c r="Z200" i="26" s="1"/>
  <c r="AF200" i="26" s="1"/>
  <c r="S200" i="26"/>
  <c r="Y200" i="26" s="1"/>
  <c r="AE200" i="26" s="1"/>
  <c r="R200" i="26"/>
  <c r="X200" i="26" s="1"/>
  <c r="AD200" i="26" s="1"/>
  <c r="K200" i="26"/>
  <c r="J200" i="26"/>
  <c r="I200" i="26"/>
  <c r="T199" i="26"/>
  <c r="Z199" i="26" s="1"/>
  <c r="AF199" i="26" s="1"/>
  <c r="S199" i="26"/>
  <c r="Y199" i="26" s="1"/>
  <c r="AE199" i="26" s="1"/>
  <c r="R199" i="26"/>
  <c r="X199" i="26" s="1"/>
  <c r="AD199" i="26" s="1"/>
  <c r="K199" i="26"/>
  <c r="J199" i="26"/>
  <c r="I199" i="26"/>
  <c r="T198" i="26"/>
  <c r="Z198" i="26" s="1"/>
  <c r="AF198" i="26" s="1"/>
  <c r="S198" i="26"/>
  <c r="Y198" i="26" s="1"/>
  <c r="AE198" i="26" s="1"/>
  <c r="R198" i="26"/>
  <c r="X198" i="26" s="1"/>
  <c r="AD198" i="26" s="1"/>
  <c r="K198" i="26"/>
  <c r="J198" i="26"/>
  <c r="I198" i="26"/>
  <c r="T197" i="26"/>
  <c r="Z197" i="26" s="1"/>
  <c r="AF197" i="26" s="1"/>
  <c r="S197" i="26"/>
  <c r="Y197" i="26" s="1"/>
  <c r="AE197" i="26" s="1"/>
  <c r="R197" i="26"/>
  <c r="X197" i="26" s="1"/>
  <c r="AD197" i="26" s="1"/>
  <c r="K197" i="26"/>
  <c r="J197" i="26"/>
  <c r="I197" i="26"/>
  <c r="T196" i="26"/>
  <c r="Z196" i="26" s="1"/>
  <c r="AF196" i="26" s="1"/>
  <c r="S196" i="26"/>
  <c r="Y196" i="26" s="1"/>
  <c r="AE196" i="26" s="1"/>
  <c r="R196" i="26"/>
  <c r="X196" i="26" s="1"/>
  <c r="AD196" i="26" s="1"/>
  <c r="K196" i="26"/>
  <c r="J196" i="26"/>
  <c r="I196" i="26"/>
  <c r="T195" i="26"/>
  <c r="Z195" i="26" s="1"/>
  <c r="AF195" i="26" s="1"/>
  <c r="S195" i="26"/>
  <c r="Y195" i="26" s="1"/>
  <c r="AE195" i="26" s="1"/>
  <c r="R195" i="26"/>
  <c r="X195" i="26" s="1"/>
  <c r="AD195" i="26" s="1"/>
  <c r="K195" i="26"/>
  <c r="J195" i="26"/>
  <c r="I195" i="26"/>
  <c r="T194" i="26"/>
  <c r="Z194" i="26" s="1"/>
  <c r="AF194" i="26" s="1"/>
  <c r="S194" i="26"/>
  <c r="Y194" i="26" s="1"/>
  <c r="AE194" i="26" s="1"/>
  <c r="R194" i="26"/>
  <c r="X194" i="26" s="1"/>
  <c r="AD194" i="26" s="1"/>
  <c r="K194" i="26"/>
  <c r="J194" i="26"/>
  <c r="I194" i="26"/>
  <c r="T193" i="26"/>
  <c r="Z193" i="26" s="1"/>
  <c r="AF193" i="26" s="1"/>
  <c r="S193" i="26"/>
  <c r="Y193" i="26" s="1"/>
  <c r="AE193" i="26" s="1"/>
  <c r="R193" i="26"/>
  <c r="X193" i="26" s="1"/>
  <c r="AD193" i="26" s="1"/>
  <c r="K193" i="26"/>
  <c r="J193" i="26"/>
  <c r="I193" i="26"/>
  <c r="T192" i="26"/>
  <c r="Z192" i="26" s="1"/>
  <c r="AF192" i="26" s="1"/>
  <c r="S192" i="26"/>
  <c r="Y192" i="26" s="1"/>
  <c r="AE192" i="26" s="1"/>
  <c r="R192" i="26"/>
  <c r="X192" i="26" s="1"/>
  <c r="AD192" i="26" s="1"/>
  <c r="K192" i="26"/>
  <c r="J192" i="26"/>
  <c r="I192" i="26"/>
  <c r="T191" i="26"/>
  <c r="Z191" i="26" s="1"/>
  <c r="AF191" i="26" s="1"/>
  <c r="S191" i="26"/>
  <c r="Y191" i="26" s="1"/>
  <c r="AE191" i="26" s="1"/>
  <c r="R191" i="26"/>
  <c r="X191" i="26" s="1"/>
  <c r="AD191" i="26" s="1"/>
  <c r="K191" i="26"/>
  <c r="J191" i="26"/>
  <c r="I191" i="26"/>
  <c r="T190" i="26"/>
  <c r="Z190" i="26" s="1"/>
  <c r="AF190" i="26" s="1"/>
  <c r="S190" i="26"/>
  <c r="Y190" i="26" s="1"/>
  <c r="AE190" i="26" s="1"/>
  <c r="R190" i="26"/>
  <c r="X190" i="26" s="1"/>
  <c r="AD190" i="26" s="1"/>
  <c r="K190" i="26"/>
  <c r="J190" i="26"/>
  <c r="I190" i="26"/>
  <c r="Q189" i="26"/>
  <c r="Q167" i="26" s="1"/>
  <c r="P189" i="26"/>
  <c r="P167" i="26" s="1"/>
  <c r="O189" i="26"/>
  <c r="O167" i="26" s="1"/>
  <c r="N189" i="26"/>
  <c r="N167" i="26" s="1"/>
  <c r="M189" i="26"/>
  <c r="M167" i="26" s="1"/>
  <c r="L189" i="26"/>
  <c r="L167" i="26" s="1"/>
  <c r="H189" i="26"/>
  <c r="H167" i="26" s="1"/>
  <c r="G189" i="26"/>
  <c r="G167" i="26" s="1"/>
  <c r="F189" i="26"/>
  <c r="F167" i="26" s="1"/>
  <c r="T187" i="26"/>
  <c r="Z187" i="26" s="1"/>
  <c r="AF187" i="26" s="1"/>
  <c r="S187" i="26"/>
  <c r="Y187" i="26" s="1"/>
  <c r="AE187" i="26" s="1"/>
  <c r="R187" i="26"/>
  <c r="X187" i="26" s="1"/>
  <c r="AD187" i="26" s="1"/>
  <c r="K187" i="26"/>
  <c r="J187" i="26"/>
  <c r="I187" i="26"/>
  <c r="T186" i="26"/>
  <c r="Z186" i="26" s="1"/>
  <c r="AF186" i="26" s="1"/>
  <c r="S186" i="26"/>
  <c r="Y186" i="26" s="1"/>
  <c r="AE186" i="26" s="1"/>
  <c r="R186" i="26"/>
  <c r="X186" i="26" s="1"/>
  <c r="AD186" i="26" s="1"/>
  <c r="K186" i="26"/>
  <c r="J186" i="26"/>
  <c r="I186" i="26"/>
  <c r="T184" i="26"/>
  <c r="Z184" i="26" s="1"/>
  <c r="AF184" i="26" s="1"/>
  <c r="S184" i="26"/>
  <c r="Y184" i="26" s="1"/>
  <c r="AE184" i="26" s="1"/>
  <c r="R184" i="26"/>
  <c r="X184" i="26" s="1"/>
  <c r="AD184" i="26" s="1"/>
  <c r="K184" i="26"/>
  <c r="J184" i="26"/>
  <c r="I184" i="26"/>
  <c r="T183" i="26"/>
  <c r="Z183" i="26" s="1"/>
  <c r="AF183" i="26" s="1"/>
  <c r="S183" i="26"/>
  <c r="Y183" i="26" s="1"/>
  <c r="AE183" i="26" s="1"/>
  <c r="R183" i="26"/>
  <c r="X183" i="26" s="1"/>
  <c r="AD183" i="26" s="1"/>
  <c r="K183" i="26"/>
  <c r="J183" i="26"/>
  <c r="I183" i="26"/>
  <c r="T182" i="26"/>
  <c r="Z182" i="26" s="1"/>
  <c r="AF182" i="26" s="1"/>
  <c r="S182" i="26"/>
  <c r="Y182" i="26" s="1"/>
  <c r="AE182" i="26" s="1"/>
  <c r="R182" i="26"/>
  <c r="X182" i="26" s="1"/>
  <c r="AD182" i="26" s="1"/>
  <c r="K182" i="26"/>
  <c r="J182" i="26"/>
  <c r="I182" i="26"/>
  <c r="T181" i="26"/>
  <c r="Z181" i="26" s="1"/>
  <c r="AF181" i="26" s="1"/>
  <c r="S181" i="26"/>
  <c r="Y181" i="26" s="1"/>
  <c r="AE181" i="26" s="1"/>
  <c r="R181" i="26"/>
  <c r="X181" i="26" s="1"/>
  <c r="AD181" i="26" s="1"/>
  <c r="K181" i="26"/>
  <c r="J181" i="26"/>
  <c r="I181" i="26"/>
  <c r="T180" i="26"/>
  <c r="Z180" i="26" s="1"/>
  <c r="AF180" i="26" s="1"/>
  <c r="S180" i="26"/>
  <c r="Y180" i="26" s="1"/>
  <c r="AE180" i="26" s="1"/>
  <c r="R180" i="26"/>
  <c r="X180" i="26" s="1"/>
  <c r="AD180" i="26" s="1"/>
  <c r="K180" i="26"/>
  <c r="J180" i="26"/>
  <c r="I180" i="26"/>
  <c r="T179" i="26"/>
  <c r="Z179" i="26" s="1"/>
  <c r="AF179" i="26" s="1"/>
  <c r="S179" i="26"/>
  <c r="Y179" i="26" s="1"/>
  <c r="AE179" i="26" s="1"/>
  <c r="R179" i="26"/>
  <c r="X179" i="26" s="1"/>
  <c r="AD179" i="26" s="1"/>
  <c r="K179" i="26"/>
  <c r="J179" i="26"/>
  <c r="I179" i="26"/>
  <c r="T178" i="26"/>
  <c r="Z178" i="26" s="1"/>
  <c r="AF178" i="26" s="1"/>
  <c r="S178" i="26"/>
  <c r="Y178" i="26" s="1"/>
  <c r="AE178" i="26" s="1"/>
  <c r="R178" i="26"/>
  <c r="X178" i="26" s="1"/>
  <c r="AD178" i="26" s="1"/>
  <c r="K178" i="26"/>
  <c r="J178" i="26"/>
  <c r="I178" i="26"/>
  <c r="T177" i="26"/>
  <c r="Z177" i="26" s="1"/>
  <c r="AF177" i="26" s="1"/>
  <c r="S177" i="26"/>
  <c r="Y177" i="26" s="1"/>
  <c r="AE177" i="26" s="1"/>
  <c r="R177" i="26"/>
  <c r="X177" i="26" s="1"/>
  <c r="AD177" i="26" s="1"/>
  <c r="K177" i="26"/>
  <c r="J177" i="26"/>
  <c r="I177" i="26"/>
  <c r="T176" i="26"/>
  <c r="Z176" i="26" s="1"/>
  <c r="AF176" i="26" s="1"/>
  <c r="S176" i="26"/>
  <c r="Y176" i="26" s="1"/>
  <c r="AE176" i="26" s="1"/>
  <c r="R176" i="26"/>
  <c r="X176" i="26" s="1"/>
  <c r="AD176" i="26" s="1"/>
  <c r="K176" i="26"/>
  <c r="J176" i="26"/>
  <c r="I176" i="26"/>
  <c r="T175" i="26"/>
  <c r="Z175" i="26" s="1"/>
  <c r="AF175" i="26" s="1"/>
  <c r="S175" i="26"/>
  <c r="Y175" i="26" s="1"/>
  <c r="AE175" i="26" s="1"/>
  <c r="R175" i="26"/>
  <c r="X175" i="26" s="1"/>
  <c r="AD175" i="26" s="1"/>
  <c r="K175" i="26"/>
  <c r="J175" i="26"/>
  <c r="I175" i="26"/>
  <c r="T174" i="26"/>
  <c r="Z174" i="26" s="1"/>
  <c r="AF174" i="26" s="1"/>
  <c r="S174" i="26"/>
  <c r="Y174" i="26" s="1"/>
  <c r="AE174" i="26" s="1"/>
  <c r="R174" i="26"/>
  <c r="X174" i="26" s="1"/>
  <c r="AD174" i="26" s="1"/>
  <c r="K174" i="26"/>
  <c r="J174" i="26"/>
  <c r="I174" i="26"/>
  <c r="T173" i="26"/>
  <c r="Z173" i="26" s="1"/>
  <c r="AF173" i="26" s="1"/>
  <c r="S173" i="26"/>
  <c r="Y173" i="26" s="1"/>
  <c r="AE173" i="26" s="1"/>
  <c r="R173" i="26"/>
  <c r="X173" i="26" s="1"/>
  <c r="AD173" i="26" s="1"/>
  <c r="K173" i="26"/>
  <c r="J173" i="26"/>
  <c r="I173" i="26"/>
  <c r="T172" i="26"/>
  <c r="Z172" i="26" s="1"/>
  <c r="AF172" i="26" s="1"/>
  <c r="S172" i="26"/>
  <c r="Y172" i="26" s="1"/>
  <c r="AE172" i="26" s="1"/>
  <c r="R172" i="26"/>
  <c r="X172" i="26" s="1"/>
  <c r="AD172" i="26" s="1"/>
  <c r="K172" i="26"/>
  <c r="J172" i="26"/>
  <c r="I172" i="26"/>
  <c r="T171" i="26"/>
  <c r="Z171" i="26" s="1"/>
  <c r="AF171" i="26" s="1"/>
  <c r="S171" i="26"/>
  <c r="Y171" i="26" s="1"/>
  <c r="AE171" i="26" s="1"/>
  <c r="R171" i="26"/>
  <c r="X171" i="26" s="1"/>
  <c r="AD171" i="26" s="1"/>
  <c r="K171" i="26"/>
  <c r="J171" i="26"/>
  <c r="I171" i="26"/>
  <c r="T170" i="26"/>
  <c r="Z170" i="26" s="1"/>
  <c r="AF170" i="26" s="1"/>
  <c r="S170" i="26"/>
  <c r="Y170" i="26" s="1"/>
  <c r="AE170" i="26" s="1"/>
  <c r="R170" i="26"/>
  <c r="X170" i="26" s="1"/>
  <c r="AD170" i="26" s="1"/>
  <c r="K170" i="26"/>
  <c r="J170" i="26"/>
  <c r="I170" i="26"/>
  <c r="T169" i="26"/>
  <c r="Z169" i="26" s="1"/>
  <c r="AF169" i="26" s="1"/>
  <c r="S169" i="26"/>
  <c r="Y169" i="26" s="1"/>
  <c r="AE169" i="26" s="1"/>
  <c r="R169" i="26"/>
  <c r="X169" i="26" s="1"/>
  <c r="AD169" i="26" s="1"/>
  <c r="K169" i="26"/>
  <c r="J169" i="26"/>
  <c r="I169" i="26"/>
  <c r="T168" i="26"/>
  <c r="Z168" i="26" s="1"/>
  <c r="AF168" i="26" s="1"/>
  <c r="S168" i="26"/>
  <c r="Y168" i="26" s="1"/>
  <c r="AE168" i="26" s="1"/>
  <c r="R168" i="26"/>
  <c r="X168" i="26" s="1"/>
  <c r="AD168" i="26" s="1"/>
  <c r="K168" i="26"/>
  <c r="J168" i="26"/>
  <c r="I168" i="26"/>
  <c r="T164" i="26"/>
  <c r="Z164" i="26" s="1"/>
  <c r="AF164" i="26" s="1"/>
  <c r="S164" i="26"/>
  <c r="Y164" i="26" s="1"/>
  <c r="AE164" i="26" s="1"/>
  <c r="R164" i="26"/>
  <c r="X164" i="26" s="1"/>
  <c r="AD164" i="26" s="1"/>
  <c r="K164" i="26"/>
  <c r="J164" i="26"/>
  <c r="I164" i="26"/>
  <c r="T163" i="26"/>
  <c r="Z163" i="26" s="1"/>
  <c r="AF163" i="26" s="1"/>
  <c r="S163" i="26"/>
  <c r="Y163" i="26" s="1"/>
  <c r="AE163" i="26" s="1"/>
  <c r="R163" i="26"/>
  <c r="X163" i="26" s="1"/>
  <c r="AD163" i="26" s="1"/>
  <c r="K163" i="26"/>
  <c r="J163" i="26"/>
  <c r="I163" i="26"/>
  <c r="T161" i="26"/>
  <c r="Z161" i="26" s="1"/>
  <c r="AF161" i="26" s="1"/>
  <c r="S161" i="26"/>
  <c r="Y161" i="26" s="1"/>
  <c r="AE161" i="26" s="1"/>
  <c r="R161" i="26"/>
  <c r="X161" i="26" s="1"/>
  <c r="AD161" i="26" s="1"/>
  <c r="K161" i="26"/>
  <c r="J161" i="26"/>
  <c r="I161" i="26"/>
  <c r="T160" i="26"/>
  <c r="Z160" i="26" s="1"/>
  <c r="AF160" i="26" s="1"/>
  <c r="S160" i="26"/>
  <c r="Y160" i="26" s="1"/>
  <c r="AE160" i="26" s="1"/>
  <c r="R160" i="26"/>
  <c r="X160" i="26" s="1"/>
  <c r="AD160" i="26" s="1"/>
  <c r="K160" i="26"/>
  <c r="J160" i="26"/>
  <c r="I160" i="26"/>
  <c r="T158" i="26"/>
  <c r="Z158" i="26" s="1"/>
  <c r="AF158" i="26" s="1"/>
  <c r="S158" i="26"/>
  <c r="Y158" i="26" s="1"/>
  <c r="AE158" i="26" s="1"/>
  <c r="R158" i="26"/>
  <c r="X158" i="26" s="1"/>
  <c r="AD158" i="26" s="1"/>
  <c r="K158" i="26"/>
  <c r="J158" i="26"/>
  <c r="I158" i="26"/>
  <c r="T157" i="26"/>
  <c r="Z157" i="26" s="1"/>
  <c r="S157" i="26"/>
  <c r="R157" i="26"/>
  <c r="X157" i="26" s="1"/>
  <c r="AD157" i="26" s="1"/>
  <c r="K157" i="26"/>
  <c r="J157" i="26"/>
  <c r="I157" i="26"/>
  <c r="Q146" i="26"/>
  <c r="N146" i="26"/>
  <c r="M146" i="26"/>
  <c r="L146" i="26"/>
  <c r="H156" i="26"/>
  <c r="H146" i="26" s="1"/>
  <c r="G156" i="26"/>
  <c r="G146" i="26" s="1"/>
  <c r="F156" i="26"/>
  <c r="F146" i="26" s="1"/>
  <c r="T154" i="26"/>
  <c r="Z154" i="26" s="1"/>
  <c r="AF154" i="26" s="1"/>
  <c r="S154" i="26"/>
  <c r="Y154" i="26" s="1"/>
  <c r="AE154" i="26" s="1"/>
  <c r="R154" i="26"/>
  <c r="X154" i="26" s="1"/>
  <c r="AD154" i="26" s="1"/>
  <c r="K154" i="26"/>
  <c r="J154" i="26"/>
  <c r="I154" i="26"/>
  <c r="T153" i="26"/>
  <c r="Z153" i="26" s="1"/>
  <c r="AF153" i="26" s="1"/>
  <c r="S153" i="26"/>
  <c r="Y153" i="26" s="1"/>
  <c r="AE153" i="26" s="1"/>
  <c r="R153" i="26"/>
  <c r="X153" i="26" s="1"/>
  <c r="AD153" i="26" s="1"/>
  <c r="K153" i="26"/>
  <c r="J153" i="26"/>
  <c r="I153" i="26"/>
  <c r="T152" i="26"/>
  <c r="Z152" i="26" s="1"/>
  <c r="AF152" i="26" s="1"/>
  <c r="S152" i="26"/>
  <c r="Y152" i="26" s="1"/>
  <c r="AE152" i="26" s="1"/>
  <c r="R152" i="26"/>
  <c r="X152" i="26" s="1"/>
  <c r="AD152" i="26" s="1"/>
  <c r="K152" i="26"/>
  <c r="J152" i="26"/>
  <c r="I152" i="26"/>
  <c r="T150" i="26"/>
  <c r="Z150" i="26" s="1"/>
  <c r="AF150" i="26" s="1"/>
  <c r="S150" i="26"/>
  <c r="Y150" i="26" s="1"/>
  <c r="AE150" i="26" s="1"/>
  <c r="R150" i="26"/>
  <c r="X150" i="26" s="1"/>
  <c r="AD150" i="26" s="1"/>
  <c r="K150" i="26"/>
  <c r="J150" i="26"/>
  <c r="I150" i="26"/>
  <c r="T149" i="26"/>
  <c r="Z149" i="26" s="1"/>
  <c r="AF149" i="26" s="1"/>
  <c r="S149" i="26"/>
  <c r="Y149" i="26" s="1"/>
  <c r="AE149" i="26" s="1"/>
  <c r="R149" i="26"/>
  <c r="X149" i="26" s="1"/>
  <c r="AD149" i="26" s="1"/>
  <c r="K149" i="26"/>
  <c r="J149" i="26"/>
  <c r="I149" i="26"/>
  <c r="T148" i="26"/>
  <c r="Z148" i="26" s="1"/>
  <c r="AF148" i="26" s="1"/>
  <c r="S148" i="26"/>
  <c r="Y148" i="26" s="1"/>
  <c r="AE148" i="26" s="1"/>
  <c r="R148" i="26"/>
  <c r="X148" i="26" s="1"/>
  <c r="AD148" i="26" s="1"/>
  <c r="K148" i="26"/>
  <c r="J148" i="26"/>
  <c r="I148" i="26"/>
  <c r="T147" i="26"/>
  <c r="Z147" i="26" s="1"/>
  <c r="S147" i="26"/>
  <c r="Y147" i="26" s="1"/>
  <c r="AE147" i="26" s="1"/>
  <c r="R147" i="26"/>
  <c r="X147" i="26" s="1"/>
  <c r="AD147" i="26" s="1"/>
  <c r="K147" i="26"/>
  <c r="J147" i="26"/>
  <c r="I147" i="26"/>
  <c r="P146" i="26"/>
  <c r="O146" i="26"/>
  <c r="T145" i="26"/>
  <c r="Z145" i="26" s="1"/>
  <c r="AF145" i="26" s="1"/>
  <c r="S145" i="26"/>
  <c r="Y145" i="26" s="1"/>
  <c r="AE145" i="26" s="1"/>
  <c r="R145" i="26"/>
  <c r="X145" i="26" s="1"/>
  <c r="AD145" i="26" s="1"/>
  <c r="K145" i="26"/>
  <c r="J145" i="26"/>
  <c r="I145" i="26"/>
  <c r="T144" i="26"/>
  <c r="Z144" i="26" s="1"/>
  <c r="AF144" i="26" s="1"/>
  <c r="S144" i="26"/>
  <c r="Y144" i="26" s="1"/>
  <c r="AE144" i="26" s="1"/>
  <c r="R144" i="26"/>
  <c r="X144" i="26" s="1"/>
  <c r="AD144" i="26" s="1"/>
  <c r="K144" i="26"/>
  <c r="J144" i="26"/>
  <c r="I144" i="26"/>
  <c r="T143" i="26"/>
  <c r="Z143" i="26" s="1"/>
  <c r="AF143" i="26" s="1"/>
  <c r="S143" i="26"/>
  <c r="Y143" i="26" s="1"/>
  <c r="AE143" i="26" s="1"/>
  <c r="R143" i="26"/>
  <c r="X143" i="26" s="1"/>
  <c r="AD143" i="26" s="1"/>
  <c r="K143" i="26"/>
  <c r="J143" i="26"/>
  <c r="I143" i="26"/>
  <c r="Q142" i="26"/>
  <c r="Q141" i="26" s="1"/>
  <c r="P142" i="26"/>
  <c r="O142" i="26"/>
  <c r="N142" i="26"/>
  <c r="N141" i="26" s="1"/>
  <c r="M142" i="26"/>
  <c r="M141" i="26" s="1"/>
  <c r="L142" i="26"/>
  <c r="L141" i="26" s="1"/>
  <c r="H142" i="26"/>
  <c r="H141" i="26" s="1"/>
  <c r="G142" i="26"/>
  <c r="G141" i="26" s="1"/>
  <c r="F142" i="26"/>
  <c r="F141" i="26" s="1"/>
  <c r="P141" i="26"/>
  <c r="O141" i="26"/>
  <c r="T136" i="26"/>
  <c r="Z136" i="26" s="1"/>
  <c r="AF136" i="26" s="1"/>
  <c r="S136" i="26"/>
  <c r="Y136" i="26" s="1"/>
  <c r="AE136" i="26" s="1"/>
  <c r="R136" i="26"/>
  <c r="X136" i="26" s="1"/>
  <c r="AD136" i="26" s="1"/>
  <c r="K136" i="26"/>
  <c r="J136" i="26"/>
  <c r="I136" i="26"/>
  <c r="T135" i="26"/>
  <c r="Z135" i="26" s="1"/>
  <c r="AF135" i="26" s="1"/>
  <c r="S135" i="26"/>
  <c r="Y135" i="26" s="1"/>
  <c r="AE135" i="26" s="1"/>
  <c r="R135" i="26"/>
  <c r="X135" i="26" s="1"/>
  <c r="AD135" i="26" s="1"/>
  <c r="K135" i="26"/>
  <c r="J135" i="26"/>
  <c r="I135" i="26"/>
  <c r="Q134" i="26"/>
  <c r="Q133" i="26" s="1"/>
  <c r="P134" i="26"/>
  <c r="P133" i="26" s="1"/>
  <c r="O134" i="26"/>
  <c r="O133" i="26" s="1"/>
  <c r="N134" i="26"/>
  <c r="M134" i="26"/>
  <c r="L134" i="26"/>
  <c r="L133" i="26" s="1"/>
  <c r="H134" i="26"/>
  <c r="H133" i="26" s="1"/>
  <c r="G134" i="26"/>
  <c r="G133" i="26" s="1"/>
  <c r="F134" i="26"/>
  <c r="F133" i="26" s="1"/>
  <c r="T132" i="26"/>
  <c r="Z132" i="26" s="1"/>
  <c r="AF132" i="26" s="1"/>
  <c r="S132" i="26"/>
  <c r="Y132" i="26" s="1"/>
  <c r="AE132" i="26" s="1"/>
  <c r="R132" i="26"/>
  <c r="X132" i="26" s="1"/>
  <c r="AD132" i="26" s="1"/>
  <c r="T131" i="26"/>
  <c r="Z131" i="26" s="1"/>
  <c r="AF131" i="26" s="1"/>
  <c r="S131" i="26"/>
  <c r="Y131" i="26" s="1"/>
  <c r="AE131" i="26" s="1"/>
  <c r="R131" i="26"/>
  <c r="X131" i="26" s="1"/>
  <c r="AD131" i="26" s="1"/>
  <c r="S130" i="26"/>
  <c r="Y130" i="26" s="1"/>
  <c r="AE130" i="26" s="1"/>
  <c r="R130" i="26"/>
  <c r="X130" i="26" s="1"/>
  <c r="AD130" i="26" s="1"/>
  <c r="N130" i="26"/>
  <c r="J130" i="26"/>
  <c r="I130" i="26"/>
  <c r="H130" i="26"/>
  <c r="R129" i="26"/>
  <c r="X129" i="26" s="1"/>
  <c r="AD129" i="26" s="1"/>
  <c r="M129" i="26"/>
  <c r="N129" i="26" s="1"/>
  <c r="I129" i="26"/>
  <c r="G129" i="26"/>
  <c r="H129" i="26" s="1"/>
  <c r="Q128" i="26"/>
  <c r="P128" i="26"/>
  <c r="O128" i="26"/>
  <c r="L128" i="26"/>
  <c r="F128" i="26"/>
  <c r="T127" i="26"/>
  <c r="S127" i="26"/>
  <c r="R127" i="26"/>
  <c r="K127" i="26"/>
  <c r="J127" i="26"/>
  <c r="I127" i="26"/>
  <c r="Q126" i="26"/>
  <c r="P126" i="26"/>
  <c r="O126" i="26"/>
  <c r="N126" i="26"/>
  <c r="M126" i="26"/>
  <c r="L126" i="26"/>
  <c r="H126" i="26"/>
  <c r="G126" i="26"/>
  <c r="F126" i="26"/>
  <c r="T125" i="26"/>
  <c r="S125" i="26"/>
  <c r="R125" i="26"/>
  <c r="K125" i="26"/>
  <c r="J125" i="26"/>
  <c r="I125" i="26"/>
  <c r="Q124" i="26"/>
  <c r="P124" i="26"/>
  <c r="O124" i="26"/>
  <c r="N124" i="26"/>
  <c r="M124" i="26"/>
  <c r="L124" i="26"/>
  <c r="H124" i="26"/>
  <c r="G124" i="26"/>
  <c r="F124" i="26"/>
  <c r="T123" i="26"/>
  <c r="S123" i="26"/>
  <c r="R123" i="26"/>
  <c r="X123" i="26" s="1"/>
  <c r="K123" i="26"/>
  <c r="J123" i="26"/>
  <c r="I123" i="26"/>
  <c r="Q122" i="26"/>
  <c r="P122" i="26"/>
  <c r="O122" i="26"/>
  <c r="N122" i="26"/>
  <c r="M122" i="26"/>
  <c r="L122" i="26"/>
  <c r="H122" i="26"/>
  <c r="G122" i="26"/>
  <c r="F122" i="26"/>
  <c r="L121" i="26"/>
  <c r="M121" i="26" s="1"/>
  <c r="S121" i="26" s="1"/>
  <c r="F121" i="26"/>
  <c r="Q120" i="26"/>
  <c r="P120" i="26"/>
  <c r="O120" i="26"/>
  <c r="T119" i="26"/>
  <c r="S119" i="26"/>
  <c r="R119" i="26"/>
  <c r="K119" i="26"/>
  <c r="J119" i="26"/>
  <c r="I119" i="26"/>
  <c r="Q118" i="26"/>
  <c r="P118" i="26"/>
  <c r="O118" i="26"/>
  <c r="N118" i="26"/>
  <c r="M118" i="26"/>
  <c r="L118" i="26"/>
  <c r="H118" i="26"/>
  <c r="G118" i="26"/>
  <c r="F118" i="26"/>
  <c r="T117" i="26"/>
  <c r="S117" i="26"/>
  <c r="R117" i="26"/>
  <c r="K117" i="26"/>
  <c r="J117" i="26"/>
  <c r="I117" i="26"/>
  <c r="Q116" i="26"/>
  <c r="P116" i="26"/>
  <c r="O116" i="26"/>
  <c r="N116" i="26"/>
  <c r="M116" i="26"/>
  <c r="L116" i="26"/>
  <c r="H116" i="26"/>
  <c r="G116" i="26"/>
  <c r="F116" i="26"/>
  <c r="N115" i="26"/>
  <c r="K115" i="26" s="1"/>
  <c r="M115" i="26"/>
  <c r="S115" i="26" s="1"/>
  <c r="L115" i="26"/>
  <c r="R115" i="26" s="1"/>
  <c r="H115" i="26"/>
  <c r="H114" i="26" s="1"/>
  <c r="G115" i="26"/>
  <c r="G114" i="26" s="1"/>
  <c r="F115" i="26"/>
  <c r="Q114" i="26"/>
  <c r="P114" i="26"/>
  <c r="O114" i="26"/>
  <c r="F114" i="26"/>
  <c r="N113" i="26"/>
  <c r="M113" i="26"/>
  <c r="S113" i="26" s="1"/>
  <c r="L113" i="26"/>
  <c r="R113" i="26" s="1"/>
  <c r="H113" i="26"/>
  <c r="H112" i="26" s="1"/>
  <c r="G113" i="26"/>
  <c r="G112" i="26" s="1"/>
  <c r="F113" i="26"/>
  <c r="F112" i="26" s="1"/>
  <c r="Q112" i="26"/>
  <c r="P112" i="26"/>
  <c r="O112" i="26"/>
  <c r="S109" i="26"/>
  <c r="R109" i="26"/>
  <c r="N109" i="26"/>
  <c r="T109" i="26" s="1"/>
  <c r="J109" i="26"/>
  <c r="I109" i="26"/>
  <c r="H109" i="26"/>
  <c r="H108" i="26" s="1"/>
  <c r="H107" i="26" s="1"/>
  <c r="Q108" i="26"/>
  <c r="Q107" i="26" s="1"/>
  <c r="P108" i="26"/>
  <c r="P107" i="26" s="1"/>
  <c r="O108" i="26"/>
  <c r="O107" i="26" s="1"/>
  <c r="M108" i="26"/>
  <c r="M107" i="26" s="1"/>
  <c r="L108" i="26"/>
  <c r="L107" i="26" s="1"/>
  <c r="G108" i="26"/>
  <c r="G107" i="26" s="1"/>
  <c r="F108" i="26"/>
  <c r="T106" i="26"/>
  <c r="Z106" i="26" s="1"/>
  <c r="AF106" i="26" s="1"/>
  <c r="S106" i="26"/>
  <c r="Y106" i="26" s="1"/>
  <c r="AE106" i="26" s="1"/>
  <c r="R106" i="26"/>
  <c r="X106" i="26" s="1"/>
  <c r="AD106" i="26" s="1"/>
  <c r="K106" i="26"/>
  <c r="J106" i="26"/>
  <c r="I106" i="26"/>
  <c r="T105" i="26"/>
  <c r="Z105" i="26" s="1"/>
  <c r="AF105" i="26" s="1"/>
  <c r="S105" i="26"/>
  <c r="Y105" i="26" s="1"/>
  <c r="AE105" i="26" s="1"/>
  <c r="R105" i="26"/>
  <c r="X105" i="26" s="1"/>
  <c r="K105" i="26"/>
  <c r="J105" i="26"/>
  <c r="I105" i="26"/>
  <c r="Q104" i="26"/>
  <c r="Q103" i="26" s="1"/>
  <c r="P104" i="26"/>
  <c r="P103" i="26" s="1"/>
  <c r="O104" i="26"/>
  <c r="O103" i="26" s="1"/>
  <c r="N104" i="26"/>
  <c r="N103" i="26" s="1"/>
  <c r="M104" i="26"/>
  <c r="L104" i="26"/>
  <c r="H104" i="26"/>
  <c r="G104" i="26"/>
  <c r="G103" i="26" s="1"/>
  <c r="F104" i="26"/>
  <c r="F103" i="26" s="1"/>
  <c r="T102" i="26"/>
  <c r="S102" i="26"/>
  <c r="R102" i="26"/>
  <c r="K102" i="26"/>
  <c r="J102" i="26"/>
  <c r="I102" i="26"/>
  <c r="Q101" i="26"/>
  <c r="P101" i="26"/>
  <c r="O101" i="26"/>
  <c r="N101" i="26"/>
  <c r="M101" i="26"/>
  <c r="L101" i="26"/>
  <c r="H101" i="26"/>
  <c r="G101" i="26"/>
  <c r="F101" i="26"/>
  <c r="T99" i="26"/>
  <c r="Z99" i="26" s="1"/>
  <c r="AF99" i="26" s="1"/>
  <c r="S99" i="26"/>
  <c r="Y99" i="26" s="1"/>
  <c r="AE99" i="26" s="1"/>
  <c r="R99" i="26"/>
  <c r="X99" i="26" s="1"/>
  <c r="AD99" i="26" s="1"/>
  <c r="I99" i="26"/>
  <c r="I248" i="26" s="1"/>
  <c r="G99" i="26"/>
  <c r="G248" i="26" s="1"/>
  <c r="T98" i="26"/>
  <c r="Z98" i="26" s="1"/>
  <c r="AF98" i="26" s="1"/>
  <c r="S98" i="26"/>
  <c r="Y98" i="26" s="1"/>
  <c r="AE98" i="26" s="1"/>
  <c r="R98" i="26"/>
  <c r="X98" i="26" s="1"/>
  <c r="AD98" i="26" s="1"/>
  <c r="K98" i="26"/>
  <c r="J98" i="26"/>
  <c r="I98" i="26"/>
  <c r="Q97" i="26"/>
  <c r="P97" i="26"/>
  <c r="O97" i="26"/>
  <c r="N97" i="26"/>
  <c r="M97" i="26"/>
  <c r="L97" i="26"/>
  <c r="F97" i="26"/>
  <c r="R96" i="26"/>
  <c r="M96" i="26"/>
  <c r="S96" i="26" s="1"/>
  <c r="I96" i="26"/>
  <c r="G96" i="26"/>
  <c r="G95" i="26" s="1"/>
  <c r="Q95" i="26"/>
  <c r="P95" i="26"/>
  <c r="O95" i="26"/>
  <c r="L95" i="26"/>
  <c r="F95" i="26"/>
  <c r="T93" i="26"/>
  <c r="Z93" i="26" s="1"/>
  <c r="AF93" i="26" s="1"/>
  <c r="S93" i="26"/>
  <c r="Y93" i="26" s="1"/>
  <c r="AE93" i="26" s="1"/>
  <c r="R93" i="26"/>
  <c r="X93" i="26" s="1"/>
  <c r="AD93" i="26" s="1"/>
  <c r="K93" i="26"/>
  <c r="J93" i="26"/>
  <c r="I93" i="26"/>
  <c r="T92" i="26"/>
  <c r="Z92" i="26" s="1"/>
  <c r="AF92" i="26" s="1"/>
  <c r="S92" i="26"/>
  <c r="Y92" i="26" s="1"/>
  <c r="AE92" i="26" s="1"/>
  <c r="R92" i="26"/>
  <c r="X92" i="26" s="1"/>
  <c r="AD92" i="26" s="1"/>
  <c r="AD91" i="26" s="1"/>
  <c r="K92" i="26"/>
  <c r="J92" i="26"/>
  <c r="I92" i="26"/>
  <c r="Q91" i="26"/>
  <c r="P91" i="26"/>
  <c r="P87" i="26" s="1"/>
  <c r="P86" i="26" s="1"/>
  <c r="O91" i="26"/>
  <c r="O87" i="26" s="1"/>
  <c r="O86" i="26" s="1"/>
  <c r="K91" i="26"/>
  <c r="J91" i="26"/>
  <c r="I91" i="26"/>
  <c r="T90" i="26"/>
  <c r="Z90" i="26" s="1"/>
  <c r="AF90" i="26" s="1"/>
  <c r="S90" i="26"/>
  <c r="Y90" i="26" s="1"/>
  <c r="AE90" i="26" s="1"/>
  <c r="R90" i="26"/>
  <c r="X90" i="26" s="1"/>
  <c r="AD90" i="26" s="1"/>
  <c r="K90" i="26"/>
  <c r="J90" i="26"/>
  <c r="I90" i="26"/>
  <c r="T89" i="26"/>
  <c r="Z89" i="26" s="1"/>
  <c r="AF89" i="26" s="1"/>
  <c r="S89" i="26"/>
  <c r="Y89" i="26" s="1"/>
  <c r="AE89" i="26" s="1"/>
  <c r="R89" i="26"/>
  <c r="X89" i="26" s="1"/>
  <c r="AD89" i="26" s="1"/>
  <c r="K89" i="26"/>
  <c r="J89" i="26"/>
  <c r="I89" i="26"/>
  <c r="T88" i="26"/>
  <c r="Z88" i="26" s="1"/>
  <c r="AF88" i="26" s="1"/>
  <c r="S88" i="26"/>
  <c r="Y88" i="26" s="1"/>
  <c r="AE88" i="26" s="1"/>
  <c r="R88" i="26"/>
  <c r="X88" i="26" s="1"/>
  <c r="AD88" i="26" s="1"/>
  <c r="K88" i="26"/>
  <c r="J88" i="26"/>
  <c r="I88" i="26"/>
  <c r="Q87" i="26"/>
  <c r="Q86" i="26" s="1"/>
  <c r="N87" i="26"/>
  <c r="M87" i="26"/>
  <c r="M86" i="26" s="1"/>
  <c r="L87" i="26"/>
  <c r="L86" i="26" s="1"/>
  <c r="H87" i="26"/>
  <c r="H86" i="26" s="1"/>
  <c r="G87" i="26"/>
  <c r="F87" i="26"/>
  <c r="T85" i="26"/>
  <c r="Z85" i="26" s="1"/>
  <c r="AF85" i="26" s="1"/>
  <c r="S85" i="26"/>
  <c r="Y85" i="26" s="1"/>
  <c r="AE85" i="26" s="1"/>
  <c r="R85" i="26"/>
  <c r="X85" i="26" s="1"/>
  <c r="AD85" i="26" s="1"/>
  <c r="K85" i="26"/>
  <c r="J85" i="26"/>
  <c r="I85" i="26"/>
  <c r="Q84" i="26"/>
  <c r="P84" i="26"/>
  <c r="O84" i="26"/>
  <c r="N84" i="26"/>
  <c r="M84" i="26"/>
  <c r="L84" i="26"/>
  <c r="H84" i="26"/>
  <c r="G84" i="26"/>
  <c r="F84" i="26"/>
  <c r="R83" i="26"/>
  <c r="X83" i="26" s="1"/>
  <c r="AD83" i="26" s="1"/>
  <c r="M83" i="26"/>
  <c r="S83" i="26" s="1"/>
  <c r="Y83" i="26" s="1"/>
  <c r="AE83" i="26" s="1"/>
  <c r="I83" i="26"/>
  <c r="G83" i="26"/>
  <c r="H83" i="26" s="1"/>
  <c r="H82" i="26" s="1"/>
  <c r="H81" i="26" s="1"/>
  <c r="Q82" i="26"/>
  <c r="Q81" i="26" s="1"/>
  <c r="P82" i="26"/>
  <c r="P81" i="26" s="1"/>
  <c r="O82" i="26"/>
  <c r="O81" i="26" s="1"/>
  <c r="L82" i="26"/>
  <c r="F82" i="26"/>
  <c r="F81" i="26" s="1"/>
  <c r="R80" i="26"/>
  <c r="X80" i="26" s="1"/>
  <c r="AD80" i="26" s="1"/>
  <c r="M80" i="26"/>
  <c r="S80" i="26" s="1"/>
  <c r="Y80" i="26" s="1"/>
  <c r="AE80" i="26" s="1"/>
  <c r="I80" i="26"/>
  <c r="G80" i="26"/>
  <c r="H80" i="26" s="1"/>
  <c r="H79" i="26" s="1"/>
  <c r="Q79" i="26"/>
  <c r="P79" i="26"/>
  <c r="O79" i="26"/>
  <c r="L79" i="26"/>
  <c r="F79" i="26"/>
  <c r="T78" i="26"/>
  <c r="Z78" i="26" s="1"/>
  <c r="AF78" i="26" s="1"/>
  <c r="S78" i="26"/>
  <c r="Y78" i="26" s="1"/>
  <c r="AE78" i="26" s="1"/>
  <c r="R78" i="26"/>
  <c r="X78" i="26" s="1"/>
  <c r="AD78" i="26" s="1"/>
  <c r="K78" i="26"/>
  <c r="J78" i="26"/>
  <c r="I78" i="26"/>
  <c r="Q77" i="26"/>
  <c r="P77" i="26"/>
  <c r="O77" i="26"/>
  <c r="N77" i="26"/>
  <c r="M77" i="26"/>
  <c r="L77" i="26"/>
  <c r="H77" i="26"/>
  <c r="G77" i="26"/>
  <c r="F77" i="26"/>
  <c r="T76" i="26"/>
  <c r="Z76" i="26" s="1"/>
  <c r="AF76" i="26" s="1"/>
  <c r="S76" i="26"/>
  <c r="Y76" i="26" s="1"/>
  <c r="AE76" i="26" s="1"/>
  <c r="R76" i="26"/>
  <c r="X76" i="26" s="1"/>
  <c r="AD76" i="26" s="1"/>
  <c r="K76" i="26"/>
  <c r="J76" i="26"/>
  <c r="I76" i="26"/>
  <c r="Q75" i="26"/>
  <c r="P75" i="26"/>
  <c r="O75" i="26"/>
  <c r="N75" i="26"/>
  <c r="M75" i="26"/>
  <c r="L75" i="26"/>
  <c r="H75" i="26"/>
  <c r="G75" i="26"/>
  <c r="F75" i="26"/>
  <c r="N74" i="26"/>
  <c r="M74" i="26"/>
  <c r="S74" i="26" s="1"/>
  <c r="Y74" i="26" s="1"/>
  <c r="AE74" i="26" s="1"/>
  <c r="L74" i="26"/>
  <c r="R74" i="26" s="1"/>
  <c r="X74" i="26" s="1"/>
  <c r="AD74" i="26" s="1"/>
  <c r="Q73" i="26"/>
  <c r="P73" i="26"/>
  <c r="O73" i="26"/>
  <c r="H73" i="26"/>
  <c r="G73" i="26"/>
  <c r="F73" i="26"/>
  <c r="T71" i="26"/>
  <c r="Z71" i="26" s="1"/>
  <c r="AF71" i="26" s="1"/>
  <c r="S71" i="26"/>
  <c r="Y71" i="26" s="1"/>
  <c r="AE71" i="26" s="1"/>
  <c r="R71" i="26"/>
  <c r="X71" i="26" s="1"/>
  <c r="AD71" i="26" s="1"/>
  <c r="K71" i="26"/>
  <c r="J71" i="26"/>
  <c r="I71" i="26"/>
  <c r="Q70" i="26"/>
  <c r="P70" i="26"/>
  <c r="O70" i="26"/>
  <c r="N70" i="26"/>
  <c r="M70" i="26"/>
  <c r="L70" i="26"/>
  <c r="H70" i="26"/>
  <c r="G70" i="26"/>
  <c r="F70" i="26"/>
  <c r="T67" i="26"/>
  <c r="S67" i="26"/>
  <c r="R67" i="26"/>
  <c r="K67" i="26"/>
  <c r="J67" i="26"/>
  <c r="I67" i="26"/>
  <c r="Q66" i="26"/>
  <c r="Q59" i="26" s="1"/>
  <c r="P66" i="26"/>
  <c r="P59" i="26" s="1"/>
  <c r="P55" i="26" s="1"/>
  <c r="O66" i="26"/>
  <c r="O59" i="26" s="1"/>
  <c r="N66" i="26"/>
  <c r="N59" i="26" s="1"/>
  <c r="M66" i="26"/>
  <c r="L66" i="26"/>
  <c r="I66" i="26" s="1"/>
  <c r="H66" i="26"/>
  <c r="H59" i="26" s="1"/>
  <c r="G66" i="26"/>
  <c r="G59" i="26" s="1"/>
  <c r="F66" i="26"/>
  <c r="T65" i="26"/>
  <c r="Z65" i="26" s="1"/>
  <c r="AF65" i="26" s="1"/>
  <c r="S65" i="26"/>
  <c r="Y65" i="26" s="1"/>
  <c r="AE65" i="26" s="1"/>
  <c r="R65" i="26"/>
  <c r="X65" i="26" s="1"/>
  <c r="AD65" i="26" s="1"/>
  <c r="K65" i="26"/>
  <c r="J65" i="26"/>
  <c r="I65" i="26"/>
  <c r="T64" i="26"/>
  <c r="Z64" i="26" s="1"/>
  <c r="AF64" i="26" s="1"/>
  <c r="S64" i="26"/>
  <c r="Y64" i="26" s="1"/>
  <c r="AE64" i="26" s="1"/>
  <c r="R64" i="26"/>
  <c r="X64" i="26" s="1"/>
  <c r="AD64" i="26" s="1"/>
  <c r="K64" i="26"/>
  <c r="J64" i="26"/>
  <c r="I64" i="26"/>
  <c r="T63" i="26"/>
  <c r="Z63" i="26" s="1"/>
  <c r="AF63" i="26" s="1"/>
  <c r="S63" i="26"/>
  <c r="Y63" i="26" s="1"/>
  <c r="AE63" i="26" s="1"/>
  <c r="L63" i="26"/>
  <c r="R63" i="26" s="1"/>
  <c r="X63" i="26" s="1"/>
  <c r="AD63" i="26" s="1"/>
  <c r="K63" i="26"/>
  <c r="J63" i="26"/>
  <c r="F63" i="26"/>
  <c r="T62" i="26"/>
  <c r="Z62" i="26" s="1"/>
  <c r="AF62" i="26" s="1"/>
  <c r="S62" i="26"/>
  <c r="Y62" i="26" s="1"/>
  <c r="AE62" i="26" s="1"/>
  <c r="R62" i="26"/>
  <c r="X62" i="26" s="1"/>
  <c r="AD62" i="26" s="1"/>
  <c r="K62" i="26"/>
  <c r="J62" i="26"/>
  <c r="I62" i="26"/>
  <c r="T61" i="26"/>
  <c r="Z61" i="26" s="1"/>
  <c r="AF61" i="26" s="1"/>
  <c r="S61" i="26"/>
  <c r="Y61" i="26" s="1"/>
  <c r="AE61" i="26" s="1"/>
  <c r="R61" i="26"/>
  <c r="X61" i="26" s="1"/>
  <c r="AD61" i="26" s="1"/>
  <c r="K61" i="26"/>
  <c r="J61" i="26"/>
  <c r="I61" i="26"/>
  <c r="T60" i="26"/>
  <c r="Z60" i="26" s="1"/>
  <c r="AF60" i="26" s="1"/>
  <c r="S60" i="26"/>
  <c r="Y60" i="26" s="1"/>
  <c r="AE60" i="26" s="1"/>
  <c r="R60" i="26"/>
  <c r="X60" i="26" s="1"/>
  <c r="AD60" i="26" s="1"/>
  <c r="K60" i="26"/>
  <c r="J60" i="26"/>
  <c r="I60" i="26"/>
  <c r="T58" i="26"/>
  <c r="Z58" i="26" s="1"/>
  <c r="AF58" i="26" s="1"/>
  <c r="S58" i="26"/>
  <c r="Y58" i="26" s="1"/>
  <c r="AE58" i="26" s="1"/>
  <c r="R58" i="26"/>
  <c r="X58" i="26" s="1"/>
  <c r="AD58" i="26" s="1"/>
  <c r="K58" i="26"/>
  <c r="J58" i="26"/>
  <c r="I58" i="26"/>
  <c r="T57" i="26"/>
  <c r="S57" i="26"/>
  <c r="R57" i="26"/>
  <c r="K57" i="26"/>
  <c r="J57" i="26"/>
  <c r="I57" i="26"/>
  <c r="Q56" i="26"/>
  <c r="P56" i="26"/>
  <c r="O56" i="26"/>
  <c r="N56" i="26"/>
  <c r="M56" i="26"/>
  <c r="L56" i="26"/>
  <c r="H56" i="26"/>
  <c r="G56" i="26"/>
  <c r="F56" i="26"/>
  <c r="T54" i="26"/>
  <c r="S54" i="26"/>
  <c r="R54" i="26"/>
  <c r="K54" i="26"/>
  <c r="J54" i="26"/>
  <c r="I54" i="26"/>
  <c r="Q53" i="26"/>
  <c r="P53" i="26"/>
  <c r="O53" i="26"/>
  <c r="N53" i="26"/>
  <c r="M53" i="26"/>
  <c r="L53" i="26"/>
  <c r="H53" i="26"/>
  <c r="G53" i="26"/>
  <c r="F53" i="26"/>
  <c r="T52" i="26"/>
  <c r="S52" i="26"/>
  <c r="R52" i="26"/>
  <c r="K52" i="26"/>
  <c r="J52" i="26"/>
  <c r="I52" i="26"/>
  <c r="Q51" i="26"/>
  <c r="P51" i="26"/>
  <c r="O51" i="26"/>
  <c r="N51" i="26"/>
  <c r="M51" i="26"/>
  <c r="L51" i="26"/>
  <c r="H51" i="26"/>
  <c r="G51" i="26"/>
  <c r="F51" i="26"/>
  <c r="T49" i="26"/>
  <c r="Z49" i="26" s="1"/>
  <c r="AF49" i="26" s="1"/>
  <c r="S49" i="26"/>
  <c r="Y49" i="26" s="1"/>
  <c r="AE49" i="26" s="1"/>
  <c r="R49" i="26"/>
  <c r="X49" i="26" s="1"/>
  <c r="AD49" i="26" s="1"/>
  <c r="K49" i="26"/>
  <c r="J49" i="26"/>
  <c r="I49" i="26"/>
  <c r="T48" i="26"/>
  <c r="Z48" i="26" s="1"/>
  <c r="AF48" i="26" s="1"/>
  <c r="S48" i="26"/>
  <c r="Y48" i="26" s="1"/>
  <c r="AE48" i="26" s="1"/>
  <c r="R48" i="26"/>
  <c r="X48" i="26" s="1"/>
  <c r="AD48" i="26" s="1"/>
  <c r="AD47" i="26" s="1"/>
  <c r="K48" i="26"/>
  <c r="J48" i="26"/>
  <c r="I48" i="26"/>
  <c r="Q47" i="26"/>
  <c r="P47" i="26"/>
  <c r="O47" i="26"/>
  <c r="N47" i="26"/>
  <c r="M47" i="26"/>
  <c r="L47" i="26"/>
  <c r="H47" i="26"/>
  <c r="G47" i="26"/>
  <c r="F47" i="26"/>
  <c r="T46" i="26"/>
  <c r="S46" i="26"/>
  <c r="R46" i="26"/>
  <c r="K46" i="26"/>
  <c r="J46" i="26"/>
  <c r="I46" i="26"/>
  <c r="Q45" i="26"/>
  <c r="P45" i="26"/>
  <c r="O45" i="26"/>
  <c r="N45" i="26"/>
  <c r="M45" i="26"/>
  <c r="L45" i="26"/>
  <c r="H45" i="26"/>
  <c r="G45" i="26"/>
  <c r="F45" i="26"/>
  <c r="T43" i="26"/>
  <c r="S43" i="26"/>
  <c r="R43" i="26"/>
  <c r="K43" i="26"/>
  <c r="J43" i="26"/>
  <c r="I43" i="26"/>
  <c r="Q42" i="26"/>
  <c r="P42" i="26"/>
  <c r="O42" i="26"/>
  <c r="N42" i="26"/>
  <c r="M42" i="26"/>
  <c r="L42" i="26"/>
  <c r="H42" i="26"/>
  <c r="G42" i="26"/>
  <c r="F42" i="26"/>
  <c r="T41" i="26"/>
  <c r="Z41" i="26" s="1"/>
  <c r="AF41" i="26" s="1"/>
  <c r="S41" i="26"/>
  <c r="Y41" i="26" s="1"/>
  <c r="AE41" i="26" s="1"/>
  <c r="R41" i="26"/>
  <c r="X41" i="26" s="1"/>
  <c r="AD41" i="26" s="1"/>
  <c r="K41" i="26"/>
  <c r="J41" i="26"/>
  <c r="I41" i="26"/>
  <c r="T40" i="26"/>
  <c r="Z40" i="26" s="1"/>
  <c r="AF40" i="26" s="1"/>
  <c r="S40" i="26"/>
  <c r="Y40" i="26" s="1"/>
  <c r="AE40" i="26" s="1"/>
  <c r="R40" i="26"/>
  <c r="X40" i="26" s="1"/>
  <c r="AD40" i="26" s="1"/>
  <c r="K40" i="26"/>
  <c r="J40" i="26"/>
  <c r="I40" i="26"/>
  <c r="Q39" i="26"/>
  <c r="P39" i="26"/>
  <c r="O39" i="26"/>
  <c r="N39" i="26"/>
  <c r="M39" i="26"/>
  <c r="L39" i="26"/>
  <c r="H39" i="26"/>
  <c r="G39" i="26"/>
  <c r="F39" i="26"/>
  <c r="T38" i="26"/>
  <c r="Z38" i="26" s="1"/>
  <c r="AF38" i="26" s="1"/>
  <c r="S38" i="26"/>
  <c r="Y38" i="26" s="1"/>
  <c r="AE38" i="26" s="1"/>
  <c r="R38" i="26"/>
  <c r="X38" i="26" s="1"/>
  <c r="AD38" i="26" s="1"/>
  <c r="K38" i="26"/>
  <c r="J38" i="26"/>
  <c r="I38" i="26"/>
  <c r="T37" i="26"/>
  <c r="Z37" i="26" s="1"/>
  <c r="AF37" i="26" s="1"/>
  <c r="S37" i="26"/>
  <c r="Y37" i="26" s="1"/>
  <c r="AE37" i="26" s="1"/>
  <c r="R37" i="26"/>
  <c r="X37" i="26" s="1"/>
  <c r="AD37" i="26" s="1"/>
  <c r="AD36" i="26" s="1"/>
  <c r="K37" i="26"/>
  <c r="J37" i="26"/>
  <c r="I37" i="26"/>
  <c r="Q36" i="26"/>
  <c r="P36" i="26"/>
  <c r="O36" i="26"/>
  <c r="N36" i="26"/>
  <c r="M36" i="26"/>
  <c r="L36" i="26"/>
  <c r="H36" i="26"/>
  <c r="G36" i="26"/>
  <c r="F36" i="26"/>
  <c r="T35" i="26"/>
  <c r="Z35" i="26" s="1"/>
  <c r="AF35" i="26" s="1"/>
  <c r="S35" i="26"/>
  <c r="Y35" i="26" s="1"/>
  <c r="AE35" i="26" s="1"/>
  <c r="R35" i="26"/>
  <c r="X35" i="26" s="1"/>
  <c r="AD35" i="26" s="1"/>
  <c r="K35" i="26"/>
  <c r="J35" i="26"/>
  <c r="I35" i="26"/>
  <c r="T34" i="26"/>
  <c r="Z34" i="26" s="1"/>
  <c r="AF34" i="26" s="1"/>
  <c r="S34" i="26"/>
  <c r="Y34" i="26" s="1"/>
  <c r="AE34" i="26" s="1"/>
  <c r="R34" i="26"/>
  <c r="X34" i="26" s="1"/>
  <c r="AD34" i="26" s="1"/>
  <c r="K34" i="26"/>
  <c r="J34" i="26"/>
  <c r="I34" i="26"/>
  <c r="T33" i="26"/>
  <c r="Z33" i="26" s="1"/>
  <c r="AF33" i="26" s="1"/>
  <c r="S33" i="26"/>
  <c r="Y33" i="26" s="1"/>
  <c r="AE33" i="26" s="1"/>
  <c r="R33" i="26"/>
  <c r="X33" i="26" s="1"/>
  <c r="AD33" i="26" s="1"/>
  <c r="K33" i="26"/>
  <c r="J33" i="26"/>
  <c r="I33" i="26"/>
  <c r="Q32" i="26"/>
  <c r="P32" i="26"/>
  <c r="O32" i="26"/>
  <c r="N32" i="26"/>
  <c r="M32" i="26"/>
  <c r="L32" i="26"/>
  <c r="H32" i="26"/>
  <c r="G32" i="26"/>
  <c r="F32" i="26"/>
  <c r="T30" i="26"/>
  <c r="S30" i="26"/>
  <c r="R30" i="26"/>
  <c r="K30" i="26"/>
  <c r="J30" i="26"/>
  <c r="I30" i="26"/>
  <c r="Q29" i="26"/>
  <c r="P29" i="26"/>
  <c r="O29" i="26"/>
  <c r="N29" i="26"/>
  <c r="M29" i="26"/>
  <c r="L29" i="26"/>
  <c r="H29" i="26"/>
  <c r="G29" i="26"/>
  <c r="F29" i="26"/>
  <c r="T28" i="26"/>
  <c r="S28" i="26"/>
  <c r="R28" i="26"/>
  <c r="K28" i="26"/>
  <c r="J28" i="26"/>
  <c r="I28" i="26"/>
  <c r="Q27" i="26"/>
  <c r="P27" i="26"/>
  <c r="O27" i="26"/>
  <c r="N27" i="26"/>
  <c r="M27" i="26"/>
  <c r="L27" i="26"/>
  <c r="H27" i="26"/>
  <c r="G27" i="26"/>
  <c r="F27" i="26"/>
  <c r="T26" i="26"/>
  <c r="S26" i="26"/>
  <c r="R26" i="26"/>
  <c r="K26" i="26"/>
  <c r="J26" i="26"/>
  <c r="I26" i="26"/>
  <c r="Q25" i="26"/>
  <c r="P25" i="26"/>
  <c r="O25" i="26"/>
  <c r="N25" i="26"/>
  <c r="M25" i="26"/>
  <c r="L25" i="26"/>
  <c r="H25" i="26"/>
  <c r="G25" i="26"/>
  <c r="F25" i="26"/>
  <c r="T24" i="26"/>
  <c r="S24" i="26"/>
  <c r="R24" i="26"/>
  <c r="X24" i="26" s="1"/>
  <c r="K24" i="26"/>
  <c r="J24" i="26"/>
  <c r="I24" i="26"/>
  <c r="R23" i="26"/>
  <c r="Q23" i="26"/>
  <c r="P23" i="26"/>
  <c r="O23" i="26"/>
  <c r="N23" i="26"/>
  <c r="M23" i="26"/>
  <c r="L23" i="26"/>
  <c r="H23" i="26"/>
  <c r="G23" i="26"/>
  <c r="F23" i="26"/>
  <c r="T20" i="26"/>
  <c r="Z20" i="26" s="1"/>
  <c r="AF20" i="26" s="1"/>
  <c r="S20" i="26"/>
  <c r="Y20" i="26" s="1"/>
  <c r="AE20" i="26" s="1"/>
  <c r="R20" i="26"/>
  <c r="X20" i="26" s="1"/>
  <c r="AD20" i="26" s="1"/>
  <c r="K20" i="26"/>
  <c r="J20" i="26"/>
  <c r="I20" i="26"/>
  <c r="T19" i="26"/>
  <c r="Z19" i="26" s="1"/>
  <c r="AF19" i="26" s="1"/>
  <c r="S19" i="26"/>
  <c r="Y19" i="26" s="1"/>
  <c r="AE19" i="26" s="1"/>
  <c r="R19" i="26"/>
  <c r="X19" i="26" s="1"/>
  <c r="AD19" i="26" s="1"/>
  <c r="K19" i="26"/>
  <c r="J19" i="26"/>
  <c r="I19" i="26"/>
  <c r="T18" i="26"/>
  <c r="Z18" i="26" s="1"/>
  <c r="AF18" i="26" s="1"/>
  <c r="S18" i="26"/>
  <c r="Y18" i="26" s="1"/>
  <c r="AE18" i="26" s="1"/>
  <c r="R18" i="26"/>
  <c r="X18" i="26" s="1"/>
  <c r="AD18" i="26" s="1"/>
  <c r="K18" i="26"/>
  <c r="J18" i="26"/>
  <c r="I18" i="26"/>
  <c r="T17" i="26"/>
  <c r="Z17" i="26" s="1"/>
  <c r="AF17" i="26" s="1"/>
  <c r="S17" i="26"/>
  <c r="Y17" i="26" s="1"/>
  <c r="AE17" i="26" s="1"/>
  <c r="R17" i="26"/>
  <c r="X17" i="26" s="1"/>
  <c r="AD17" i="26" s="1"/>
  <c r="K17" i="26"/>
  <c r="J17" i="26"/>
  <c r="T16" i="26"/>
  <c r="Z16" i="26" s="1"/>
  <c r="AF16" i="26" s="1"/>
  <c r="S16" i="26"/>
  <c r="Y16" i="26" s="1"/>
  <c r="AE16" i="26" s="1"/>
  <c r="R16" i="26"/>
  <c r="X16" i="26" s="1"/>
  <c r="AD16" i="26" s="1"/>
  <c r="K16" i="26"/>
  <c r="J16" i="26"/>
  <c r="I16" i="26"/>
  <c r="Q15" i="26"/>
  <c r="P15" i="26"/>
  <c r="P13" i="26" s="1"/>
  <c r="O15" i="26"/>
  <c r="N15" i="26"/>
  <c r="N14" i="26" s="1"/>
  <c r="M15" i="26"/>
  <c r="L15" i="26"/>
  <c r="L14" i="26" s="1"/>
  <c r="H15" i="26"/>
  <c r="H14" i="26" s="1"/>
  <c r="G15" i="26"/>
  <c r="G13" i="26" s="1"/>
  <c r="F15" i="26"/>
  <c r="F14" i="26" s="1"/>
  <c r="AD156" i="26" l="1"/>
  <c r="AD146" i="26" s="1"/>
  <c r="AE97" i="26"/>
  <c r="AE104" i="26"/>
  <c r="AE103" i="26" s="1"/>
  <c r="AE39" i="26"/>
  <c r="AD189" i="26"/>
  <c r="AD167" i="26" s="1"/>
  <c r="AF189" i="26"/>
  <c r="AF167" i="26" s="1"/>
  <c r="AF32" i="26"/>
  <c r="AF39" i="26"/>
  <c r="AD32" i="26"/>
  <c r="AE36" i="26"/>
  <c r="AE47" i="26"/>
  <c r="X104" i="26"/>
  <c r="X103" i="26" s="1"/>
  <c r="AD105" i="26"/>
  <c r="AD104" i="26" s="1"/>
  <c r="AD103" i="26" s="1"/>
  <c r="X122" i="26"/>
  <c r="AD123" i="26"/>
  <c r="AD122" i="26" s="1"/>
  <c r="AF15" i="26"/>
  <c r="AE15" i="26"/>
  <c r="AD87" i="26"/>
  <c r="X23" i="26"/>
  <c r="AD24" i="26"/>
  <c r="AD23" i="26" s="1"/>
  <c r="AD39" i="26"/>
  <c r="AE91" i="26"/>
  <c r="AE87" i="26" s="1"/>
  <c r="AD97" i="26"/>
  <c r="AF104" i="26"/>
  <c r="AF103" i="26" s="1"/>
  <c r="AD128" i="26"/>
  <c r="AE142" i="26"/>
  <c r="AE141" i="26" s="1"/>
  <c r="AF157" i="26"/>
  <c r="AF156" i="26" s="1"/>
  <c r="Z156" i="26"/>
  <c r="AE189" i="26"/>
  <c r="AE167" i="26" s="1"/>
  <c r="AE230" i="26"/>
  <c r="AD15" i="26"/>
  <c r="AE32" i="26"/>
  <c r="AF36" i="26"/>
  <c r="AF47" i="26"/>
  <c r="AF91" i="26"/>
  <c r="AF87" i="26" s="1"/>
  <c r="AF97" i="26"/>
  <c r="AF142" i="26"/>
  <c r="AF141" i="26" s="1"/>
  <c r="AD142" i="26"/>
  <c r="AD141" i="26" s="1"/>
  <c r="AF147" i="26"/>
  <c r="AF146" i="26" s="1"/>
  <c r="Z146" i="26"/>
  <c r="AF230" i="26"/>
  <c r="X156" i="26"/>
  <c r="X91" i="26"/>
  <c r="X87" i="26" s="1"/>
  <c r="Z32" i="26"/>
  <c r="Z39" i="26"/>
  <c r="X97" i="26"/>
  <c r="Y39" i="26"/>
  <c r="X47" i="26"/>
  <c r="Z104" i="26"/>
  <c r="Z103" i="26" s="1"/>
  <c r="Y32" i="26"/>
  <c r="Z36" i="26"/>
  <c r="Z47" i="26"/>
  <c r="Y15" i="26"/>
  <c r="X39" i="26"/>
  <c r="Y230" i="26"/>
  <c r="T23" i="26"/>
  <c r="Z24" i="26"/>
  <c r="S29" i="26"/>
  <c r="Y30" i="26"/>
  <c r="S42" i="26"/>
  <c r="Y43" i="26"/>
  <c r="R108" i="26"/>
  <c r="R107" i="26" s="1"/>
  <c r="X109" i="26"/>
  <c r="R25" i="26"/>
  <c r="X26" i="26"/>
  <c r="S27" i="26"/>
  <c r="Y28" i="26"/>
  <c r="T29" i="26"/>
  <c r="Z30" i="26"/>
  <c r="T42" i="26"/>
  <c r="Z43" i="26"/>
  <c r="R53" i="26"/>
  <c r="X54" i="26"/>
  <c r="R56" i="26"/>
  <c r="X57" i="26"/>
  <c r="T66" i="26"/>
  <c r="T59" i="26" s="1"/>
  <c r="Z67" i="26"/>
  <c r="G79" i="26"/>
  <c r="G72" i="26" s="1"/>
  <c r="R95" i="26"/>
  <c r="X96" i="26"/>
  <c r="Y97" i="26"/>
  <c r="S101" i="26"/>
  <c r="Y102" i="26"/>
  <c r="S108" i="26"/>
  <c r="S107" i="26" s="1"/>
  <c r="Y109" i="26"/>
  <c r="T45" i="26"/>
  <c r="Z46" i="26"/>
  <c r="S95" i="26"/>
  <c r="Y96" i="26"/>
  <c r="R101" i="26"/>
  <c r="X102" i="26"/>
  <c r="Y36" i="26"/>
  <c r="R45" i="26"/>
  <c r="X46" i="26"/>
  <c r="Y47" i="26"/>
  <c r="R51" i="26"/>
  <c r="R50" i="26" s="1"/>
  <c r="X52" i="26"/>
  <c r="S53" i="26"/>
  <c r="Y54" i="26"/>
  <c r="S56" i="26"/>
  <c r="Y57" i="26"/>
  <c r="Z91" i="26"/>
  <c r="Z87" i="26" s="1"/>
  <c r="T101" i="26"/>
  <c r="Z102" i="26"/>
  <c r="Y104" i="26"/>
  <c r="Y103" i="26" s="1"/>
  <c r="R27" i="26"/>
  <c r="X28" i="26"/>
  <c r="T51" i="26"/>
  <c r="Z52" i="26"/>
  <c r="S66" i="26"/>
  <c r="S59" i="26" s="1"/>
  <c r="Y67" i="26"/>
  <c r="Z15" i="26"/>
  <c r="S25" i="26"/>
  <c r="Y26" i="26"/>
  <c r="T27" i="26"/>
  <c r="Z28" i="26"/>
  <c r="X32" i="26"/>
  <c r="X15" i="26"/>
  <c r="S23" i="26"/>
  <c r="Y24" i="26"/>
  <c r="T25" i="26"/>
  <c r="Z26" i="26"/>
  <c r="R29" i="26"/>
  <c r="X30" i="26"/>
  <c r="X36" i="26"/>
  <c r="R42" i="26"/>
  <c r="X43" i="26"/>
  <c r="S45" i="26"/>
  <c r="Y46" i="26"/>
  <c r="S51" i="26"/>
  <c r="Y52" i="26"/>
  <c r="T53" i="26"/>
  <c r="Z54" i="26"/>
  <c r="T56" i="26"/>
  <c r="Z57" i="26"/>
  <c r="R66" i="26"/>
  <c r="R59" i="26" s="1"/>
  <c r="X67" i="26"/>
  <c r="K77" i="26"/>
  <c r="Y91" i="26"/>
  <c r="Y87" i="26" s="1"/>
  <c r="I97" i="26"/>
  <c r="Z97" i="26"/>
  <c r="T108" i="26"/>
  <c r="T107" i="26" s="1"/>
  <c r="Z109" i="26"/>
  <c r="R112" i="26"/>
  <c r="X113" i="26"/>
  <c r="S112" i="26"/>
  <c r="Y113" i="26"/>
  <c r="R114" i="26"/>
  <c r="X115" i="26"/>
  <c r="S114" i="26"/>
  <c r="Y115" i="26"/>
  <c r="R116" i="26"/>
  <c r="X117" i="26"/>
  <c r="S124" i="26"/>
  <c r="Y125" i="26"/>
  <c r="K116" i="26"/>
  <c r="S116" i="26"/>
  <c r="Y117" i="26"/>
  <c r="T118" i="26"/>
  <c r="Z119" i="26"/>
  <c r="S122" i="26"/>
  <c r="Y123" i="26"/>
  <c r="T124" i="26"/>
  <c r="Z125" i="26"/>
  <c r="T116" i="26"/>
  <c r="Z117" i="26"/>
  <c r="S120" i="26"/>
  <c r="Y121" i="26"/>
  <c r="T122" i="26"/>
  <c r="Z123" i="26"/>
  <c r="R126" i="26"/>
  <c r="X127" i="26"/>
  <c r="S118" i="26"/>
  <c r="Y119" i="26"/>
  <c r="R122" i="26"/>
  <c r="T126" i="26"/>
  <c r="Z127" i="26"/>
  <c r="R118" i="26"/>
  <c r="X119" i="26"/>
  <c r="R124" i="26"/>
  <c r="X125" i="26"/>
  <c r="S126" i="26"/>
  <c r="Y127" i="26"/>
  <c r="X128" i="26"/>
  <c r="X142" i="26"/>
  <c r="X141" i="26" s="1"/>
  <c r="Z142" i="26"/>
  <c r="Z141" i="26" s="1"/>
  <c r="Y142" i="26"/>
  <c r="Y141" i="26" s="1"/>
  <c r="S156" i="26"/>
  <c r="S146" i="26" s="1"/>
  <c r="Y157" i="26"/>
  <c r="AE157" i="26" s="1"/>
  <c r="AE156" i="26" s="1"/>
  <c r="AE146" i="26" s="1"/>
  <c r="X146" i="26"/>
  <c r="X189" i="26"/>
  <c r="X167" i="26" s="1"/>
  <c r="Y189" i="26"/>
  <c r="Y167" i="26" s="1"/>
  <c r="R237" i="26"/>
  <c r="X238" i="26"/>
  <c r="Z189" i="26"/>
  <c r="Z167" i="26" s="1"/>
  <c r="X230" i="26"/>
  <c r="Z230" i="26"/>
  <c r="S237" i="26"/>
  <c r="Y238" i="26"/>
  <c r="T237" i="26"/>
  <c r="Z238" i="26"/>
  <c r="V246" i="26"/>
  <c r="V245" i="26"/>
  <c r="W245" i="26"/>
  <c r="W246" i="26"/>
  <c r="P94" i="26"/>
  <c r="R156" i="26"/>
  <c r="R146" i="26" s="1"/>
  <c r="I104" i="26"/>
  <c r="N108" i="26"/>
  <c r="N107" i="26" s="1"/>
  <c r="N100" i="26" s="1"/>
  <c r="T156" i="26"/>
  <c r="T146" i="26" s="1"/>
  <c r="O50" i="26"/>
  <c r="O44" i="26" s="1"/>
  <c r="I53" i="26"/>
  <c r="H55" i="26"/>
  <c r="J80" i="26"/>
  <c r="G82" i="26"/>
  <c r="G81" i="26" s="1"/>
  <c r="J51" i="26"/>
  <c r="R97" i="26"/>
  <c r="H13" i="26"/>
  <c r="L50" i="26"/>
  <c r="L44" i="26" s="1"/>
  <c r="P50" i="26"/>
  <c r="P44" i="26" s="1"/>
  <c r="I56" i="26"/>
  <c r="R39" i="26"/>
  <c r="S47" i="26"/>
  <c r="G55" i="26"/>
  <c r="T91" i="26"/>
  <c r="T87" i="26" s="1"/>
  <c r="T142" i="26"/>
  <c r="T141" i="26" s="1"/>
  <c r="I23" i="26"/>
  <c r="J27" i="26"/>
  <c r="K53" i="26"/>
  <c r="K56" i="26"/>
  <c r="K87" i="26"/>
  <c r="K126" i="26"/>
  <c r="I134" i="26"/>
  <c r="R240" i="26"/>
  <c r="R241" i="26"/>
  <c r="X241" i="26" s="1"/>
  <c r="AD241" i="26" s="1"/>
  <c r="N83" i="26"/>
  <c r="T83" i="26" s="1"/>
  <c r="Z83" i="26" s="1"/>
  <c r="AF83" i="26" s="1"/>
  <c r="K237" i="26"/>
  <c r="G31" i="26"/>
  <c r="S32" i="26"/>
  <c r="O31" i="26"/>
  <c r="T36" i="26"/>
  <c r="R36" i="26"/>
  <c r="S39" i="26"/>
  <c r="S84" i="26"/>
  <c r="Y84" i="26" s="1"/>
  <c r="AE84" i="26" s="1"/>
  <c r="T115" i="26"/>
  <c r="T230" i="26"/>
  <c r="R230" i="26"/>
  <c r="F13" i="26"/>
  <c r="J47" i="26"/>
  <c r="P14" i="26"/>
  <c r="I15" i="26"/>
  <c r="I260" i="26" s="1"/>
  <c r="S91" i="26"/>
  <c r="S87" i="26" s="1"/>
  <c r="L94" i="26"/>
  <c r="T97" i="26"/>
  <c r="T104" i="26"/>
  <c r="T103" i="26" s="1"/>
  <c r="J107" i="26"/>
  <c r="J113" i="26"/>
  <c r="J118" i="26"/>
  <c r="R121" i="26"/>
  <c r="I124" i="26"/>
  <c r="R142" i="26"/>
  <c r="R141" i="26" s="1"/>
  <c r="J237" i="26"/>
  <c r="P111" i="26"/>
  <c r="P110" i="26" s="1"/>
  <c r="G100" i="26"/>
  <c r="G252" i="26" s="1"/>
  <c r="K104" i="26"/>
  <c r="O94" i="26"/>
  <c r="R86" i="26"/>
  <c r="X86" i="26" s="1"/>
  <c r="AD86" i="26" s="1"/>
  <c r="Q72" i="26"/>
  <c r="Q69" i="26" s="1"/>
  <c r="J83" i="26"/>
  <c r="O55" i="26"/>
  <c r="H50" i="26"/>
  <c r="H44" i="26" s="1"/>
  <c r="F59" i="26"/>
  <c r="F55" i="26" s="1"/>
  <c r="N80" i="26"/>
  <c r="T80" i="26" s="1"/>
  <c r="Z80" i="26" s="1"/>
  <c r="AF80" i="26" s="1"/>
  <c r="K47" i="26"/>
  <c r="G22" i="26"/>
  <c r="G21" i="26" s="1"/>
  <c r="G249" i="26" s="1"/>
  <c r="J25" i="26"/>
  <c r="I36" i="26"/>
  <c r="P22" i="26"/>
  <c r="P21" i="26" s="1"/>
  <c r="I27" i="26"/>
  <c r="J29" i="26"/>
  <c r="J32" i="26"/>
  <c r="J39" i="26"/>
  <c r="I42" i="26"/>
  <c r="J189" i="26"/>
  <c r="J167" i="26" s="1"/>
  <c r="G140" i="26"/>
  <c r="G139" i="26" s="1"/>
  <c r="J142" i="26"/>
  <c r="J141" i="26" s="1"/>
  <c r="G128" i="26"/>
  <c r="I25" i="26"/>
  <c r="G50" i="26"/>
  <c r="G44" i="26" s="1"/>
  <c r="H72" i="26"/>
  <c r="H69" i="26" s="1"/>
  <c r="Q50" i="26"/>
  <c r="Q44" i="26" s="1"/>
  <c r="S15" i="26"/>
  <c r="S14" i="26" s="1"/>
  <c r="I84" i="26"/>
  <c r="H96" i="26"/>
  <c r="H95" i="26" s="1"/>
  <c r="H250" i="26" s="1"/>
  <c r="N114" i="26"/>
  <c r="K114" i="26" s="1"/>
  <c r="Q111" i="26"/>
  <c r="Q110" i="26" s="1"/>
  <c r="J122" i="26"/>
  <c r="M128" i="26"/>
  <c r="I240" i="26"/>
  <c r="I239" i="26" s="1"/>
  <c r="O72" i="26"/>
  <c r="O69" i="26" s="1"/>
  <c r="K23" i="26"/>
  <c r="K36" i="26"/>
  <c r="L73" i="26"/>
  <c r="R73" i="26" s="1"/>
  <c r="X73" i="26" s="1"/>
  <c r="AD73" i="26" s="1"/>
  <c r="R77" i="26"/>
  <c r="X77" i="26" s="1"/>
  <c r="AD77" i="26" s="1"/>
  <c r="M95" i="26"/>
  <c r="M94" i="26" s="1"/>
  <c r="K101" i="26"/>
  <c r="L239" i="26"/>
  <c r="L250" i="26" s="1"/>
  <c r="L251" i="26" s="1"/>
  <c r="S241" i="26"/>
  <c r="Y241" i="26" s="1"/>
  <c r="AE241" i="26" s="1"/>
  <c r="R32" i="26"/>
  <c r="T47" i="26"/>
  <c r="M50" i="26"/>
  <c r="R70" i="26"/>
  <c r="X70" i="26" s="1"/>
  <c r="AD70" i="26" s="1"/>
  <c r="M73" i="26"/>
  <c r="S73" i="26" s="1"/>
  <c r="Y73" i="26" s="1"/>
  <c r="AE73" i="26" s="1"/>
  <c r="I74" i="26"/>
  <c r="R75" i="26"/>
  <c r="X75" i="26" s="1"/>
  <c r="AD75" i="26" s="1"/>
  <c r="L22" i="26"/>
  <c r="L21" i="26" s="1"/>
  <c r="K27" i="26"/>
  <c r="F31" i="26"/>
  <c r="P31" i="26"/>
  <c r="J36" i="26"/>
  <c r="Q31" i="26"/>
  <c r="K42" i="26"/>
  <c r="I45" i="26"/>
  <c r="J74" i="26"/>
  <c r="I75" i="26"/>
  <c r="S75" i="26"/>
  <c r="Y75" i="26" s="1"/>
  <c r="AE75" i="26" s="1"/>
  <c r="J84" i="26"/>
  <c r="T84" i="26"/>
  <c r="Z84" i="26" s="1"/>
  <c r="AF84" i="26" s="1"/>
  <c r="I87" i="26"/>
  <c r="R91" i="26"/>
  <c r="R87" i="26" s="1"/>
  <c r="I95" i="26"/>
  <c r="G97" i="26"/>
  <c r="J97" i="26" s="1"/>
  <c r="S104" i="26"/>
  <c r="S103" i="26" s="1"/>
  <c r="M112" i="26"/>
  <c r="J112" i="26" s="1"/>
  <c r="I115" i="26"/>
  <c r="I126" i="26"/>
  <c r="F140" i="26"/>
  <c r="F139" i="26" s="1"/>
  <c r="J156" i="26"/>
  <c r="J146" i="26" s="1"/>
  <c r="J240" i="26"/>
  <c r="J239" i="26" s="1"/>
  <c r="N140" i="26"/>
  <c r="O100" i="26"/>
  <c r="R189" i="26"/>
  <c r="R167" i="26" s="1"/>
  <c r="I156" i="26"/>
  <c r="I146" i="26" s="1"/>
  <c r="K156" i="26"/>
  <c r="K146" i="26" s="1"/>
  <c r="S189" i="26"/>
  <c r="S167" i="26" s="1"/>
  <c r="K189" i="26"/>
  <c r="K167" i="26" s="1"/>
  <c r="T39" i="26"/>
  <c r="R47" i="26"/>
  <c r="R128" i="26"/>
  <c r="T189" i="26"/>
  <c r="T167" i="26" s="1"/>
  <c r="O140" i="26"/>
  <c r="O139" i="26" s="1"/>
  <c r="I32" i="26"/>
  <c r="H140" i="26"/>
  <c r="H139" i="26" s="1"/>
  <c r="L13" i="26"/>
  <c r="K15" i="26"/>
  <c r="K14" i="26" s="1"/>
  <c r="R15" i="26"/>
  <c r="R260" i="26" s="1"/>
  <c r="O22" i="26"/>
  <c r="O21" i="26" s="1"/>
  <c r="M31" i="26"/>
  <c r="T32" i="26"/>
  <c r="I47" i="26"/>
  <c r="I63" i="26"/>
  <c r="K66" i="26"/>
  <c r="S70" i="26"/>
  <c r="Y70" i="26" s="1"/>
  <c r="AE70" i="26" s="1"/>
  <c r="T77" i="26"/>
  <c r="Z77" i="26" s="1"/>
  <c r="AF77" i="26" s="1"/>
  <c r="P72" i="26"/>
  <c r="P69" i="26" s="1"/>
  <c r="F86" i="26"/>
  <c r="I86" i="26" s="1"/>
  <c r="N86" i="26"/>
  <c r="T86" i="26" s="1"/>
  <c r="Z86" i="26" s="1"/>
  <c r="AF86" i="26" s="1"/>
  <c r="H99" i="26"/>
  <c r="H97" i="26" s="1"/>
  <c r="K97" i="26" s="1"/>
  <c r="O111" i="26"/>
  <c r="O110" i="26" s="1"/>
  <c r="I116" i="26"/>
  <c r="K118" i="26"/>
  <c r="I128" i="26"/>
  <c r="J129" i="26"/>
  <c r="S129" i="26"/>
  <c r="P140" i="26"/>
  <c r="P139" i="26" s="1"/>
  <c r="T241" i="26"/>
  <c r="Z241" i="26" s="1"/>
  <c r="AF241" i="26" s="1"/>
  <c r="H22" i="26"/>
  <c r="H21" i="26" s="1"/>
  <c r="H249" i="26" s="1"/>
  <c r="F22" i="26"/>
  <c r="F21" i="26" s="1"/>
  <c r="F249" i="26" s="1"/>
  <c r="S36" i="26"/>
  <c r="J75" i="26"/>
  <c r="S97" i="26"/>
  <c r="L103" i="26"/>
  <c r="I103" i="26" s="1"/>
  <c r="R104" i="26"/>
  <c r="R103" i="26" s="1"/>
  <c r="K122" i="26"/>
  <c r="L140" i="26"/>
  <c r="I142" i="26"/>
  <c r="I141" i="26" s="1"/>
  <c r="S142" i="26"/>
  <c r="S141" i="26" s="1"/>
  <c r="K142" i="26"/>
  <c r="K141" i="26" s="1"/>
  <c r="I189" i="26"/>
  <c r="I167" i="26" s="1"/>
  <c r="S230" i="26"/>
  <c r="N22" i="26"/>
  <c r="N21" i="26" s="1"/>
  <c r="K39" i="26"/>
  <c r="K124" i="26"/>
  <c r="N13" i="26"/>
  <c r="K25" i="26"/>
  <c r="I29" i="26"/>
  <c r="H31" i="26"/>
  <c r="K32" i="26"/>
  <c r="I39" i="26"/>
  <c r="J53" i="26"/>
  <c r="T15" i="26"/>
  <c r="T260" i="26" s="1"/>
  <c r="J23" i="26"/>
  <c r="Q22" i="26"/>
  <c r="Q21" i="26" s="1"/>
  <c r="J42" i="26"/>
  <c r="K45" i="26"/>
  <c r="L59" i="26"/>
  <c r="L55" i="26" s="1"/>
  <c r="J70" i="26"/>
  <c r="I77" i="26"/>
  <c r="K84" i="26"/>
  <c r="R84" i="26"/>
  <c r="X84" i="26" s="1"/>
  <c r="AD84" i="26" s="1"/>
  <c r="Q94" i="26"/>
  <c r="P100" i="26"/>
  <c r="J124" i="26"/>
  <c r="J126" i="26"/>
  <c r="T134" i="26"/>
  <c r="Z134" i="26" s="1"/>
  <c r="AF134" i="26" s="1"/>
  <c r="I237" i="26"/>
  <c r="G260" i="26"/>
  <c r="O260" i="26"/>
  <c r="T74" i="26"/>
  <c r="Z74" i="26" s="1"/>
  <c r="AF74" i="26" s="1"/>
  <c r="K74" i="26"/>
  <c r="I118" i="26"/>
  <c r="O13" i="26"/>
  <c r="G14" i="26"/>
  <c r="O14" i="26"/>
  <c r="H260" i="26"/>
  <c r="L260" i="26"/>
  <c r="P260" i="26"/>
  <c r="M22" i="26"/>
  <c r="K29" i="26"/>
  <c r="N31" i="26"/>
  <c r="J45" i="26"/>
  <c r="I51" i="26"/>
  <c r="F50" i="26"/>
  <c r="T70" i="26"/>
  <c r="Z70" i="26" s="1"/>
  <c r="AF70" i="26" s="1"/>
  <c r="K70" i="26"/>
  <c r="F72" i="26"/>
  <c r="F69" i="26" s="1"/>
  <c r="R79" i="26"/>
  <c r="X79" i="26" s="1"/>
  <c r="AD79" i="26" s="1"/>
  <c r="I79" i="26"/>
  <c r="J104" i="26"/>
  <c r="M103" i="26"/>
  <c r="J103" i="26" s="1"/>
  <c r="J87" i="26"/>
  <c r="G86" i="26"/>
  <c r="J86" i="26" s="1"/>
  <c r="M260" i="26"/>
  <c r="J56" i="26"/>
  <c r="Q55" i="26"/>
  <c r="R82" i="26"/>
  <c r="X82" i="26" s="1"/>
  <c r="AD82" i="26" s="1"/>
  <c r="I82" i="26"/>
  <c r="L81" i="26"/>
  <c r="I101" i="26"/>
  <c r="G121" i="26"/>
  <c r="F120" i="26"/>
  <c r="F111" i="26" s="1"/>
  <c r="F110" i="26" s="1"/>
  <c r="M59" i="26"/>
  <c r="J59" i="26" s="1"/>
  <c r="J66" i="26"/>
  <c r="T113" i="26"/>
  <c r="N112" i="26"/>
  <c r="K113" i="26"/>
  <c r="Q260" i="26"/>
  <c r="M13" i="26"/>
  <c r="Q13" i="26"/>
  <c r="M14" i="26"/>
  <c r="Q14" i="26"/>
  <c r="F260" i="26"/>
  <c r="J15" i="26"/>
  <c r="N260" i="26"/>
  <c r="L31" i="26"/>
  <c r="K51" i="26"/>
  <c r="N50" i="26"/>
  <c r="N55" i="26"/>
  <c r="K59" i="26"/>
  <c r="I70" i="26"/>
  <c r="N73" i="26"/>
  <c r="T75" i="26"/>
  <c r="Z75" i="26" s="1"/>
  <c r="AF75" i="26" s="1"/>
  <c r="K75" i="26"/>
  <c r="S77" i="26"/>
  <c r="Y77" i="26" s="1"/>
  <c r="AE77" i="26" s="1"/>
  <c r="J77" i="26"/>
  <c r="S86" i="26"/>
  <c r="Y86" i="26" s="1"/>
  <c r="AE86" i="26" s="1"/>
  <c r="I108" i="26"/>
  <c r="F107" i="26"/>
  <c r="M79" i="26"/>
  <c r="M82" i="26"/>
  <c r="G250" i="26"/>
  <c r="G251" i="26" s="1"/>
  <c r="J96" i="26"/>
  <c r="N96" i="26"/>
  <c r="J101" i="26"/>
  <c r="Q100" i="26"/>
  <c r="J115" i="26"/>
  <c r="I122" i="26"/>
  <c r="H128" i="26"/>
  <c r="T129" i="26"/>
  <c r="Z129" i="26" s="1"/>
  <c r="AF129" i="26" s="1"/>
  <c r="N128" i="26"/>
  <c r="K129" i="26"/>
  <c r="R133" i="26"/>
  <c r="X133" i="26" s="1"/>
  <c r="AD133" i="26" s="1"/>
  <c r="I133" i="26"/>
  <c r="S134" i="26"/>
  <c r="Y134" i="26" s="1"/>
  <c r="AE134" i="26" s="1"/>
  <c r="J134" i="26"/>
  <c r="M133" i="26"/>
  <c r="I113" i="26"/>
  <c r="F250" i="26"/>
  <c r="F251" i="26" s="1"/>
  <c r="F94" i="26"/>
  <c r="H103" i="26"/>
  <c r="J108" i="26"/>
  <c r="J116" i="26"/>
  <c r="M120" i="26"/>
  <c r="N121" i="26"/>
  <c r="T130" i="26"/>
  <c r="Z130" i="26" s="1"/>
  <c r="AF130" i="26" s="1"/>
  <c r="K130" i="26"/>
  <c r="Q140" i="26"/>
  <c r="Q139" i="26" s="1"/>
  <c r="K240" i="26"/>
  <c r="K239" i="26" s="1"/>
  <c r="N239" i="26"/>
  <c r="J99" i="26"/>
  <c r="J248" i="26" s="1"/>
  <c r="K109" i="26"/>
  <c r="L114" i="26"/>
  <c r="I114" i="26" s="1"/>
  <c r="N133" i="26"/>
  <c r="K134" i="26"/>
  <c r="M140" i="26"/>
  <c r="M139" i="26" s="1"/>
  <c r="L112" i="26"/>
  <c r="M114" i="26"/>
  <c r="L120" i="26"/>
  <c r="I121" i="26"/>
  <c r="R134" i="26"/>
  <c r="X134" i="26" s="1"/>
  <c r="AD134" i="26" s="1"/>
  <c r="T240" i="26"/>
  <c r="S240" i="26"/>
  <c r="AE14" i="26" l="1"/>
  <c r="AE260" i="26"/>
  <c r="AF14" i="26"/>
  <c r="AF260" i="26"/>
  <c r="AD14" i="26"/>
  <c r="AD260" i="26"/>
  <c r="AD140" i="26"/>
  <c r="T22" i="26"/>
  <c r="T21" i="26" s="1"/>
  <c r="Z140" i="26"/>
  <c r="AF128" i="26"/>
  <c r="Z122" i="26"/>
  <c r="AF123" i="26"/>
  <c r="AF122" i="26" s="1"/>
  <c r="Y122" i="26"/>
  <c r="AE123" i="26"/>
  <c r="AE122" i="26" s="1"/>
  <c r="Z25" i="26"/>
  <c r="AF26" i="26"/>
  <c r="AF25" i="26" s="1"/>
  <c r="Y25" i="26"/>
  <c r="AE26" i="26"/>
  <c r="AE25" i="26" s="1"/>
  <c r="X27" i="26"/>
  <c r="AD28" i="26"/>
  <c r="AD27" i="26" s="1"/>
  <c r="Y53" i="26"/>
  <c r="AE54" i="26"/>
  <c r="AE53" i="26" s="1"/>
  <c r="X101" i="26"/>
  <c r="AD102" i="26"/>
  <c r="AD101" i="26" s="1"/>
  <c r="Y101" i="26"/>
  <c r="AE102" i="26"/>
  <c r="AE101" i="26" s="1"/>
  <c r="X56" i="26"/>
  <c r="AD57" i="26"/>
  <c r="AD56" i="26" s="1"/>
  <c r="Y27" i="26"/>
  <c r="AE28" i="26"/>
  <c r="AE27" i="26" s="1"/>
  <c r="Y29" i="26"/>
  <c r="AE30" i="26"/>
  <c r="AE29" i="26" s="1"/>
  <c r="X124" i="26"/>
  <c r="AD125" i="26"/>
  <c r="AD124" i="26" s="1"/>
  <c r="X116" i="26"/>
  <c r="AD117" i="26"/>
  <c r="AD116" i="26" s="1"/>
  <c r="X112" i="26"/>
  <c r="AD113" i="26"/>
  <c r="AD112" i="26" s="1"/>
  <c r="X66" i="26"/>
  <c r="X59" i="26" s="1"/>
  <c r="AD67" i="26"/>
  <c r="AD66" i="26" s="1"/>
  <c r="AD59" i="26" s="1"/>
  <c r="AD55" i="26" s="1"/>
  <c r="Y45" i="26"/>
  <c r="AE46" i="26"/>
  <c r="AE45" i="26" s="1"/>
  <c r="X45" i="26"/>
  <c r="AD46" i="26"/>
  <c r="AD45" i="26" s="1"/>
  <c r="AE140" i="26"/>
  <c r="I94" i="26"/>
  <c r="X126" i="26"/>
  <c r="AD127" i="26"/>
  <c r="AD126" i="26" s="1"/>
  <c r="Y120" i="26"/>
  <c r="AE121" i="26"/>
  <c r="AE120" i="26" s="1"/>
  <c r="Z124" i="26"/>
  <c r="AF125" i="26"/>
  <c r="AF124" i="26" s="1"/>
  <c r="Z118" i="26"/>
  <c r="AF119" i="26"/>
  <c r="AF118" i="26" s="1"/>
  <c r="X29" i="26"/>
  <c r="AD30" i="26"/>
  <c r="AD29" i="26" s="1"/>
  <c r="Y23" i="26"/>
  <c r="AE24" i="26"/>
  <c r="AE23" i="26" s="1"/>
  <c r="Z27" i="26"/>
  <c r="AF28" i="26"/>
  <c r="AF27" i="26" s="1"/>
  <c r="Z51" i="26"/>
  <c r="AF52" i="26"/>
  <c r="AF51" i="26" s="1"/>
  <c r="Y56" i="26"/>
  <c r="AE57" i="26"/>
  <c r="AE56" i="26" s="1"/>
  <c r="X51" i="26"/>
  <c r="AD52" i="26"/>
  <c r="AD51" i="26" s="1"/>
  <c r="Y95" i="26"/>
  <c r="Y94" i="26" s="1"/>
  <c r="AE96" i="26"/>
  <c r="AE95" i="26" s="1"/>
  <c r="AE94" i="26" s="1"/>
  <c r="Y108" i="26"/>
  <c r="Y107" i="26" s="1"/>
  <c r="AE109" i="26"/>
  <c r="AE108" i="26" s="1"/>
  <c r="AE107" i="26" s="1"/>
  <c r="Z66" i="26"/>
  <c r="Z59" i="26" s="1"/>
  <c r="AF67" i="26"/>
  <c r="AF66" i="26" s="1"/>
  <c r="AF59" i="26" s="1"/>
  <c r="X53" i="26"/>
  <c r="AD54" i="26"/>
  <c r="AD53" i="26" s="1"/>
  <c r="Z29" i="26"/>
  <c r="AF30" i="26"/>
  <c r="AF29" i="26" s="1"/>
  <c r="X25" i="26"/>
  <c r="AD26" i="26"/>
  <c r="AD25" i="26" s="1"/>
  <c r="Y42" i="26"/>
  <c r="Y31" i="26" s="1"/>
  <c r="AE43" i="26"/>
  <c r="AE42" i="26" s="1"/>
  <c r="Z23" i="26"/>
  <c r="AF24" i="26"/>
  <c r="AF23" i="26" s="1"/>
  <c r="AF140" i="26"/>
  <c r="AE31" i="26"/>
  <c r="X237" i="26"/>
  <c r="AD237" i="26"/>
  <c r="Y118" i="26"/>
  <c r="AE119" i="26"/>
  <c r="AE118" i="26" s="1"/>
  <c r="Z116" i="26"/>
  <c r="AF117" i="26"/>
  <c r="AF116" i="26" s="1"/>
  <c r="Y116" i="26"/>
  <c r="AE117" i="26"/>
  <c r="AE116" i="26" s="1"/>
  <c r="Y66" i="26"/>
  <c r="Y59" i="26" s="1"/>
  <c r="AE67" i="26"/>
  <c r="AE66" i="26" s="1"/>
  <c r="AE59" i="26" s="1"/>
  <c r="Z45" i="26"/>
  <c r="AF46" i="26"/>
  <c r="AF45" i="26" s="1"/>
  <c r="Z42" i="26"/>
  <c r="Z31" i="26" s="1"/>
  <c r="AF43" i="26"/>
  <c r="AF42" i="26" s="1"/>
  <c r="AF31" i="26" s="1"/>
  <c r="X108" i="26"/>
  <c r="X107" i="26" s="1"/>
  <c r="AD109" i="26"/>
  <c r="AD108" i="26" s="1"/>
  <c r="AD107" i="26" s="1"/>
  <c r="Z237" i="26"/>
  <c r="AF238" i="26"/>
  <c r="AF237" i="26" s="1"/>
  <c r="Z126" i="26"/>
  <c r="AF127" i="26"/>
  <c r="AF126" i="26" s="1"/>
  <c r="X114" i="26"/>
  <c r="AD115" i="26"/>
  <c r="AD114" i="26" s="1"/>
  <c r="Z53" i="26"/>
  <c r="AF54" i="26"/>
  <c r="AF53" i="26" s="1"/>
  <c r="Y237" i="26"/>
  <c r="AE237" i="26"/>
  <c r="Y126" i="26"/>
  <c r="AE127" i="26"/>
  <c r="AE126" i="26" s="1"/>
  <c r="X118" i="26"/>
  <c r="AD119" i="26"/>
  <c r="AD118" i="26" s="1"/>
  <c r="Y124" i="26"/>
  <c r="AE125" i="26"/>
  <c r="AE124" i="26" s="1"/>
  <c r="Y114" i="26"/>
  <c r="AE115" i="26"/>
  <c r="AE114" i="26" s="1"/>
  <c r="Y112" i="26"/>
  <c r="AE113" i="26"/>
  <c r="AE112" i="26" s="1"/>
  <c r="Z108" i="26"/>
  <c r="Z107" i="26" s="1"/>
  <c r="AF109" i="26"/>
  <c r="AF108" i="26" s="1"/>
  <c r="AF107" i="26" s="1"/>
  <c r="Z56" i="26"/>
  <c r="AF57" i="26"/>
  <c r="AF56" i="26" s="1"/>
  <c r="Y51" i="26"/>
  <c r="Y50" i="26" s="1"/>
  <c r="Y44" i="26" s="1"/>
  <c r="AE52" i="26"/>
  <c r="AE51" i="26" s="1"/>
  <c r="AE50" i="26" s="1"/>
  <c r="X42" i="26"/>
  <c r="X31" i="26" s="1"/>
  <c r="AD43" i="26"/>
  <c r="AD42" i="26" s="1"/>
  <c r="AD31" i="26" s="1"/>
  <c r="Z101" i="26"/>
  <c r="Z100" i="26" s="1"/>
  <c r="AF102" i="26"/>
  <c r="AF101" i="26" s="1"/>
  <c r="X95" i="26"/>
  <c r="X94" i="26" s="1"/>
  <c r="AD96" i="26"/>
  <c r="AD95" i="26" s="1"/>
  <c r="AD94" i="26" s="1"/>
  <c r="Y156" i="26"/>
  <c r="Y146" i="26" s="1"/>
  <c r="Y140" i="26" s="1"/>
  <c r="Z14" i="26"/>
  <c r="Z260" i="26"/>
  <c r="Y14" i="26"/>
  <c r="Y260" i="26"/>
  <c r="R100" i="26"/>
  <c r="R55" i="26"/>
  <c r="X14" i="26"/>
  <c r="X260" i="26"/>
  <c r="G69" i="26"/>
  <c r="R22" i="26"/>
  <c r="R21" i="26" s="1"/>
  <c r="S22" i="26"/>
  <c r="S21" i="26" s="1"/>
  <c r="T50" i="26"/>
  <c r="T44" i="26" s="1"/>
  <c r="T55" i="26"/>
  <c r="S50" i="26"/>
  <c r="S44" i="26" s="1"/>
  <c r="S94" i="26"/>
  <c r="S100" i="26"/>
  <c r="S55" i="26"/>
  <c r="Z128" i="26"/>
  <c r="T239" i="26"/>
  <c r="Z240" i="26"/>
  <c r="R239" i="26"/>
  <c r="X240" i="26"/>
  <c r="S128" i="26"/>
  <c r="Y129" i="26"/>
  <c r="S239" i="26"/>
  <c r="Y240" i="26"/>
  <c r="X140" i="26"/>
  <c r="S111" i="26"/>
  <c r="R94" i="26"/>
  <c r="J95" i="26"/>
  <c r="J250" i="26" s="1"/>
  <c r="J251" i="26" s="1"/>
  <c r="T100" i="26"/>
  <c r="T114" i="26"/>
  <c r="Z115" i="26"/>
  <c r="T112" i="26"/>
  <c r="Z113" i="26"/>
  <c r="R120" i="26"/>
  <c r="R111" i="26" s="1"/>
  <c r="R110" i="26" s="1"/>
  <c r="X121" i="26"/>
  <c r="K83" i="26"/>
  <c r="K107" i="26"/>
  <c r="K108" i="26"/>
  <c r="J128" i="26"/>
  <c r="N82" i="26"/>
  <c r="K82" i="26" s="1"/>
  <c r="K55" i="26"/>
  <c r="I55" i="26"/>
  <c r="M250" i="26"/>
  <c r="M251" i="26" s="1"/>
  <c r="R31" i="26"/>
  <c r="I73" i="26"/>
  <c r="J50" i="26"/>
  <c r="H248" i="26"/>
  <c r="H251" i="26" s="1"/>
  <c r="N79" i="26"/>
  <c r="N72" i="26" s="1"/>
  <c r="G94" i="26"/>
  <c r="J94" i="26" s="1"/>
  <c r="R14" i="26"/>
  <c r="S31" i="26"/>
  <c r="J31" i="26"/>
  <c r="I250" i="26"/>
  <c r="I251" i="26" s="1"/>
  <c r="K99" i="26"/>
  <c r="K248" i="26" s="1"/>
  <c r="T31" i="26"/>
  <c r="I14" i="26"/>
  <c r="S260" i="26"/>
  <c r="M100" i="26"/>
  <c r="J100" i="26" s="1"/>
  <c r="J252" i="26" s="1"/>
  <c r="L100" i="26"/>
  <c r="L252" i="26" s="1"/>
  <c r="K80" i="26"/>
  <c r="L72" i="26"/>
  <c r="R72" i="26" s="1"/>
  <c r="X72" i="26" s="1"/>
  <c r="AD72" i="26" s="1"/>
  <c r="H257" i="26"/>
  <c r="P257" i="26"/>
  <c r="H11" i="26"/>
  <c r="P11" i="26"/>
  <c r="K22" i="26"/>
  <c r="T140" i="26"/>
  <c r="O259" i="26"/>
  <c r="O68" i="26"/>
  <c r="Q258" i="26"/>
  <c r="K86" i="26"/>
  <c r="N139" i="26"/>
  <c r="I59" i="26"/>
  <c r="R44" i="26"/>
  <c r="I31" i="26"/>
  <c r="K31" i="26"/>
  <c r="T14" i="26"/>
  <c r="L139" i="26"/>
  <c r="K128" i="26"/>
  <c r="O258" i="26"/>
  <c r="M44" i="26"/>
  <c r="J44" i="26" s="1"/>
  <c r="J73" i="26"/>
  <c r="H94" i="26"/>
  <c r="K260" i="26"/>
  <c r="S140" i="26"/>
  <c r="R140" i="26"/>
  <c r="J140" i="26"/>
  <c r="J139" i="26" s="1"/>
  <c r="I140" i="26"/>
  <c r="I139" i="26" s="1"/>
  <c r="I120" i="26"/>
  <c r="K140" i="26"/>
  <c r="K139" i="26" s="1"/>
  <c r="I22" i="26"/>
  <c r="L111" i="26"/>
  <c r="I112" i="26"/>
  <c r="P258" i="26"/>
  <c r="P68" i="26"/>
  <c r="J260" i="26"/>
  <c r="J14" i="26"/>
  <c r="Q259" i="26"/>
  <c r="L257" i="26"/>
  <c r="P259" i="26"/>
  <c r="N252" i="26"/>
  <c r="Q68" i="26"/>
  <c r="H100" i="26"/>
  <c r="K103" i="26"/>
  <c r="T128" i="26"/>
  <c r="K133" i="26"/>
  <c r="T133" i="26"/>
  <c r="Z133" i="26" s="1"/>
  <c r="AF133" i="26" s="1"/>
  <c r="S133" i="26"/>
  <c r="J133" i="26"/>
  <c r="S82" i="26"/>
  <c r="Y82" i="26" s="1"/>
  <c r="AE82" i="26" s="1"/>
  <c r="J82" i="26"/>
  <c r="M81" i="26"/>
  <c r="F100" i="26"/>
  <c r="F252" i="26" s="1"/>
  <c r="I107" i="26"/>
  <c r="T73" i="26"/>
  <c r="Z73" i="26" s="1"/>
  <c r="AF73" i="26" s="1"/>
  <c r="K73" i="26"/>
  <c r="K112" i="26"/>
  <c r="R81" i="26"/>
  <c r="X81" i="26" s="1"/>
  <c r="AD81" i="26" s="1"/>
  <c r="I81" i="26"/>
  <c r="N249" i="26"/>
  <c r="K249" i="26" s="1"/>
  <c r="K21" i="26"/>
  <c r="K50" i="26"/>
  <c r="N44" i="26"/>
  <c r="N11" i="26" s="1"/>
  <c r="H121" i="26"/>
  <c r="H120" i="26" s="1"/>
  <c r="H111" i="26" s="1"/>
  <c r="H110" i="26" s="1"/>
  <c r="G120" i="26"/>
  <c r="G111" i="26" s="1"/>
  <c r="G110" i="26" s="1"/>
  <c r="J121" i="26"/>
  <c r="F44" i="26"/>
  <c r="I44" i="26" s="1"/>
  <c r="I50" i="26"/>
  <c r="J22" i="26"/>
  <c r="M21" i="26"/>
  <c r="O257" i="26"/>
  <c r="O11" i="26"/>
  <c r="M111" i="26"/>
  <c r="J114" i="26"/>
  <c r="T121" i="26"/>
  <c r="N120" i="26"/>
  <c r="T96" i="26"/>
  <c r="K96" i="26"/>
  <c r="N95" i="26"/>
  <c r="S79" i="26"/>
  <c r="Y79" i="26" s="1"/>
  <c r="AE79" i="26" s="1"/>
  <c r="J79" i="26"/>
  <c r="M72" i="26"/>
  <c r="Q257" i="26"/>
  <c r="Q11" i="26"/>
  <c r="M55" i="26"/>
  <c r="J55" i="26" s="1"/>
  <c r="L249" i="26"/>
  <c r="I249" i="26" s="1"/>
  <c r="I21" i="26"/>
  <c r="L11" i="26"/>
  <c r="G257" i="26"/>
  <c r="G11" i="26"/>
  <c r="X100" i="26" l="1"/>
  <c r="AD22" i="26"/>
  <c r="AD21" i="26" s="1"/>
  <c r="Z22" i="26"/>
  <c r="Z21" i="26" s="1"/>
  <c r="X50" i="26"/>
  <c r="Z50" i="26"/>
  <c r="Z44" i="26" s="1"/>
  <c r="Y22" i="26"/>
  <c r="Y21" i="26" s="1"/>
  <c r="Y100" i="26"/>
  <c r="R139" i="26"/>
  <c r="AE55" i="26"/>
  <c r="AD100" i="26"/>
  <c r="Y111" i="26"/>
  <c r="Z55" i="26"/>
  <c r="Y55" i="26"/>
  <c r="X55" i="26"/>
  <c r="X22" i="26"/>
  <c r="X21" i="26" s="1"/>
  <c r="AF100" i="26"/>
  <c r="AF22" i="26"/>
  <c r="AF21" i="26" s="1"/>
  <c r="Y239" i="26"/>
  <c r="AE240" i="26"/>
  <c r="AE239" i="26" s="1"/>
  <c r="P137" i="26"/>
  <c r="P245" i="26" s="1"/>
  <c r="T139" i="26"/>
  <c r="Z112" i="26"/>
  <c r="AF113" i="26"/>
  <c r="AF112" i="26" s="1"/>
  <c r="X44" i="26"/>
  <c r="AF55" i="26"/>
  <c r="AE111" i="26"/>
  <c r="AD50" i="26"/>
  <c r="AD44" i="26" s="1"/>
  <c r="AD11" i="26" s="1"/>
  <c r="AF50" i="26"/>
  <c r="AF44" i="26" s="1"/>
  <c r="AE22" i="26"/>
  <c r="AE21" i="26" s="1"/>
  <c r="AE44" i="26"/>
  <c r="AE100" i="26"/>
  <c r="Z114" i="26"/>
  <c r="AF115" i="26"/>
  <c r="AF114" i="26" s="1"/>
  <c r="X239" i="26"/>
  <c r="X139" i="26" s="1"/>
  <c r="AD240" i="26"/>
  <c r="AD239" i="26" s="1"/>
  <c r="L69" i="26"/>
  <c r="R69" i="26" s="1"/>
  <c r="X69" i="26" s="1"/>
  <c r="G68" i="26"/>
  <c r="G137" i="26" s="1"/>
  <c r="T82" i="26"/>
  <c r="Z82" i="26" s="1"/>
  <c r="AF82" i="26" s="1"/>
  <c r="X120" i="26"/>
  <c r="X111" i="26" s="1"/>
  <c r="X110" i="26" s="1"/>
  <c r="AD121" i="26"/>
  <c r="AD120" i="26" s="1"/>
  <c r="AD111" i="26" s="1"/>
  <c r="AD110" i="26" s="1"/>
  <c r="Y128" i="26"/>
  <c r="AE129" i="26"/>
  <c r="AE128" i="26" s="1"/>
  <c r="Z239" i="26"/>
  <c r="Z139" i="26" s="1"/>
  <c r="AF240" i="26"/>
  <c r="AF239" i="26" s="1"/>
  <c r="S257" i="26"/>
  <c r="N81" i="26"/>
  <c r="T81" i="26" s="1"/>
  <c r="Z81" i="26" s="1"/>
  <c r="AF81" i="26" s="1"/>
  <c r="Y139" i="26"/>
  <c r="S139" i="26"/>
  <c r="S11" i="26"/>
  <c r="K121" i="26"/>
  <c r="T95" i="26"/>
  <c r="T94" i="26" s="1"/>
  <c r="Z96" i="26"/>
  <c r="T120" i="26"/>
  <c r="T111" i="26" s="1"/>
  <c r="T110" i="26" s="1"/>
  <c r="Z121" i="26"/>
  <c r="S110" i="26"/>
  <c r="Y133" i="26"/>
  <c r="M252" i="26"/>
  <c r="R257" i="26"/>
  <c r="T79" i="26"/>
  <c r="Z79" i="26" s="1"/>
  <c r="AF79" i="26" s="1"/>
  <c r="K79" i="26"/>
  <c r="T11" i="26"/>
  <c r="K120" i="26"/>
  <c r="I72" i="26"/>
  <c r="O137" i="26"/>
  <c r="O246" i="26" s="1"/>
  <c r="I100" i="26"/>
  <c r="I252" i="26" s="1"/>
  <c r="F68" i="26"/>
  <c r="R11" i="26"/>
  <c r="T257" i="26"/>
  <c r="F258" i="26"/>
  <c r="M257" i="26"/>
  <c r="G259" i="26"/>
  <c r="Q137" i="26"/>
  <c r="Q245" i="26" s="1"/>
  <c r="G258" i="26"/>
  <c r="J81" i="26"/>
  <c r="S81" i="26"/>
  <c r="Y81" i="26" s="1"/>
  <c r="AE81" i="26" s="1"/>
  <c r="H252" i="26"/>
  <c r="H68" i="26"/>
  <c r="H137" i="26" s="1"/>
  <c r="H259" i="26"/>
  <c r="H258" i="26"/>
  <c r="M11" i="26"/>
  <c r="I11" i="26"/>
  <c r="J120" i="26"/>
  <c r="N250" i="26"/>
  <c r="N251" i="26" s="1"/>
  <c r="K95" i="26"/>
  <c r="K250" i="26" s="1"/>
  <c r="K251" i="26" s="1"/>
  <c r="N94" i="26"/>
  <c r="K94" i="26" s="1"/>
  <c r="F257" i="26"/>
  <c r="F11" i="26"/>
  <c r="F259" i="26"/>
  <c r="I257" i="26"/>
  <c r="K100" i="26"/>
  <c r="K252" i="26" s="1"/>
  <c r="S72" i="26"/>
  <c r="Y72" i="26" s="1"/>
  <c r="AE72" i="26" s="1"/>
  <c r="J72" i="26"/>
  <c r="M69" i="26"/>
  <c r="J111" i="26"/>
  <c r="M110" i="26"/>
  <c r="J110" i="26" s="1"/>
  <c r="M249" i="26"/>
  <c r="J249" i="26" s="1"/>
  <c r="J21" i="26"/>
  <c r="K44" i="26"/>
  <c r="K11" i="26" s="1"/>
  <c r="N257" i="26"/>
  <c r="N111" i="26"/>
  <c r="T72" i="26"/>
  <c r="Z72" i="26" s="1"/>
  <c r="AF72" i="26" s="1"/>
  <c r="K72" i="26"/>
  <c r="L110" i="26"/>
  <c r="I110" i="26" s="1"/>
  <c r="I111" i="26"/>
  <c r="AF246" i="26" l="1"/>
  <c r="AD246" i="26"/>
  <c r="Y257" i="26"/>
  <c r="I69" i="26"/>
  <c r="AF257" i="26"/>
  <c r="P261" i="26"/>
  <c r="AE257" i="26"/>
  <c r="AD257" i="26"/>
  <c r="AE11" i="26"/>
  <c r="Y11" i="26"/>
  <c r="Z11" i="26"/>
  <c r="P246" i="26"/>
  <c r="X11" i="26"/>
  <c r="Z257" i="26"/>
  <c r="K81" i="26"/>
  <c r="N69" i="26"/>
  <c r="T69" i="26" s="1"/>
  <c r="Z69" i="26" s="1"/>
  <c r="AF69" i="26" s="1"/>
  <c r="Z95" i="26"/>
  <c r="Z94" i="26" s="1"/>
  <c r="AF96" i="26"/>
  <c r="AF95" i="26" s="1"/>
  <c r="AF94" i="26" s="1"/>
  <c r="X258" i="26"/>
  <c r="AD69" i="26"/>
  <c r="AD258" i="26" s="1"/>
  <c r="Y110" i="26"/>
  <c r="AE133" i="26"/>
  <c r="AE110" i="26" s="1"/>
  <c r="X257" i="26"/>
  <c r="Z120" i="26"/>
  <c r="Z111" i="26" s="1"/>
  <c r="Z110" i="26" s="1"/>
  <c r="AF121" i="26"/>
  <c r="AF120" i="26" s="1"/>
  <c r="AF111" i="26" s="1"/>
  <c r="AF110" i="26" s="1"/>
  <c r="AF11" i="26"/>
  <c r="X259" i="26"/>
  <c r="O261" i="26"/>
  <c r="O263" i="26" s="1"/>
  <c r="O245" i="26"/>
  <c r="F137" i="26"/>
  <c r="F253" i="26" s="1"/>
  <c r="Q261" i="26"/>
  <c r="Q264" i="26" s="1"/>
  <c r="M259" i="26"/>
  <c r="Q246" i="26"/>
  <c r="M258" i="26"/>
  <c r="S69" i="26"/>
  <c r="Y69" i="26" s="1"/>
  <c r="AE69" i="26" s="1"/>
  <c r="J69" i="26"/>
  <c r="J258" i="26" s="1"/>
  <c r="M68" i="26"/>
  <c r="M137" i="26" s="1"/>
  <c r="K257" i="26"/>
  <c r="L68" i="26"/>
  <c r="H261" i="26"/>
  <c r="H253" i="26"/>
  <c r="H246" i="26"/>
  <c r="H245" i="26"/>
  <c r="H254" i="26" s="1"/>
  <c r="K111" i="26"/>
  <c r="N110" i="26"/>
  <c r="K110" i="26" s="1"/>
  <c r="P264" i="26"/>
  <c r="P263" i="26"/>
  <c r="G253" i="26"/>
  <c r="G246" i="26"/>
  <c r="G245" i="26"/>
  <c r="G254" i="26" s="1"/>
  <c r="G261" i="26"/>
  <c r="R258" i="26"/>
  <c r="R259" i="26"/>
  <c r="J11" i="26"/>
  <c r="L258" i="26"/>
  <c r="J257" i="26"/>
  <c r="L259" i="26"/>
  <c r="I258" i="26"/>
  <c r="I259" i="26"/>
  <c r="AF258" i="26" l="1"/>
  <c r="AD259" i="26"/>
  <c r="AE258" i="26"/>
  <c r="AF259" i="26"/>
  <c r="AE259" i="26"/>
  <c r="K69" i="26"/>
  <c r="K258" i="26" s="1"/>
  <c r="O264" i="26"/>
  <c r="Z258" i="26"/>
  <c r="Z259" i="26"/>
  <c r="Y258" i="26"/>
  <c r="Y259" i="26"/>
  <c r="F245" i="26"/>
  <c r="F254" i="26" s="1"/>
  <c r="Q263" i="26"/>
  <c r="F246" i="26"/>
  <c r="F261" i="26"/>
  <c r="F263" i="26" s="1"/>
  <c r="N68" i="26"/>
  <c r="N137" i="26" s="1"/>
  <c r="N259" i="26"/>
  <c r="N258" i="26"/>
  <c r="K259" i="26"/>
  <c r="J259" i="26"/>
  <c r="T258" i="26"/>
  <c r="T259" i="26"/>
  <c r="R68" i="26"/>
  <c r="I68" i="26"/>
  <c r="I137" i="26" s="1"/>
  <c r="L137" i="26"/>
  <c r="S258" i="26"/>
  <c r="S259" i="26"/>
  <c r="M261" i="26"/>
  <c r="M245" i="26"/>
  <c r="M254" i="26" s="1"/>
  <c r="M253" i="26"/>
  <c r="M246" i="26"/>
  <c r="K68" i="26"/>
  <c r="K137" i="26" s="1"/>
  <c r="S68" i="26"/>
  <c r="J68" i="26"/>
  <c r="J137" i="26" s="1"/>
  <c r="G264" i="26"/>
  <c r="G263" i="26"/>
  <c r="H264" i="26"/>
  <c r="H263" i="26"/>
  <c r="R137" i="26" l="1"/>
  <c r="X68" i="26"/>
  <c r="S137" i="26"/>
  <c r="S246" i="26" s="1"/>
  <c r="Y68" i="26"/>
  <c r="F264" i="26"/>
  <c r="T68" i="26"/>
  <c r="J245" i="26"/>
  <c r="J254" i="26" s="1"/>
  <c r="J253" i="26"/>
  <c r="J246" i="26"/>
  <c r="J261" i="26"/>
  <c r="J264" i="26" s="1"/>
  <c r="R245" i="26"/>
  <c r="R246" i="26"/>
  <c r="R261" i="26"/>
  <c r="R264" i="26" s="1"/>
  <c r="R262" i="26" s="1"/>
  <c r="N245" i="26"/>
  <c r="N254" i="26" s="1"/>
  <c r="N253" i="26"/>
  <c r="N246" i="26"/>
  <c r="N261" i="26"/>
  <c r="L261" i="26"/>
  <c r="L253" i="26"/>
  <c r="L246" i="26"/>
  <c r="L245" i="26"/>
  <c r="L254" i="26" s="1"/>
  <c r="K253" i="26"/>
  <c r="K246" i="26"/>
  <c r="K245" i="26"/>
  <c r="K254" i="26" s="1"/>
  <c r="K261" i="26"/>
  <c r="K264" i="26" s="1"/>
  <c r="M264" i="26"/>
  <c r="M263" i="26"/>
  <c r="I261" i="26"/>
  <c r="I264" i="26" s="1"/>
  <c r="I245" i="26"/>
  <c r="I254" i="26" s="1"/>
  <c r="I246" i="26"/>
  <c r="I253" i="26"/>
  <c r="X137" i="26" l="1"/>
  <c r="X261" i="26" s="1"/>
  <c r="X264" i="26" s="1"/>
  <c r="X262" i="26" s="1"/>
  <c r="AD68" i="26"/>
  <c r="AD137" i="26" s="1"/>
  <c r="AD261" i="26" s="1"/>
  <c r="AD264" i="26" s="1"/>
  <c r="AD262" i="26" s="1"/>
  <c r="Y137" i="26"/>
  <c r="Y261" i="26" s="1"/>
  <c r="Y264" i="26" s="1"/>
  <c r="AE68" i="26"/>
  <c r="AE137" i="26" s="1"/>
  <c r="AE261" i="26" s="1"/>
  <c r="AE264" i="26" s="1"/>
  <c r="S261" i="26"/>
  <c r="S264" i="26" s="1"/>
  <c r="S245" i="26"/>
  <c r="T137" i="26"/>
  <c r="Z68" i="26"/>
  <c r="X246" i="26"/>
  <c r="X245" i="26"/>
  <c r="N264" i="26"/>
  <c r="N263" i="26"/>
  <c r="L264" i="26"/>
  <c r="L263" i="26"/>
  <c r="Y245" i="26" l="1"/>
  <c r="Y246" i="26"/>
  <c r="AD245" i="26"/>
  <c r="AE245" i="26"/>
  <c r="Z137" i="26"/>
  <c r="Z261" i="26" s="1"/>
  <c r="Z264" i="26" s="1"/>
  <c r="AF68" i="26"/>
  <c r="AF137" i="26" s="1"/>
  <c r="AF261" i="26" s="1"/>
  <c r="AF264" i="26" s="1"/>
  <c r="T245" i="26"/>
  <c r="T261" i="26"/>
  <c r="T264" i="26" s="1"/>
  <c r="T246" i="26"/>
  <c r="Z246" i="26" l="1"/>
  <c r="AF245" i="26"/>
  <c r="Z245" i="26"/>
</calcChain>
</file>

<file path=xl/sharedStrings.xml><?xml version="1.0" encoding="utf-8"?>
<sst xmlns="http://schemas.openxmlformats.org/spreadsheetml/2006/main" count="1086" uniqueCount="501">
  <si>
    <t xml:space="preserve">Код </t>
  </si>
  <si>
    <t xml:space="preserve"> 1 01 00000 00 0000 000</t>
  </si>
  <si>
    <t xml:space="preserve"> 1 01 02000 01 0000 110</t>
  </si>
  <si>
    <t xml:space="preserve"> 1 01 02010 01 0000 110</t>
  </si>
  <si>
    <t xml:space="preserve"> 1 01 02020 01 0000 110</t>
  </si>
  <si>
    <t xml:space="preserve"> 1 01 02030 01 0000 110</t>
  </si>
  <si>
    <t xml:space="preserve"> 1 01 02040 01 0000 110</t>
  </si>
  <si>
    <t xml:space="preserve"> 1 03 00000 00 0000 000</t>
  </si>
  <si>
    <t xml:space="preserve"> 1 03 02000 01 0000 110</t>
  </si>
  <si>
    <t xml:space="preserve"> 1 03 02230 01 0000 110</t>
  </si>
  <si>
    <t xml:space="preserve"> 1 03 02240 01 0000 110</t>
  </si>
  <si>
    <t xml:space="preserve"> 1 03 02250 01 0000 110</t>
  </si>
  <si>
    <t xml:space="preserve"> 1 03 02260 01 0000 110</t>
  </si>
  <si>
    <t xml:space="preserve"> 1 05 00000 00 0000 000</t>
  </si>
  <si>
    <t xml:space="preserve"> 1 05 02000 02 0000 110</t>
  </si>
  <si>
    <t xml:space="preserve"> 1 05 02010 02 0000 110</t>
  </si>
  <si>
    <t xml:space="preserve"> 1 05 02020 02 0000 110</t>
  </si>
  <si>
    <t xml:space="preserve"> 1 05 03000 01 0000 110</t>
  </si>
  <si>
    <t xml:space="preserve"> 1 05 03010 01 0000 110</t>
  </si>
  <si>
    <t xml:space="preserve"> 1 05 04000 02 0000 110</t>
  </si>
  <si>
    <t xml:space="preserve"> 1 05 04010 02 0000 110</t>
  </si>
  <si>
    <t xml:space="preserve"> 1 06 00000 00 0000 000</t>
  </si>
  <si>
    <t xml:space="preserve"> 1 06 01000 00 0000 110</t>
  </si>
  <si>
    <t xml:space="preserve"> 1 06 01020 04 0000 110</t>
  </si>
  <si>
    <t>1 06 04000 02 0000 110</t>
  </si>
  <si>
    <t>1 06 04011 02 0000 110</t>
  </si>
  <si>
    <t>1 06 04012 02 0000 110</t>
  </si>
  <si>
    <t xml:space="preserve"> 1 06 06000 00 0000 110</t>
  </si>
  <si>
    <t xml:space="preserve"> 1 06 06030 00 0000 110</t>
  </si>
  <si>
    <t xml:space="preserve"> 1 06 06032 04 0000 110</t>
  </si>
  <si>
    <t xml:space="preserve"> 1 06 06040 00 0000 110</t>
  </si>
  <si>
    <t xml:space="preserve"> 1 06 06042 04 0000 110</t>
  </si>
  <si>
    <t xml:space="preserve"> 1 08 00000 00 0000 000</t>
  </si>
  <si>
    <t xml:space="preserve"> 1 08 03000 01 0000 110</t>
  </si>
  <si>
    <t xml:space="preserve"> 1 08 03010 01 0000 110</t>
  </si>
  <si>
    <t xml:space="preserve"> 1 08 07000 01 0000 110</t>
  </si>
  <si>
    <t xml:space="preserve"> 1 08 07010 01 0000 110</t>
  </si>
  <si>
    <t xml:space="preserve"> 1 08 07020 01 0000 110</t>
  </si>
  <si>
    <t xml:space="preserve"> 1 08 07100 01 0000 110</t>
  </si>
  <si>
    <t xml:space="preserve"> 1 08 07140 01 0000 110</t>
  </si>
  <si>
    <t xml:space="preserve"> 1 08 07141 01 0000 110</t>
  </si>
  <si>
    <t>1 08 07150 01 0000 110</t>
  </si>
  <si>
    <t xml:space="preserve"> 1 08 07170 01 0000 110</t>
  </si>
  <si>
    <t xml:space="preserve"> 1 08 07173 01 0000 110</t>
  </si>
  <si>
    <t>1 11 00000 00 0000 000</t>
  </si>
  <si>
    <t xml:space="preserve"> 1 11 03000 00 0000 120</t>
  </si>
  <si>
    <t xml:space="preserve"> 1 11 03040 04 0000 120</t>
  </si>
  <si>
    <t>1 11 05000 00 0000 120</t>
  </si>
  <si>
    <t>1 11 05010 00 0000 120</t>
  </si>
  <si>
    <t>1 11 05012 04 0000 120</t>
  </si>
  <si>
    <t>1 11 05020 00 0000 120</t>
  </si>
  <si>
    <t>1 11 05024 04 0000 120</t>
  </si>
  <si>
    <t>1 11 05030 00 0000 120</t>
  </si>
  <si>
    <t>1 11 05034 04 0000 120</t>
  </si>
  <si>
    <t>1 11 05070 00 0000 120</t>
  </si>
  <si>
    <t>1 11 05074 04 0000 120</t>
  </si>
  <si>
    <t>1 11 07000 00 0000 120</t>
  </si>
  <si>
    <t>1 11 07010 00 0000 120</t>
  </si>
  <si>
    <t>1 11 07014 04 0000 120</t>
  </si>
  <si>
    <t xml:space="preserve"> 1 11 09000 00 0000 120</t>
  </si>
  <si>
    <t xml:space="preserve"> 1 11 09044 04 0000 120</t>
  </si>
  <si>
    <t>1 12 00000 00 0000 000</t>
  </si>
  <si>
    <t>1 12 01000 01 0000 120</t>
  </si>
  <si>
    <t>1 12 01020 01 6000 120</t>
  </si>
  <si>
    <t>1 13 00000 00 0000 000</t>
  </si>
  <si>
    <t>1 13 01000 00 0000 130</t>
  </si>
  <si>
    <t>1 13 01994 04 0000 130</t>
  </si>
  <si>
    <t>1 13 02000 00 0000 130</t>
  </si>
  <si>
    <t>1 13 02064 04 0000 130</t>
  </si>
  <si>
    <t>1 13 02994 04 0000 130</t>
  </si>
  <si>
    <t>1 14 00000 00 0000 000</t>
  </si>
  <si>
    <t xml:space="preserve"> 1 14 01000 00 0000 000</t>
  </si>
  <si>
    <t xml:space="preserve"> 1 14 01040 04 0000 410</t>
  </si>
  <si>
    <t>1 14 02000 00 0000 000</t>
  </si>
  <si>
    <t>1 14 02040 04 0000 410</t>
  </si>
  <si>
    <t>1 14 02043 04 0000 410</t>
  </si>
  <si>
    <t>1 14 06000 00 0000 000</t>
  </si>
  <si>
    <t>1 14 06010 00 0000 430</t>
  </si>
  <si>
    <t>1 14 06012 04 0000 430</t>
  </si>
  <si>
    <t>1 16 00000 00 0000 000</t>
  </si>
  <si>
    <t>2 00 00000 00 0000 000</t>
  </si>
  <si>
    <t>2 02 00000 00 0000 000</t>
  </si>
  <si>
    <t>0390002088</t>
  </si>
  <si>
    <t>0390002016</t>
  </si>
  <si>
    <t>0390002012</t>
  </si>
  <si>
    <t>0390002013</t>
  </si>
  <si>
    <t xml:space="preserve"> 0390002108</t>
  </si>
  <si>
    <t>0390002089</t>
  </si>
  <si>
    <t>0390002014</t>
  </si>
  <si>
    <t>0390002015</t>
  </si>
  <si>
    <t>0390002017</t>
  </si>
  <si>
    <t>0390002019</t>
  </si>
  <si>
    <t>0390002024</t>
  </si>
  <si>
    <t>0390002025</t>
  </si>
  <si>
    <t>0390002043</t>
  </si>
  <si>
    <t>0390002044</t>
  </si>
  <si>
    <t>0390002046</t>
  </si>
  <si>
    <t>0390002054</t>
  </si>
  <si>
    <t>0390002055</t>
  </si>
  <si>
    <t>0390002056</t>
  </si>
  <si>
    <t>0390002060</t>
  </si>
  <si>
    <t>0390002061</t>
  </si>
  <si>
    <t>0390002062</t>
  </si>
  <si>
    <t>0390002066</t>
  </si>
  <si>
    <t>0390002067</t>
  </si>
  <si>
    <t>0390002070</t>
  </si>
  <si>
    <t>0390002072</t>
  </si>
  <si>
    <t>0390002079</t>
  </si>
  <si>
    <t>0390002081</t>
  </si>
  <si>
    <t>0390002082</t>
  </si>
  <si>
    <t>0390002086</t>
  </si>
  <si>
    <t>0390002087</t>
  </si>
  <si>
    <t>0390002080</t>
  </si>
  <si>
    <t>0390002160</t>
  </si>
  <si>
    <t>0390002127</t>
  </si>
  <si>
    <t>0390002059</t>
  </si>
  <si>
    <t>0390002063</t>
  </si>
  <si>
    <t>0390002074</t>
  </si>
  <si>
    <t>2 04 04000 04 0000 180</t>
  </si>
  <si>
    <t>2 04 04010 04 0000 180</t>
  </si>
  <si>
    <t>2 19 60000 04 0000 000</t>
  </si>
  <si>
    <t>Примечание</t>
  </si>
  <si>
    <t xml:space="preserve"> 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</si>
  <si>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</si>
  <si>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</si>
  <si>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</si>
  <si>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</si>
  <si>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</si>
  <si>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</si>
  <si>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</si>
  <si>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</si>
  <si>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</si>
  <si>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</si>
  <si>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Единый налог на вмененный доход для отдельных видов деятельности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</si>
  <si>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</si>
  <si>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</si>
  <si>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</si>
  <si>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</si>
  <si>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</si>
  <si>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</si>
  <si>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 городских округов</t>
  </si>
  <si>
    <t>Транспортный налог</t>
  </si>
  <si>
    <t>Транспортный налог с организаций</t>
  </si>
  <si>
    <t>Транспортный налог с физических лиц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</si>
  <si>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</si>
  <si>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</si>
  <si>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</si>
  <si>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</si>
  <si>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 городских округов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</si>
  <si>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</si>
  <si>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</si>
  <si>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</si>
  <si>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</si>
  <si>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Государственная пошлина за выдачу и обмен паспорта гражданина Российской Федерации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</si>
  <si>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</si>
  <si>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Государственная пошлина за выдачу разрешения на установку рекламной конструкции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</si>
  <si>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</si>
  <si>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Государственная пошлина за выдачу органом местного самоуправления 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</si>
  <si>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 xml:space="preserve"> неналоговые доходы</t>
  </si>
  <si>
    <t>Доходы от использования имущества, находящегося в государственной и  муниципальной собственности</t>
  </si>
  <si>
    <t>Проценты, полученные от предоставления бюджетных кредитов внутри страны</t>
  </si>
  <si>
    <t>Проценты, полученные от предоставления бюджетных кредитов внутри страны за счет средств бюджетов городских округов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</si>
  <si>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 и также имущества государственных и муниципальных унитарных предприятий, в т.ч.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</si>
  <si>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</si>
  <si>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</si>
  <si>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</si>
  <si>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</si>
  <si>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</si>
  <si>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</si>
  <si>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Платежи от государственных и муниципальных унитарных предприятий</t>
  </si>
  <si>
    <t xml:space="preserve">Доходы от перечисления части прибыли  государственных и муниципальных унитарных предприятий, остающейся после уплаты налогов и иных обязательных платежей 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</si>
  <si>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</si>
  <si>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т.ч. казенных) (средства, полученные по договорам социального найма жилья и найма жилых помещений)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</si>
  <si>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</si>
  <si>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</si>
  <si>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</si>
  <si>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передвижными объектами</t>
  </si>
  <si>
    <t>Плата за выбросы загрязняющих веществ в водные объекты</t>
  </si>
  <si>
    <t>Плата за размещение отходов производства и потребления</t>
  </si>
  <si>
    <t xml:space="preserve">Доходы от оказания платных услуг (работ) 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</si>
  <si>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</si>
  <si>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</si>
  <si>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</si>
  <si>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</si>
  <si>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</si>
  <si>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</t>
  </si>
  <si>
    <t>Доходы от продажи квартир, находящихся в собственности городских округов</t>
  </si>
  <si>
    <t>Доходы от реализации имущества, находящегося в 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 в части реализации основных средств по указанному имуществу</t>
  </si>
  <si>
    <t>Доходы от реализации иного имущества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 , в т.ч.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</si>
  <si>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 (за исключением земельных участков  бюджетных и автономных учреждений)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</si>
  <si>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</si>
  <si>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</si>
  <si>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</si>
  <si>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Безвозмездные поступления</t>
  </si>
  <si>
    <t>Безвозмездные поступления от других бюджетов бюджетной системы РФ</t>
  </si>
  <si>
    <t xml:space="preserve">Дотации бюджетам городских округов на выравнивание бюджетной обеспеченности </t>
  </si>
  <si>
    <t>дотации на выравнивание бюджетной обеспеченности поселений</t>
  </si>
  <si>
    <t>Дотация на поддержку мер по обеспечению сбалансированности бюджета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</si>
  <si>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</si>
  <si>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Субсидии бюджетам городских округов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</si>
  <si>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Прочие субсидии бюджетам городских округов</t>
  </si>
  <si>
    <t xml:space="preserve">  реализация мер в области государственной молодежной политики</t>
  </si>
  <si>
    <t xml:space="preserve">  адресная социальная поддержка участников образовательного процесса </t>
  </si>
  <si>
    <t>развитие единого образовательного пространства, повышение качества образовательных результатов</t>
  </si>
  <si>
    <t xml:space="preserve"> организация круглогодичного отдыха, оздоровления и занятости обучающихся </t>
  </si>
  <si>
    <t>Профилактика безнадзорности и правонарушений несовершеннолетних</t>
  </si>
  <si>
    <t xml:space="preserve">Субвенции бюджетам субъектов РФ и муниципальных образований 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</si>
  <si>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</si>
  <si>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</si>
  <si>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</si>
  <si>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</si>
  <si>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ежемесячная денежная выплата отдельным категориям семей в случае рождения третьего ребенка или последующих детей</t>
  </si>
  <si>
    <t>Субвенции бюджетам городских округов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</si>
  <si>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городских округов на оплату жилищно-коммунальных услуг отдельным категориям граждан</t>
  </si>
  <si>
    <t xml:space="preserve">Субвенции бюджетам городских округов на выплату единовременного пособия при всех формах устройства детей, лишенных родительского попечения, в семью  </t>
  </si>
  <si>
    <t>Субвенции бюджетам городских округов на выплаты единовременного пособия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</si>
  <si>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Субвенции бюджетам городских округов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</si>
  <si>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Субвенция 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</si>
  <si>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городских округов на выполнение передаваемых полномочий субъектов РФ, в том числе:</t>
  </si>
  <si>
    <t xml:space="preserve">  субвенция на  создание и функционирования комиссий по делам несовершеннолетних и защите их прав</t>
  </si>
  <si>
    <t xml:space="preserve"> субвенция на ежемесячные денежные выплаты отдельным категориям граждан, воспитывающих детей в возрасте от 1,5 до 7 лет </t>
  </si>
  <si>
    <t xml:space="preserve">  субвенции на организацию и осуществление деятельности по опеке и попечительству</t>
  </si>
  <si>
    <t xml:space="preserve">     - обеспечение мер социальной поддержки ветеранов труда</t>
  </si>
  <si>
    <t xml:space="preserve">     - обеспечение мер социальной поддержки ветеранов ВОВ, проработавших в тылу в период с 22 июня 1941 года по 9 мая 1945 года, но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ВОВ</t>
  </si>
  <si>
    <t xml:space="preserve">  субвенция на меры социальной поддержки отдельных категорий граждан</t>
  </si>
  <si>
    <t xml:space="preserve">  субвенции бюджетам городских округов на выплату ежемесячного пособия на ребенка</t>
  </si>
  <si>
    <t xml:space="preserve">  субвенция на 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</si>
  <si>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 xml:space="preserve">  субвенция на обеспечение деятельности (оказания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</si>
  <si>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 xml:space="preserve">  субвенция на социальную поддержку граждан достигших возраста 70 лет</t>
  </si>
  <si>
    <t xml:space="preserve">  субвенция на государственную социальную помощь малоимущим семьям и малоимущим одиноко проживающим гражданам</t>
  </si>
  <si>
    <t xml:space="preserve">  субвенция на денежные выплаты отдельным категориям граждан</t>
  </si>
  <si>
    <t xml:space="preserve"> субвенция на обеспечение деятельности по содержанию организаций для детей-сирот и детей, оставшихся без попечения родителей</t>
  </si>
  <si>
    <t xml:space="preserve"> субвенция на обеспечение образовательной деятельности образовательных организаций по адаптированным общеобразовательным программам</t>
  </si>
  <si>
    <t xml:space="preserve">  субвенция на 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учреждений</t>
  </si>
  <si>
    <t xml:space="preserve"> субвенция на 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</si>
  <si>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 xml:space="preserve">  субвенция на осуществление функций по хранению, комплектованию, учету и использованию документов архивного фонда Кемеровской области</t>
  </si>
  <si>
    <t xml:space="preserve">  субвенция на меры социальной поддержки многодетных семей</t>
  </si>
  <si>
    <t xml:space="preserve">  субвенции на меры социальной поддержки  отдельных категорий многодетных матерей</t>
  </si>
  <si>
    <t xml:space="preserve">  субвенции на меры социальной поддержки по оплате жилищно-коммунальных услуг отдельных категорий граждан, оказание мер социальной поддержки которых относится к ведению субъекта РФ</t>
  </si>
  <si>
    <t xml:space="preserve">  субвенция на меры социальной поддержки работников муниципальных учреждений социального обслуживания в виде пособий и компенсации</t>
  </si>
  <si>
    <t xml:space="preserve">  субвенция на  создание административных  комиссий 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</si>
  <si>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</t>
  </si>
  <si>
    <t>субвенция на предоставление бесплатного проезда отдельных категорий обучающихся</t>
  </si>
  <si>
    <t xml:space="preserve">  субвенция на  выплату социального пособия и возмещения расходов по гарантированному перечню услуг по погребению</t>
  </si>
  <si>
    <t xml:space="preserve">  субвенция на социальную поддержку и социального обслуживания населения в части содержания органов местного самоуправления</t>
  </si>
  <si>
    <t>субвенция на ежемесячную денежную выплату отдельным категориям семей в случае рождения третьего ребенка или последующих детей до достижения ребенком трех лет</t>
  </si>
  <si>
    <t xml:space="preserve">  субвенция на предоставление бесплатного проезда на всех видах городского пассажирского транспорта детям работников, погибших(умерших) в результате несчастных случаев на производстве на угледобывающих и горнорудных предприятиях</t>
  </si>
  <si>
    <t>Иные межбюджетные трансферты</t>
  </si>
  <si>
    <t>Межбюджетные трансферты, передаваемые бюджетам городских округов на реализацию программ местного развития и обеспечения занятости для шахтерских городов и поселков</t>
  </si>
  <si>
    <t>Предоставление негосударственными организациями грантов для получателей средств бюджетов городских округов</t>
  </si>
  <si>
    <t>Прочие безвозмездные поступления</t>
  </si>
  <si>
    <t>Прочие безвозмездные поступления в бюджеты городских округов</t>
  </si>
  <si>
    <t>Возврат остатков субсидий прошлых лет</t>
  </si>
  <si>
    <t>ВСЕГО доходы  бюджета</t>
  </si>
  <si>
    <t>Дотации бюджетам субъектов РФ и муниципальных образований</t>
  </si>
  <si>
    <t>1 05 01000 00 0000 110</t>
  </si>
  <si>
    <t>1 05 01010 01 0000 110</t>
  </si>
  <si>
    <t>1 05 01020 01 0000 110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</si>
  <si>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</si>
  <si>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</si>
  <si>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</si>
  <si>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доп.норматив</t>
  </si>
  <si>
    <t>дотации на выравнивание бюджетной обеспеченности муниципальных районов (городских округов)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</si>
  <si>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</si>
  <si>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субвенция на социальную поддержку работников образовательных организаций и участников образовательного процесса</t>
  </si>
  <si>
    <t>Обеспеченье жильем социальных категорий граждан, установленных законодательством Кемеровской области</t>
  </si>
  <si>
    <t>Предел муниципального долга ( налог.неналог.- доп.норматив%)</t>
  </si>
  <si>
    <t>дефицит 10%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</si>
  <si>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</si>
  <si>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</si>
  <si>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</si>
  <si>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налог.неналог</t>
  </si>
  <si>
    <t>Плата за размещение отходов производства</t>
  </si>
  <si>
    <t xml:space="preserve">Минимальный налог, зачисляемый в бюджеты субъектов Российской Федерации (за налоговые периоды, истекшие до 1 января 2016 года) </t>
  </si>
  <si>
    <t>1 05 01050 01 0000 110</t>
  </si>
  <si>
    <t xml:space="preserve">Субсидии бюджетам городских округов на реализацию мероприятий по обеспечению жильем молодых семей </t>
  </si>
  <si>
    <t xml:space="preserve">Плата за размещение твердых коммунальных отходов </t>
  </si>
  <si>
    <t>2 19 00000 00 0000 000</t>
  </si>
  <si>
    <t xml:space="preserve"> 0390002167</t>
  </si>
  <si>
    <t>0390002001</t>
  </si>
  <si>
    <t>1 14 02042 04 0000 410</t>
  </si>
  <si>
    <t>Доходы от реализации иного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</si>
  <si>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оказания платных услуг (работ) и компенсации затрат
 государства</t>
  </si>
  <si>
    <t>Наименование групп, подгрупп, статей, подстатей, элементов, 
видов (подвидов), кодов  классификации доходов</t>
  </si>
  <si>
    <t>Налоговые доходы</t>
  </si>
  <si>
    <t>доп.норматив.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</si>
  <si>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i/>
        <vertAlign val="superscript"/>
        <sz val="14"/>
        <rFont val="Times"/>
        <family val="1"/>
      </rPr>
      <t>1</t>
    </r>
    <r>
      <rPr>
        <i/>
        <sz val="14"/>
        <rFont val="Times"/>
        <family val="1"/>
      </rPr>
      <t xml:space="preserve"> и 228 Налогового кодекса Российской Федерации</t>
    </r>
  </si>
  <si>
    <t xml:space="preserve"> 1 01 02050 01 0000 110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</si>
  <si>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</si>
  <si>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 территории Российской Федерации</t>
  </si>
  <si>
    <t xml:space="preserve">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</si>
  <si>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</si>
  <si>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</si>
  <si>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</si>
  <si>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</si>
  <si>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</si>
  <si>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</si>
  <si>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</si>
  <si>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1 05 03020 01 0000 110</t>
  </si>
  <si>
    <t>Единый сельскохозяйственный налог (начисленный за период до 01.01.2011год)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</si>
  <si>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</si>
  <si>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РФ)</t>
  </si>
  <si>
    <t xml:space="preserve"> 1 08 06000 01 0000 110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</si>
  <si>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</si>
  <si>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выдачей регистрационных знаков, приемом квалификационных экзаменов на получение права на управление транспортными средствами</t>
  </si>
  <si>
    <t>Неналоговые доходы</t>
  </si>
  <si>
    <r>
      <t xml:space="preserve">Доходы, получаемые в виде </t>
    </r>
    <r>
      <rPr>
        <b/>
        <i/>
        <sz val="14"/>
        <rFont val="Times"/>
        <family val="1"/>
      </rPr>
      <t>арендной платы за земельные участки,</t>
    </r>
    <r>
      <rPr>
        <i/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  </r>
  </si>
  <si>
    <t>1 12 01010 01 0000 120</t>
  </si>
  <si>
    <t>1 12 01030 01 0000 120</t>
  </si>
  <si>
    <t xml:space="preserve"> 1 12 01040 01 0000 120</t>
  </si>
  <si>
    <t xml:space="preserve"> 1 12 01041 01 0000 120</t>
  </si>
  <si>
    <t xml:space="preserve"> 1 12 01042 01 0000 120</t>
  </si>
  <si>
    <t>911, 919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</si>
  <si>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т.ч. казенных)</t>
  </si>
  <si>
    <t>1 17 0100 04 0000 180</t>
  </si>
  <si>
    <t>Итого   налоговые неналоговые.</t>
  </si>
  <si>
    <t>2 02 10000 00 0000 150</t>
  </si>
  <si>
    <t>2 02 15001 04 0000 150</t>
  </si>
  <si>
    <t>2 02 15002 04 0000 150</t>
  </si>
  <si>
    <t>2 02 20000 00 0000 150</t>
  </si>
  <si>
    <t>2 02 20041 04 0000 150</t>
  </si>
  <si>
    <t>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</si>
  <si>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</si>
  <si>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</si>
  <si>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</si>
  <si>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2 02  25555 04 0000 150</t>
  </si>
  <si>
    <t>2 02 25081 04 0000 150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</si>
  <si>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</si>
  <si>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2 02 29999 04 0000 150</t>
  </si>
  <si>
    <t>развитие физической культуры и спорта</t>
  </si>
  <si>
    <t>0390002180</t>
  </si>
  <si>
    <t>реализация проектов инициативного бюджетирования "Твой Кузбасс -твоя инициатива"</t>
  </si>
  <si>
    <t>2 02 30000 00 0000 150</t>
  </si>
  <si>
    <t>2 02 30013 04 0000 150</t>
  </si>
  <si>
    <t>2 02 30022 04 0000 150</t>
  </si>
  <si>
    <t>2 02 30027 04 0000 150</t>
  </si>
  <si>
    <t>2 02 30029 04 0000 150</t>
  </si>
  <si>
    <t>2 02 35082 04 0000 150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</si>
  <si>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 </t>
  </si>
  <si>
    <t>2 02 35084 04 0000 150</t>
  </si>
  <si>
    <t>2 02 35120 04 0000 150</t>
  </si>
  <si>
    <t>2 02 35134 04 0000 150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</si>
  <si>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 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</si>
  <si>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2 02 35135 04 0000 150</t>
  </si>
  <si>
    <t>2 02 35137 04 0000 150</t>
  </si>
  <si>
    <t>2 02 35176 04 0000 150</t>
  </si>
  <si>
    <t>2 02 35220 04 0000 150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</si>
  <si>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</si>
  <si>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2 02 35250 04 0000 150</t>
  </si>
  <si>
    <t>2 02 35260 04 0000 150</t>
  </si>
  <si>
    <t>2 02 35270 04 0000 150</t>
  </si>
  <si>
    <t>2 02 35280 04 0000 150</t>
  </si>
  <si>
    <t>2 02 35380 04 0000 150</t>
  </si>
  <si>
    <t>2 02 35573 04 0000 150</t>
  </si>
  <si>
    <t>2 02 30024 04 0000 150</t>
  </si>
  <si>
    <t>субвенция на обеспечение государственных гарантий реализации прав граждан на получение общедоступного и бесплатного дошкольного образования в муниципальных  дошкольных образовательных организациях</t>
  </si>
  <si>
    <t xml:space="preserve">  субвенция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муниципальных общеобразовательных учреждениях</t>
  </si>
  <si>
    <t>0390002121</t>
  </si>
  <si>
    <t>0390002190</t>
  </si>
  <si>
    <t>0390002058</t>
  </si>
  <si>
    <t xml:space="preserve">  субвенция на назначение и выплату пенсий Кемеровской области (меры социальной поддержки в целях развития дополнительного социального обеспечения отдельных категорий граждан в рамках публичного нормативного обязательства</t>
  </si>
  <si>
    <t>Содержание и обустройство сибиреязвенных захоронений и скотомогильников (биометрических ям)</t>
  </si>
  <si>
    <t>2 02 40000 00 0000 150</t>
  </si>
  <si>
    <t>2 02 45156 04 0000 150</t>
  </si>
  <si>
    <t>2 02 452294 04 0000 150</t>
  </si>
  <si>
    <t xml:space="preserve">Межбюджетные трансферты, передаваемые бюджетам городских округов на организацию профессионального обучения и дополнительного профессионального образования лиц предпенсионного возраста
</t>
  </si>
  <si>
    <t>2 02 45453 04 0000 150</t>
  </si>
  <si>
    <t xml:space="preserve"> Межбюджетные трансферты, передаваемые бюджетам городских округов на создание виртуальных концертных залов</t>
  </si>
  <si>
    <t>Безвозмездные поступления от негосударственных организаций в бюджеты городских  округов</t>
  </si>
  <si>
    <t>2 07 00000 00 0000 150</t>
  </si>
  <si>
    <t>2 07 04000 04 0000 150</t>
  </si>
  <si>
    <t xml:space="preserve">в том числе собственная база </t>
  </si>
  <si>
    <t>% дефицита в решение</t>
  </si>
  <si>
    <t>тыс.руб. дефицит в решении</t>
  </si>
  <si>
    <t>доп%15+15%=30%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</si>
  <si>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</si>
  <si>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налоговые неналоговые+ дотация</t>
  </si>
  <si>
    <t>Собственные доходы  - ( налог.неналог + прочие безвозмездн)- (платные ,род.плата, дорожн.фонд, доходов от аренды( казна КУМИ 7310), реализация имущества)</t>
  </si>
  <si>
    <r>
      <t xml:space="preserve">платные( 1 1301000)+ прочие безв </t>
    </r>
    <r>
      <rPr>
        <sz val="14"/>
        <rFont val="Arial"/>
        <family val="2"/>
        <charset val="204"/>
      </rPr>
      <t>(2 07 04000)</t>
    </r>
  </si>
  <si>
    <r>
      <t>реализ. Имущества</t>
    </r>
    <r>
      <rPr>
        <sz val="14"/>
        <rFont val="Arial"/>
        <family val="2"/>
        <charset val="204"/>
      </rPr>
      <t>(1 14 00000</t>
    </r>
    <r>
      <rPr>
        <b/>
        <sz val="14"/>
        <rFont val="Arial"/>
        <family val="2"/>
        <charset val="204"/>
      </rPr>
      <t>)</t>
    </r>
  </si>
  <si>
    <r>
      <rPr>
        <sz val="14"/>
        <rFont val="Arial"/>
        <family val="2"/>
        <charset val="204"/>
      </rPr>
      <t>(1 13 02994)</t>
    </r>
    <r>
      <rPr>
        <b/>
        <sz val="14"/>
        <rFont val="Arial"/>
        <family val="2"/>
        <charset val="204"/>
      </rPr>
      <t xml:space="preserve">  вт.ч. родительская плата</t>
    </r>
  </si>
  <si>
    <t xml:space="preserve">Прочие доходы от использования имущества и прав, находящихся в государственной и муниципальной собственности(за исключением имущества бюджетных и автономных учреждений,  и также имущества государственных и муниципальных унитарных предприятий, в т.ч. казенных) </t>
  </si>
  <si>
    <t>Доходы от сдачи в аренду имущества, составляющего казну городских округов (за исключением земельных участков)</t>
  </si>
  <si>
    <t>образование платные+ прочие безв+род.плата +питание сотрудников</t>
  </si>
  <si>
    <t xml:space="preserve">   Ежемесячная выплата стимулирующего характера работникам муниципальных библиотек, муниципальных музеев и культурно- досуговых учреждений </t>
  </si>
  <si>
    <t>выплаты единовременного пособия гражданам усыновившим детей-сирот и детей оставшихся без попечения родителей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</si>
  <si>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</si>
  <si>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</si>
  <si>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1 16 10031 04 0000 140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</si>
  <si>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</si>
  <si>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1 16 10032 04 0000 140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</si>
  <si>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</si>
  <si>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</si>
  <si>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1 16 01063 01 0000 140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</si>
  <si>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</si>
  <si>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1 16 01113 01 0000 140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</si>
  <si>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</si>
  <si>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</si>
  <si>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1 16 01053 01 0000 140</t>
  </si>
  <si>
    <t>1 16 02020 02 0000 140</t>
  </si>
  <si>
    <t>900
188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</si>
  <si>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</si>
  <si>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141
900</t>
  </si>
  <si>
    <t>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</si>
  <si>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</si>
  <si>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900=15,0
141=1376,0</t>
  </si>
  <si>
    <t>188=255,0
900=2,0</t>
  </si>
  <si>
    <t>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</si>
  <si>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</si>
  <si>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1 16 01203 01 0002 140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</si>
  <si>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</si>
  <si>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прилож№</t>
  </si>
  <si>
    <t>048</t>
  </si>
  <si>
    <t>Административные штрафы, установленные Кодексом Российской Федерации об административных правонарушениях</t>
  </si>
  <si>
    <t>1 16 01000 01 0000 140</t>
  </si>
  <si>
    <t>1 16 01050 01 0000 140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</si>
  <si>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</si>
  <si>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</si>
  <si>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</si>
  <si>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1 16 01070 01 0000 140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</si>
  <si>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</si>
  <si>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1 16 01110 01 0000 140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</si>
  <si>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</si>
  <si>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</si>
  <si>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</si>
  <si>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1 16 01190 01 0000 140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</si>
  <si>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</si>
  <si>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</si>
  <si>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</si>
  <si>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</si>
  <si>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</si>
  <si>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1 16 10000 00 0000 140</t>
  </si>
  <si>
    <t>Платежи в целях возмещения причиненного ущерба (убытков</t>
  </si>
  <si>
    <t>1 16 11060 01 0000 140</t>
  </si>
  <si>
    <t xml:space="preserve">Платежи, уплачиваемые в целях возмещения вреда, причиняемого автомобильным дорогам </t>
  </si>
  <si>
    <t>1 16 11000 01 0000 140</t>
  </si>
  <si>
    <t>Платежи, уплачиваемые в целях возмещения вреда</t>
  </si>
  <si>
    <t>2020г</t>
  </si>
  <si>
    <t>2021г</t>
  </si>
  <si>
    <t>2022г</t>
  </si>
  <si>
    <t>Е.Н.Зачиняева</t>
  </si>
  <si>
    <t>1 16 01143 01 0000 140</t>
  </si>
  <si>
    <t xml:space="preserve"> 1 16 11064 01 0000 140</t>
  </si>
  <si>
    <t>Организация мероприятий при осуществлении деятельности по обращению с животными без владельцев</t>
  </si>
  <si>
    <t xml:space="preserve"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
</t>
  </si>
  <si>
    <t>2 02 35462 04 0000 150</t>
  </si>
  <si>
    <t>2 02 25163 04 0000 150</t>
  </si>
  <si>
    <t>2 02 25497 04 0000 150</t>
  </si>
  <si>
    <t>Субсидии бюджетам на создание системы долговременного ухода за гражданами пожилого возраста и инвалидами</t>
  </si>
  <si>
    <r>
      <t>ДОРОЖНЫЙ ФОНД</t>
    </r>
    <r>
      <rPr>
        <b/>
        <sz val="14"/>
        <color theme="7" tint="-0.249977111117893"/>
        <rFont val="Arial"/>
        <family val="2"/>
        <charset val="204"/>
      </rPr>
      <t xml:space="preserve"> </t>
    </r>
    <r>
      <rPr>
        <b/>
        <i/>
        <sz val="14"/>
        <color theme="7" tint="-0.249977111117893"/>
        <rFont val="Arial"/>
        <family val="2"/>
        <charset val="204"/>
      </rPr>
      <t>(акцизы, транспортный налог, субсидия 20220041,
формир.совр.гор.средысубсидии на кап.ремонт дворовых тер-й)</t>
    </r>
  </si>
  <si>
    <t>(тыс. руб.</t>
  </si>
  <si>
    <t>Начальник финансового управления города Анжеро-Судженска -</t>
  </si>
  <si>
    <t>Субсидии бюджетам субъектов РФ и муниципальных образований 
(межбюджетные субсидии)</t>
  </si>
  <si>
    <t xml:space="preserve">
Невыясненные поступления зачисляемые в бюджеты городских округов
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</si>
  <si>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</si>
  <si>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</si>
  <si>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1 16 10129 01 0000 140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</si>
  <si>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</si>
  <si>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было</t>
  </si>
  <si>
    <t>измения</t>
  </si>
  <si>
    <t>0390002208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</si>
  <si>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</si>
  <si>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0390002210</t>
  </si>
  <si>
    <r>
      <t xml:space="preserve">Возврат остатков субсидий, субвенций и иных межбюджетных трансфертов, имеющих целевое назначение, прошлых лет из бюджетов городских округов </t>
    </r>
    <r>
      <rPr>
        <sz val="14"/>
        <color rgb="FFFF6699"/>
        <rFont val="Times"/>
        <family val="1"/>
      </rPr>
      <t>в т.ч.</t>
    </r>
  </si>
  <si>
    <t>2 02 25294 04 0000 150</t>
  </si>
  <si>
    <t>Субсидии бюджетам городских округов на организацию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</si>
  <si>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2 02 25187 04 0000 150</t>
  </si>
  <si>
    <t>Субсидии бюджетам городских округов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</si>
  <si>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0390002213</t>
  </si>
  <si>
    <t>2 02 35469 04 0000 150</t>
  </si>
  <si>
    <t>Субвенции бюджетам городских округов на проведение Всероссийской переписи населения 2020год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</si>
  <si>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</si>
  <si>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2 02 49999 04 0000  150</t>
  </si>
  <si>
    <t>государственная поддержка отрасли культуры</t>
  </si>
  <si>
    <t>было на 01.04.2020</t>
  </si>
  <si>
    <t>Прочие межбюджетные трансферты, передаваемые бюджетам городских округов 
(реконструкция,ремонт и приведение в надлежащее состояние объектов трудовой доблести и славы)</t>
  </si>
  <si>
    <t>было на 01.05.2020</t>
  </si>
  <si>
    <t>2 02 49001 04 0000 150</t>
  </si>
  <si>
    <t>Межбюджетные трансферты, передаваемые бюджетам городских округов, за счет средств резервного фонда Правительства Российской Федерации</t>
  </si>
  <si>
    <t>2 02 39001 04 0000 150</t>
  </si>
  <si>
    <t>Субвенции бюджетам городских округов за счет средств резервного фонда Правительства Российской Федерации</t>
  </si>
  <si>
    <t>0390002164</t>
  </si>
  <si>
    <t>развитие физической культуры и спортав 2020г</t>
  </si>
  <si>
    <t xml:space="preserve">Приложение 1   </t>
  </si>
  <si>
    <t>к решению  Совета народных депутатов Анжеро-Судженского городского округа</t>
  </si>
  <si>
    <t xml:space="preserve"> от ________________ 2020 г. № _________</t>
  </si>
  <si>
    <t xml:space="preserve">от 19.12.2019 № 238 </t>
  </si>
  <si>
    <t>Доходы  бюджета муниципального образования  "Анжеро-Судженский городской округ" по группам, подгруппам, статьям, подстатьям, элементам, видам (подвидам) доходов бюджетов Российской Федерации на 2020 год и плановый период 2021 и 2022 годов</t>
  </si>
  <si>
    <t xml:space="preserve">Приложение 1 </t>
  </si>
  <si>
    <t>2 04 04000 04 0000 150</t>
  </si>
  <si>
    <t>2 04 04010 04 0000 150</t>
  </si>
  <si>
    <t>измения в июне</t>
  </si>
  <si>
    <t>2</t>
  </si>
  <si>
    <t>3</t>
  </si>
  <si>
    <t>4</t>
  </si>
  <si>
    <t>2020 год</t>
  </si>
  <si>
    <t>2021 год</t>
  </si>
  <si>
    <t>2022 год</t>
  </si>
  <si>
    <t>Приложение 1</t>
  </si>
  <si>
    <t>развитие физической культуры и спорта в 2020г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</si>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</sst>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  <numFmt numFmtId="166" formatCode="0.000"/>
  </numFmts>
  <fonts count="94" x14ac:knownFonts="1">
    <font>
      <sz val="11"/>
      <color theme="1"/>
      <name val="Calibri"/>
      <family val="2"/>
      <scheme val="minor"/>
    </font>
    <font>
      <b/>
      <sz val="14"/>
      <name val="Times"/>
      <family val="1"/>
    </font>
    <font>
      <b/>
      <i/>
      <sz val="14"/>
      <name val="Times"/>
      <family val="1"/>
    </font>
    <font>
      <sz val="14"/>
      <name val="Times"/>
      <family val="1"/>
    </font>
    <font>
      <b/>
      <sz val="16"/>
      <name val="Times"/>
      <family val="1"/>
    </font>
    <font>
      <b/>
      <sz val="14"/>
      <color rgb="FFFF0000"/>
      <name val="Times"/>
      <family val="1"/>
    </font>
    <font>
      <sz val="14"/>
      <color theme="1"/>
      <name val="Times"/>
      <family val="1"/>
    </font>
    <font>
      <sz val="16"/>
      <color theme="1"/>
      <name val="Calibri"/>
      <family val="2"/>
      <scheme val="minor"/>
    </font>
    <font>
      <b/>
      <i/>
      <u/>
      <sz val="14"/>
      <name val="Times"/>
      <family val="1"/>
    </font>
    <font>
      <i/>
      <sz val="14"/>
      <name val="Times"/>
      <family val="1"/>
    </font>
    <font>
      <sz val="11"/>
      <color rgb="FFFF0000"/>
      <name val="Calibri"/>
      <family val="2"/>
      <scheme val="minor"/>
    </font>
    <font>
      <b/>
      <i/>
      <sz val="14"/>
      <color rgb="FFFF0000"/>
      <name val="Times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"/>
      <family val="1"/>
    </font>
    <font>
      <sz val="16"/>
      <color theme="1"/>
      <name val="Times"/>
      <family val="1"/>
    </font>
    <font>
      <i/>
      <sz val="11"/>
      <name val="Calibri"/>
      <family val="2"/>
      <scheme val="minor"/>
    </font>
    <font>
      <b/>
      <sz val="16"/>
      <color rgb="FFFF0000"/>
      <name val="Times"/>
      <family val="1"/>
    </font>
    <font>
      <sz val="10"/>
      <color theme="1"/>
      <name val="Calibri"/>
      <family val="2"/>
      <scheme val="minor"/>
    </font>
    <font>
      <i/>
      <vertAlign val="superscript"/>
      <sz val="14"/>
      <name val="Times"/>
      <family val="1"/>
    </font>
    <font>
      <sz val="11"/>
      <color theme="8" tint="-0.499984740745262"/>
      <name val="Calibri"/>
      <family val="2"/>
      <scheme val="minor"/>
    </font>
    <font>
      <b/>
      <u/>
      <sz val="14"/>
      <color rgb="FFFF0000"/>
      <name val="Times"/>
      <family val="1"/>
    </font>
    <font>
      <b/>
      <sz val="11"/>
      <color theme="1"/>
      <name val="Calibri"/>
      <family val="2"/>
      <scheme val="minor"/>
    </font>
    <font>
      <b/>
      <i/>
      <sz val="14"/>
      <color theme="9" tint="-0.499984740745262"/>
      <name val="Times"/>
      <family val="1"/>
    </font>
    <font>
      <i/>
      <sz val="11"/>
      <color theme="9" tint="-0.499984740745262"/>
      <name val="Calibri"/>
      <family val="2"/>
      <scheme val="minor"/>
    </font>
    <font>
      <sz val="10"/>
      <name val="Times"/>
      <family val="1"/>
    </font>
    <font>
      <b/>
      <sz val="14"/>
      <name val="Times"/>
      <charset val="204"/>
    </font>
    <font>
      <i/>
      <sz val="14"/>
      <name val="Times"/>
      <charset val="204"/>
    </font>
    <font>
      <sz val="14"/>
      <name val="Times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color theme="8" tint="-0.249977111117893"/>
      <name val="Times"/>
      <family val="1"/>
    </font>
    <font>
      <b/>
      <sz val="14"/>
      <color rgb="FFFF0000"/>
      <name val="Arial"/>
      <family val="2"/>
      <charset val="204"/>
    </font>
    <font>
      <b/>
      <i/>
      <sz val="14"/>
      <color rgb="FFFF0000"/>
      <name val="Times"/>
      <charset val="204"/>
    </font>
    <font>
      <sz val="14"/>
      <color rgb="FFFF0000"/>
      <name val="Times"/>
      <family val="1"/>
    </font>
    <font>
      <i/>
      <sz val="14"/>
      <color rgb="FFFF0000"/>
      <name val="Times"/>
      <family val="1"/>
    </font>
    <font>
      <b/>
      <sz val="14"/>
      <color rgb="FFFF0000"/>
      <name val="Calibri"/>
      <family val="2"/>
      <scheme val="minor"/>
    </font>
    <font>
      <b/>
      <i/>
      <u/>
      <sz val="14"/>
      <color rgb="FFFF0000"/>
      <name val="Times"/>
      <family val="1"/>
    </font>
    <font>
      <sz val="14"/>
      <name val="Times New Roman"/>
      <family val="1"/>
      <charset val="204"/>
    </font>
    <font>
      <b/>
      <i/>
      <sz val="14"/>
      <color rgb="FFFF0000"/>
      <name val="Calibri"/>
      <family val="2"/>
      <scheme val="minor"/>
    </font>
    <font>
      <b/>
      <sz val="14"/>
      <color rgb="FFFF000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theme="7" tint="-0.249977111117893"/>
      <name val="Arial"/>
      <family val="2"/>
      <charset val="204"/>
    </font>
    <font>
      <b/>
      <i/>
      <sz val="14"/>
      <color theme="7" tint="-0.249977111117893"/>
      <name val="Arial"/>
      <family val="2"/>
      <charset val="204"/>
    </font>
    <font>
      <sz val="16"/>
      <name val="Times"/>
      <charset val="204"/>
    </font>
    <font>
      <b/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4"/>
      <color rgb="FFFF0000"/>
      <name val="Times"/>
      <charset val="204"/>
    </font>
    <font>
      <sz val="14"/>
      <color rgb="FFFF0000"/>
      <name val="Times"/>
      <charset val="204"/>
    </font>
    <font>
      <i/>
      <sz val="14"/>
      <color theme="4" tint="-0.249977111117893"/>
      <name val="Times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name val="Times New Roman"/>
      <family val="1"/>
      <charset val="204"/>
    </font>
    <font>
      <sz val="9"/>
      <name val="Times"/>
      <family val="1"/>
    </font>
    <font>
      <sz val="12"/>
      <color theme="1"/>
      <name val="Times"/>
      <charset val="204"/>
    </font>
    <font>
      <sz val="12"/>
      <name val="Times"/>
      <charset val="204"/>
    </font>
    <font>
      <sz val="12"/>
      <color rgb="FFFF0000"/>
      <name val="Times"/>
      <charset val="204"/>
    </font>
    <font>
      <sz val="12"/>
      <color theme="8" tint="-0.249977111117893"/>
      <name val="Times"/>
      <charset val="204"/>
    </font>
    <font>
      <sz val="12"/>
      <color theme="0"/>
      <name val="Times"/>
      <charset val="204"/>
    </font>
    <font>
      <i/>
      <sz val="12"/>
      <color theme="9" tint="-0.499984740745262"/>
      <name val="Times"/>
      <charset val="204"/>
    </font>
    <font>
      <sz val="14"/>
      <color theme="1"/>
      <name val="Calibri"/>
      <family val="2"/>
      <scheme val="minor"/>
    </font>
    <font>
      <i/>
      <sz val="14"/>
      <color theme="1"/>
      <name val="Times"/>
      <charset val="204"/>
    </font>
    <font>
      <sz val="14"/>
      <color theme="1"/>
      <name val="Times New Roman"/>
      <family val="1"/>
      <charset val="204"/>
    </font>
    <font>
      <sz val="12"/>
      <color theme="3" tint="0.39997558519241921"/>
      <name val="Times"/>
      <charset val="204"/>
    </font>
    <font>
      <sz val="12"/>
      <color rgb="FFFF6699"/>
      <name val="Times"/>
      <charset val="204"/>
    </font>
    <font>
      <b/>
      <sz val="14"/>
      <color rgb="FFFF6699"/>
      <name val="Times"/>
      <family val="1"/>
    </font>
    <font>
      <sz val="14"/>
      <color rgb="FFFF6699"/>
      <name val="Times"/>
      <family val="1"/>
    </font>
    <font>
      <b/>
      <sz val="14"/>
      <color rgb="FFFF6699"/>
      <name val="Calibri"/>
      <family val="2"/>
      <scheme val="minor"/>
    </font>
    <font>
      <sz val="14"/>
      <color rgb="FFFF6699"/>
      <name val="Times New Roman"/>
      <family val="1"/>
      <charset val="204"/>
    </font>
    <font>
      <b/>
      <sz val="14"/>
      <color rgb="FFFF0000"/>
      <name val="Times"/>
      <charset val="204"/>
    </font>
    <font>
      <sz val="12"/>
      <color theme="4" tint="-0.249977111117893"/>
      <name val="Times"/>
      <charset val="204"/>
    </font>
    <font>
      <b/>
      <sz val="14"/>
      <color theme="1"/>
      <name val="Times"/>
      <charset val="204"/>
    </font>
    <font>
      <b/>
      <sz val="12"/>
      <color theme="4" tint="-0.249977111117893"/>
      <name val="Times"/>
      <family val="1"/>
    </font>
    <font>
      <sz val="8"/>
      <color theme="1"/>
      <name val="Times"/>
      <charset val="204"/>
    </font>
    <font>
      <sz val="14"/>
      <color theme="1"/>
      <name val="Times"/>
      <charset val="204"/>
    </font>
    <font>
      <sz val="12"/>
      <color rgb="FFFF0000"/>
      <name val="Times"/>
      <family val="1"/>
    </font>
    <font>
      <sz val="12"/>
      <name val="Times"/>
      <family val="1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Times"/>
      <family val="1"/>
    </font>
    <font>
      <sz val="14"/>
      <name val="Arial Cyr"/>
      <family val="2"/>
      <charset val="204"/>
    </font>
    <font>
      <sz val="14"/>
      <color rgb="FFFF0000"/>
      <name val="Calibri"/>
      <family val="2"/>
      <scheme val="minor"/>
    </font>
    <font>
      <sz val="10"/>
      <name val="Arial Cyr"/>
      <family val="2"/>
      <charset val="204"/>
    </font>
    <font>
      <b/>
      <sz val="14"/>
      <name val="Arial Cyr"/>
      <charset val="204"/>
    </font>
    <font>
      <sz val="10"/>
      <name val="Times"/>
      <charset val="204"/>
    </font>
    <font>
      <sz val="10"/>
      <color rgb="FFFF0000"/>
      <name val="Times"/>
      <charset val="204"/>
    </font>
    <font>
      <sz val="10"/>
      <color theme="4" tint="-0.249977111117893"/>
      <name val="Times"/>
      <charset val="204"/>
    </font>
    <font>
      <b/>
      <sz val="10"/>
      <color theme="4" tint="-0.249977111117893"/>
      <name val="Times"/>
      <charset val="204"/>
    </font>
    <font>
      <b/>
      <sz val="10"/>
      <color theme="0"/>
      <name val="Times"/>
      <charset val="204"/>
    </font>
    <font>
      <sz val="10"/>
      <color theme="0"/>
      <name val="Times"/>
      <charset val="204"/>
    </font>
    <font>
      <sz val="10"/>
      <color theme="3" tint="0.39997558519241921"/>
      <name val="Times"/>
      <charset val="204"/>
    </font>
    <font>
      <sz val="10"/>
      <color rgb="FFFF6699"/>
      <name val="Times"/>
      <charset val="204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70">
    <xf numFmtId="0" fontId="0" fillId="0" borderId="0" xfId="0"/>
    <xf numFmtId="0" fontId="7" fillId="0" borderId="0" xfId="0" applyFont="1"/>
    <xf numFmtId="0" fontId="0" fillId="0" borderId="0" xfId="0" applyFill="1"/>
    <xf numFmtId="0" fontId="5" fillId="0" borderId="0" xfId="0" applyFont="1" applyBorder="1" applyAlignment="1">
      <alignment horizontal="right" vertical="center"/>
    </xf>
    <xf numFmtId="0" fontId="6" fillId="0" borderId="0" xfId="0" applyFont="1" applyAlignment="1"/>
    <xf numFmtId="0" fontId="18" fillId="0" borderId="0" xfId="0" applyFont="1"/>
    <xf numFmtId="0" fontId="3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/>
    </xf>
    <xf numFmtId="43" fontId="1" fillId="0" borderId="1" xfId="1" applyFont="1" applyFill="1" applyBorder="1" applyAlignment="1">
      <alignment horizontal="center" vertical="center" wrapText="1"/>
    </xf>
    <xf numFmtId="0" fontId="24" fillId="0" borderId="0" xfId="0" applyFont="1"/>
    <xf numFmtId="165" fontId="1" fillId="0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right" wrapText="1"/>
    </xf>
    <xf numFmtId="0" fontId="29" fillId="3" borderId="1" xfId="0" applyFont="1" applyFill="1" applyBorder="1" applyAlignment="1">
      <alignment horizontal="right"/>
    </xf>
    <xf numFmtId="0" fontId="29" fillId="3" borderId="1" xfId="0" applyFont="1" applyFill="1" applyBorder="1" applyAlignment="1">
      <alignment horizontal="right" vertical="distributed"/>
    </xf>
    <xf numFmtId="0" fontId="17" fillId="3" borderId="1" xfId="0" applyFont="1" applyFill="1" applyBorder="1" applyAlignment="1">
      <alignment horizontal="right" vertical="center"/>
    </xf>
    <xf numFmtId="43" fontId="4" fillId="3" borderId="5" xfId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right"/>
    </xf>
    <xf numFmtId="43" fontId="17" fillId="3" borderId="5" xfId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right" vertical="center"/>
    </xf>
    <xf numFmtId="164" fontId="1" fillId="0" borderId="1" xfId="1" applyNumberFormat="1" applyFont="1" applyFill="1" applyBorder="1" applyAlignment="1">
      <alignment horizontal="right" vertical="center"/>
    </xf>
    <xf numFmtId="164" fontId="9" fillId="0" borderId="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justify" vertical="center" wrapText="1"/>
    </xf>
    <xf numFmtId="0" fontId="34" fillId="0" borderId="0" xfId="0" applyFont="1" applyFill="1" applyAlignment="1"/>
    <xf numFmtId="164" fontId="38" fillId="0" borderId="0" xfId="0" applyNumberFormat="1" applyFont="1" applyFill="1" applyAlignment="1">
      <alignment horizontal="right" vertical="center"/>
    </xf>
    <xf numFmtId="164" fontId="38" fillId="0" borderId="0" xfId="0" applyNumberFormat="1" applyFont="1" applyFill="1" applyAlignment="1">
      <alignment horizontal="right"/>
    </xf>
    <xf numFmtId="0" fontId="36" fillId="0" borderId="1" xfId="0" applyFont="1" applyFill="1" applyBorder="1" applyAlignment="1">
      <alignment horizontal="center" vertical="center"/>
    </xf>
    <xf numFmtId="164" fontId="42" fillId="0" borderId="1" xfId="0" applyNumberFormat="1" applyFont="1" applyFill="1" applyBorder="1" applyAlignment="1">
      <alignment horizontal="right" vertical="center"/>
    </xf>
    <xf numFmtId="43" fontId="4" fillId="0" borderId="5" xfId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right"/>
    </xf>
    <xf numFmtId="43" fontId="17" fillId="0" borderId="5" xfId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right" vertical="distributed"/>
    </xf>
    <xf numFmtId="0" fontId="4" fillId="0" borderId="5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/>
    <xf numFmtId="43" fontId="14" fillId="0" borderId="0" xfId="1" applyFont="1" applyFill="1"/>
    <xf numFmtId="0" fontId="14" fillId="0" borderId="0" xfId="0" applyFont="1" applyFill="1"/>
    <xf numFmtId="165" fontId="5" fillId="0" borderId="1" xfId="1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164" fontId="46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0" fillId="0" borderId="0" xfId="0" applyFill="1" applyAlignment="1">
      <alignment horizontal="center" vertical="center"/>
    </xf>
    <xf numFmtId="0" fontId="13" fillId="0" borderId="0" xfId="0" applyFont="1" applyFill="1"/>
    <xf numFmtId="0" fontId="5" fillId="2" borderId="1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165" fontId="1" fillId="2" borderId="5" xfId="1" applyNumberFormat="1" applyFont="1" applyFill="1" applyBorder="1" applyAlignment="1">
      <alignment horizontal="center" vertical="center"/>
    </xf>
    <xf numFmtId="43" fontId="1" fillId="2" borderId="5" xfId="1" applyFont="1" applyFill="1" applyBorder="1" applyAlignment="1">
      <alignment horizontal="center" vertical="center"/>
    </xf>
    <xf numFmtId="2" fontId="1" fillId="2" borderId="5" xfId="1" applyNumberFormat="1" applyFont="1" applyFill="1" applyBorder="1" applyAlignment="1">
      <alignment horizontal="center" vertical="center"/>
    </xf>
    <xf numFmtId="164" fontId="38" fillId="2" borderId="0" xfId="0" applyNumberFormat="1" applyFont="1" applyFill="1" applyAlignment="1">
      <alignment horizontal="right" vertical="center"/>
    </xf>
    <xf numFmtId="164" fontId="38" fillId="2" borderId="0" xfId="0" applyNumberFormat="1" applyFont="1" applyFill="1" applyAlignment="1">
      <alignment horizontal="right"/>
    </xf>
    <xf numFmtId="165" fontId="11" fillId="2" borderId="5" xfId="1" applyNumberFormat="1" applyFont="1" applyFill="1" applyBorder="1" applyAlignment="1">
      <alignment horizontal="center" vertical="center"/>
    </xf>
    <xf numFmtId="43" fontId="11" fillId="2" borderId="5" xfId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right" vertical="center"/>
    </xf>
    <xf numFmtId="43" fontId="2" fillId="2" borderId="1" xfId="1" applyFont="1" applyFill="1" applyBorder="1" applyAlignment="1">
      <alignment horizontal="right"/>
    </xf>
    <xf numFmtId="43" fontId="11" fillId="2" borderId="5" xfId="1" applyFont="1" applyFill="1" applyBorder="1" applyAlignment="1">
      <alignment horizontal="right"/>
    </xf>
    <xf numFmtId="165" fontId="8" fillId="2" borderId="5" xfId="1" applyNumberFormat="1" applyFont="1" applyFill="1" applyBorder="1" applyAlignment="1">
      <alignment horizontal="center" vertical="center"/>
    </xf>
    <xf numFmtId="43" fontId="8" fillId="2" borderId="5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26" fillId="2" borderId="1" xfId="1" applyFont="1" applyFill="1" applyBorder="1" applyAlignment="1">
      <alignment horizontal="center" vertical="center"/>
    </xf>
    <xf numFmtId="43" fontId="26" fillId="2" borderId="5" xfId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17" fillId="2" borderId="9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17" fillId="2" borderId="9" xfId="0" applyFont="1" applyFill="1" applyBorder="1" applyAlignment="1">
      <alignment horizontal="right"/>
    </xf>
    <xf numFmtId="43" fontId="4" fillId="2" borderId="9" xfId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right" vertical="center"/>
    </xf>
    <xf numFmtId="43" fontId="33" fillId="2" borderId="5" xfId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right" vertical="center"/>
    </xf>
    <xf numFmtId="0" fontId="29" fillId="3" borderId="4" xfId="0" applyFont="1" applyFill="1" applyBorder="1" applyAlignment="1">
      <alignment horizontal="right" wrapText="1"/>
    </xf>
    <xf numFmtId="0" fontId="32" fillId="0" borderId="12" xfId="0" applyFont="1" applyFill="1" applyBorder="1" applyAlignment="1">
      <alignment horizontal="right" wrapText="1"/>
    </xf>
    <xf numFmtId="43" fontId="4" fillId="0" borderId="12" xfId="1" applyFont="1" applyFill="1" applyBorder="1" applyAlignment="1">
      <alignment horizontal="center" vertical="center"/>
    </xf>
    <xf numFmtId="43" fontId="4" fillId="3" borderId="12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left" vertical="center" wrapText="1"/>
    </xf>
    <xf numFmtId="0" fontId="36" fillId="0" borderId="13" xfId="0" applyFont="1" applyFill="1" applyBorder="1" applyAlignment="1">
      <alignment horizontal="center" vertical="center"/>
    </xf>
    <xf numFmtId="165" fontId="1" fillId="0" borderId="13" xfId="1" applyNumberFormat="1" applyFont="1" applyFill="1" applyBorder="1" applyAlignment="1">
      <alignment horizontal="center" vertical="center"/>
    </xf>
    <xf numFmtId="43" fontId="1" fillId="0" borderId="13" xfId="1" applyFont="1" applyFill="1" applyBorder="1" applyAlignment="1">
      <alignment horizontal="center" vertical="center"/>
    </xf>
    <xf numFmtId="2" fontId="1" fillId="0" borderId="13" xfId="1" applyNumberFormat="1" applyFont="1" applyFill="1" applyBorder="1" applyAlignment="1">
      <alignment horizontal="center" vertical="center"/>
    </xf>
    <xf numFmtId="164" fontId="38" fillId="0" borderId="13" xfId="0" applyNumberFormat="1" applyFont="1" applyFill="1" applyBorder="1" applyAlignment="1">
      <alignment horizontal="right" vertical="center"/>
    </xf>
    <xf numFmtId="164" fontId="38" fillId="0" borderId="13" xfId="0" applyNumberFormat="1" applyFont="1" applyFill="1" applyBorder="1" applyAlignment="1">
      <alignment horizontal="right"/>
    </xf>
    <xf numFmtId="0" fontId="0" fillId="0" borderId="13" xfId="0" applyBorder="1"/>
    <xf numFmtId="166" fontId="4" fillId="2" borderId="4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/>
    <xf numFmtId="165" fontId="25" fillId="0" borderId="1" xfId="1" applyNumberFormat="1" applyFont="1" applyFill="1" applyBorder="1"/>
    <xf numFmtId="43" fontId="25" fillId="0" borderId="1" xfId="1" applyFont="1" applyFill="1" applyBorder="1"/>
    <xf numFmtId="0" fontId="18" fillId="0" borderId="1" xfId="0" applyFont="1" applyFill="1" applyBorder="1"/>
    <xf numFmtId="164" fontId="38" fillId="0" borderId="1" xfId="0" applyNumberFormat="1" applyFont="1" applyFill="1" applyBorder="1" applyAlignment="1">
      <alignment horizontal="right" vertical="center"/>
    </xf>
    <xf numFmtId="164" fontId="38" fillId="0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wrapText="1"/>
    </xf>
    <xf numFmtId="43" fontId="11" fillId="4" borderId="1" xfId="1" applyFont="1" applyFill="1" applyBorder="1" applyAlignment="1">
      <alignment vertical="center"/>
    </xf>
    <xf numFmtId="164" fontId="42" fillId="4" borderId="1" xfId="0" applyNumberFormat="1" applyFont="1" applyFill="1" applyBorder="1" applyAlignment="1">
      <alignment horizontal="right" vertical="center"/>
    </xf>
    <xf numFmtId="164" fontId="47" fillId="4" borderId="1" xfId="1" applyNumberFormat="1" applyFont="1" applyFill="1" applyBorder="1" applyAlignment="1">
      <alignment horizontal="right" vertical="center"/>
    </xf>
    <xf numFmtId="0" fontId="0" fillId="4" borderId="0" xfId="0" applyFill="1" applyAlignment="1">
      <alignment vertical="center"/>
    </xf>
    <xf numFmtId="0" fontId="37" fillId="4" borderId="1" xfId="0" applyFont="1" applyFill="1" applyBorder="1" applyAlignment="1">
      <alignment horizontal="right" wrapText="1"/>
    </xf>
    <xf numFmtId="0" fontId="36" fillId="4" borderId="1" xfId="0" applyFont="1" applyFill="1" applyBorder="1" applyAlignment="1">
      <alignment horizontal="center" vertical="center"/>
    </xf>
    <xf numFmtId="164" fontId="37" fillId="4" borderId="1" xfId="1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wrapText="1"/>
    </xf>
    <xf numFmtId="164" fontId="5" fillId="4" borderId="1" xfId="1" applyNumberFormat="1" applyFont="1" applyFill="1" applyBorder="1" applyAlignment="1">
      <alignment horizontal="right" vertical="center"/>
    </xf>
    <xf numFmtId="164" fontId="1" fillId="4" borderId="1" xfId="1" applyNumberFormat="1" applyFont="1" applyFill="1" applyBorder="1" applyAlignment="1">
      <alignment horizontal="right" vertical="center"/>
    </xf>
    <xf numFmtId="0" fontId="0" fillId="4" borderId="0" xfId="0" applyFill="1"/>
    <xf numFmtId="0" fontId="3" fillId="4" borderId="1" xfId="0" applyFont="1" applyFill="1" applyBorder="1" applyAlignment="1">
      <alignment wrapText="1"/>
    </xf>
    <xf numFmtId="164" fontId="34" fillId="4" borderId="1" xfId="1" applyNumberFormat="1" applyFont="1" applyFill="1" applyBorder="1" applyAlignment="1">
      <alignment horizontal="right" vertical="center"/>
    </xf>
    <xf numFmtId="164" fontId="3" fillId="4" borderId="1" xfId="1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0" fontId="35" fillId="4" borderId="1" xfId="0" applyFont="1" applyFill="1" applyBorder="1" applyAlignment="1">
      <alignment vertical="center" wrapText="1"/>
    </xf>
    <xf numFmtId="0" fontId="10" fillId="4" borderId="0" xfId="0" applyFont="1" applyFill="1" applyAlignment="1">
      <alignment vertical="center"/>
    </xf>
    <xf numFmtId="0" fontId="1" fillId="4" borderId="1" xfId="0" applyFont="1" applyFill="1" applyBorder="1" applyAlignment="1">
      <alignment vertical="center" wrapText="1"/>
    </xf>
    <xf numFmtId="164" fontId="42" fillId="4" borderId="1" xfId="0" applyNumberFormat="1" applyFont="1" applyFill="1" applyBorder="1" applyAlignment="1">
      <alignment horizontal="right"/>
    </xf>
    <xf numFmtId="0" fontId="7" fillId="4" borderId="0" xfId="0" applyFont="1" applyFill="1"/>
    <xf numFmtId="0" fontId="3" fillId="4" borderId="1" xfId="0" applyFont="1" applyFill="1" applyBorder="1" applyAlignment="1">
      <alignment vertical="center" wrapText="1"/>
    </xf>
    <xf numFmtId="164" fontId="34" fillId="4" borderId="1" xfId="1" applyNumberFormat="1" applyFont="1" applyFill="1" applyBorder="1" applyAlignment="1">
      <alignment horizontal="right" vertical="center" wrapText="1"/>
    </xf>
    <xf numFmtId="164" fontId="3" fillId="4" borderId="1" xfId="1" applyNumberFormat="1" applyFont="1" applyFill="1" applyBorder="1" applyAlignment="1">
      <alignment horizontal="right" vertical="center" wrapText="1"/>
    </xf>
    <xf numFmtId="0" fontId="28" fillId="4" borderId="1" xfId="0" applyFont="1" applyFill="1" applyBorder="1" applyAlignment="1">
      <alignment vertical="center" wrapText="1"/>
    </xf>
    <xf numFmtId="164" fontId="48" fillId="4" borderId="1" xfId="1" applyNumberFormat="1" applyFont="1" applyFill="1" applyBorder="1" applyAlignment="1">
      <alignment horizontal="right" vertical="center"/>
    </xf>
    <xf numFmtId="164" fontId="27" fillId="4" borderId="1" xfId="1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vertical="center"/>
    </xf>
    <xf numFmtId="0" fontId="34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justify" vertical="center" wrapText="1"/>
    </xf>
    <xf numFmtId="0" fontId="35" fillId="4" borderId="1" xfId="0" applyFont="1" applyFill="1" applyBorder="1" applyAlignment="1">
      <alignment horizontal="justify" vertical="center" wrapText="1"/>
    </xf>
    <xf numFmtId="164" fontId="35" fillId="4" borderId="1" xfId="1" applyNumberFormat="1" applyFont="1" applyFill="1" applyBorder="1" applyAlignment="1">
      <alignment horizontal="right" vertical="center"/>
    </xf>
    <xf numFmtId="0" fontId="17" fillId="5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0" fontId="15" fillId="5" borderId="0" xfId="0" applyFont="1" applyFill="1" applyAlignment="1">
      <alignment vertical="center"/>
    </xf>
    <xf numFmtId="0" fontId="1" fillId="4" borderId="1" xfId="0" applyFont="1" applyFill="1" applyBorder="1" applyAlignment="1">
      <alignment horizontal="right" vertical="center"/>
    </xf>
    <xf numFmtId="0" fontId="52" fillId="4" borderId="1" xfId="0" applyFont="1" applyFill="1" applyBorder="1" applyAlignment="1">
      <alignment horizontal="center" vertical="center"/>
    </xf>
    <xf numFmtId="164" fontId="38" fillId="4" borderId="1" xfId="0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53" fillId="4" borderId="1" xfId="0" applyFont="1" applyFill="1" applyBorder="1" applyAlignment="1">
      <alignment horizontal="center" vertical="center"/>
    </xf>
    <xf numFmtId="164" fontId="9" fillId="4" borderId="1" xfId="1" applyNumberFormat="1" applyFont="1" applyFill="1" applyBorder="1" applyAlignment="1">
      <alignment horizontal="right" vertical="center"/>
    </xf>
    <xf numFmtId="164" fontId="54" fillId="4" borderId="1" xfId="0" applyNumberFormat="1" applyFont="1" applyFill="1" applyBorder="1" applyAlignment="1">
      <alignment horizontal="right" vertical="center"/>
    </xf>
    <xf numFmtId="0" fontId="16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27" fillId="4" borderId="1" xfId="0" applyFont="1" applyFill="1" applyBorder="1" applyAlignment="1">
      <alignment vertical="center" wrapText="1"/>
    </xf>
    <xf numFmtId="0" fontId="28" fillId="4" borderId="1" xfId="0" applyFont="1" applyFill="1" applyBorder="1" applyAlignment="1">
      <alignment horizontal="justify" vertical="center" wrapText="1"/>
    </xf>
    <xf numFmtId="49" fontId="5" fillId="4" borderId="1" xfId="0" applyNumberFormat="1" applyFont="1" applyFill="1" applyBorder="1" applyAlignment="1">
      <alignment horizontal="right" vertical="center"/>
    </xf>
    <xf numFmtId="0" fontId="31" fillId="4" borderId="1" xfId="0" applyFont="1" applyFill="1" applyBorder="1" applyAlignment="1">
      <alignment vertical="center" wrapText="1"/>
    </xf>
    <xf numFmtId="164" fontId="31" fillId="4" borderId="1" xfId="1" applyNumberFormat="1" applyFont="1" applyFill="1" applyBorder="1" applyAlignment="1">
      <alignment horizontal="right" vertical="center"/>
    </xf>
    <xf numFmtId="0" fontId="9" fillId="4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9" fillId="4" borderId="1" xfId="0" applyNumberFormat="1" applyFont="1" applyFill="1" applyBorder="1" applyAlignment="1">
      <alignment horizontal="left" vertical="center" wrapText="1"/>
    </xf>
    <xf numFmtId="2" fontId="36" fillId="4" borderId="1" xfId="0" applyNumberFormat="1" applyFont="1" applyFill="1" applyBorder="1" applyAlignment="1">
      <alignment horizontal="center" vertical="center"/>
    </xf>
    <xf numFmtId="2" fontId="0" fillId="4" borderId="0" xfId="0" applyNumberFormat="1" applyFill="1" applyAlignment="1">
      <alignment horizontal="right" vertical="center"/>
    </xf>
    <xf numFmtId="0" fontId="3" fillId="4" borderId="1" xfId="0" applyNumberFormat="1" applyFont="1" applyFill="1" applyBorder="1" applyAlignment="1">
      <alignment horizontal="left" vertical="center" wrapText="1"/>
    </xf>
    <xf numFmtId="164" fontId="49" fillId="4" borderId="1" xfId="1" applyNumberFormat="1" applyFont="1" applyFill="1" applyBorder="1" applyAlignment="1">
      <alignment horizontal="right" vertical="center"/>
    </xf>
    <xf numFmtId="164" fontId="28" fillId="4" borderId="1" xfId="1" applyNumberFormat="1" applyFont="1" applyFill="1" applyBorder="1" applyAlignment="1">
      <alignment horizontal="right" vertical="center"/>
    </xf>
    <xf numFmtId="0" fontId="27" fillId="4" borderId="1" xfId="0" applyNumberFormat="1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center" vertical="center" wrapText="1"/>
    </xf>
    <xf numFmtId="164" fontId="48" fillId="4" borderId="1" xfId="0" applyNumberFormat="1" applyFont="1" applyFill="1" applyBorder="1" applyAlignment="1">
      <alignment horizontal="right" vertical="center"/>
    </xf>
    <xf numFmtId="164" fontId="27" fillId="4" borderId="1" xfId="0" applyNumberFormat="1" applyFont="1" applyFill="1" applyBorder="1" applyAlignment="1">
      <alignment horizontal="right" vertical="center"/>
    </xf>
    <xf numFmtId="0" fontId="40" fillId="4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justify" vertical="center" wrapText="1"/>
    </xf>
    <xf numFmtId="164" fontId="50" fillId="4" borderId="1" xfId="1" applyNumberFormat="1" applyFont="1" applyFill="1" applyBorder="1" applyAlignment="1">
      <alignment horizontal="right" vertical="center"/>
    </xf>
    <xf numFmtId="0" fontId="13" fillId="4" borderId="0" xfId="0" applyFont="1" applyFill="1"/>
    <xf numFmtId="0" fontId="10" fillId="4" borderId="0" xfId="0" applyFont="1" applyFill="1"/>
    <xf numFmtId="0" fontId="22" fillId="4" borderId="0" xfId="0" applyFont="1" applyFill="1"/>
    <xf numFmtId="0" fontId="56" fillId="0" borderId="0" xfId="0" applyFont="1" applyAlignment="1">
      <alignment horizontal="right" vertical="center"/>
    </xf>
    <xf numFmtId="0" fontId="57" fillId="5" borderId="1" xfId="0" applyFont="1" applyFill="1" applyBorder="1" applyAlignment="1">
      <alignment horizontal="right" vertical="center" wrapText="1"/>
    </xf>
    <xf numFmtId="0" fontId="58" fillId="4" borderId="1" xfId="0" applyFont="1" applyFill="1" applyBorder="1" applyAlignment="1">
      <alignment horizontal="right" wrapText="1"/>
    </xf>
    <xf numFmtId="0" fontId="57" fillId="4" borderId="1" xfId="0" applyFont="1" applyFill="1" applyBorder="1" applyAlignment="1">
      <alignment horizontal="right" vertical="center"/>
    </xf>
    <xf numFmtId="0" fontId="57" fillId="4" borderId="1" xfId="0" applyFont="1" applyFill="1" applyBorder="1" applyAlignment="1">
      <alignment horizontal="right" vertical="center" wrapText="1"/>
    </xf>
    <xf numFmtId="0" fontId="58" fillId="4" borderId="1" xfId="0" applyFont="1" applyFill="1" applyBorder="1" applyAlignment="1">
      <alignment horizontal="right" vertical="center" wrapText="1"/>
    </xf>
    <xf numFmtId="0" fontId="57" fillId="0" borderId="1" xfId="0" applyFont="1" applyFill="1" applyBorder="1" applyAlignment="1">
      <alignment horizontal="right" vertical="center" wrapText="1"/>
    </xf>
    <xf numFmtId="0" fontId="57" fillId="0" borderId="1" xfId="0" applyFont="1" applyFill="1" applyBorder="1" applyAlignment="1">
      <alignment horizontal="right" vertical="center"/>
    </xf>
    <xf numFmtId="0" fontId="59" fillId="4" borderId="1" xfId="0" applyFont="1" applyFill="1" applyBorder="1" applyAlignment="1">
      <alignment horizontal="right" vertical="center" wrapText="1"/>
    </xf>
    <xf numFmtId="49" fontId="57" fillId="4" borderId="1" xfId="0" applyNumberFormat="1" applyFont="1" applyFill="1" applyBorder="1" applyAlignment="1">
      <alignment horizontal="right" vertical="center"/>
    </xf>
    <xf numFmtId="0" fontId="58" fillId="4" borderId="1" xfId="0" applyFont="1" applyFill="1" applyBorder="1" applyAlignment="1">
      <alignment horizontal="right" vertical="center"/>
    </xf>
    <xf numFmtId="0" fontId="58" fillId="0" borderId="1" xfId="0" applyFont="1" applyFill="1" applyBorder="1" applyAlignment="1">
      <alignment horizontal="right" vertical="center" wrapText="1"/>
    </xf>
    <xf numFmtId="49" fontId="57" fillId="4" borderId="1" xfId="0" applyNumberFormat="1" applyFont="1" applyFill="1" applyBorder="1" applyAlignment="1">
      <alignment horizontal="right" vertical="center" wrapText="1"/>
    </xf>
    <xf numFmtId="49" fontId="60" fillId="4" borderId="1" xfId="0" applyNumberFormat="1" applyFont="1" applyFill="1" applyBorder="1" applyAlignment="1">
      <alignment horizontal="right" vertical="center" wrapText="1"/>
    </xf>
    <xf numFmtId="0" fontId="45" fillId="0" borderId="1" xfId="0" applyFont="1" applyFill="1" applyBorder="1" applyAlignment="1">
      <alignment horizontal="right" vertical="center" wrapText="1"/>
    </xf>
    <xf numFmtId="0" fontId="57" fillId="0" borderId="13" xfId="0" applyFont="1" applyFill="1" applyBorder="1" applyAlignment="1">
      <alignment horizontal="right" vertical="center" wrapText="1"/>
    </xf>
    <xf numFmtId="0" fontId="57" fillId="3" borderId="4" xfId="0" applyFont="1" applyFill="1" applyBorder="1" applyAlignment="1">
      <alignment horizontal="right" vertical="center"/>
    </xf>
    <xf numFmtId="0" fontId="57" fillId="3" borderId="1" xfId="0" applyFont="1" applyFill="1" applyBorder="1" applyAlignment="1">
      <alignment horizontal="right" vertical="center"/>
    </xf>
    <xf numFmtId="0" fontId="57" fillId="2" borderId="4" xfId="0" applyFont="1" applyFill="1" applyBorder="1" applyAlignment="1">
      <alignment horizontal="right" vertical="center" wrapText="1"/>
    </xf>
    <xf numFmtId="0" fontId="61" fillId="2" borderId="4" xfId="0" applyFont="1" applyFill="1" applyBorder="1" applyAlignment="1">
      <alignment horizontal="right" vertical="center"/>
    </xf>
    <xf numFmtId="0" fontId="61" fillId="2" borderId="1" xfId="0" applyFont="1" applyFill="1" applyBorder="1" applyAlignment="1">
      <alignment horizontal="right" vertical="center"/>
    </xf>
    <xf numFmtId="0" fontId="61" fillId="2" borderId="1" xfId="0" applyFont="1" applyFill="1" applyBorder="1" applyAlignment="1">
      <alignment horizontal="right" vertical="center" wrapText="1"/>
    </xf>
    <xf numFmtId="43" fontId="57" fillId="2" borderId="1" xfId="1" applyFont="1" applyFill="1" applyBorder="1" applyAlignment="1">
      <alignment horizontal="right" vertical="center"/>
    </xf>
    <xf numFmtId="0" fontId="57" fillId="2" borderId="3" xfId="0" applyFont="1" applyFill="1" applyBorder="1" applyAlignment="1">
      <alignment horizontal="right" vertical="center"/>
    </xf>
    <xf numFmtId="0" fontId="57" fillId="2" borderId="7" xfId="0" applyFont="1" applyFill="1" applyBorder="1" applyAlignment="1">
      <alignment horizontal="right" vertical="center"/>
    </xf>
    <xf numFmtId="0" fontId="57" fillId="2" borderId="8" xfId="0" applyFont="1" applyFill="1" applyBorder="1" applyAlignment="1">
      <alignment horizontal="right" vertical="center"/>
    </xf>
    <xf numFmtId="0" fontId="57" fillId="2" borderId="6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right" vertical="center"/>
    </xf>
    <xf numFmtId="164" fontId="1" fillId="5" borderId="1" xfId="1" applyNumberFormat="1" applyFont="1" applyFill="1" applyBorder="1" applyAlignment="1">
      <alignment horizontal="right" vertical="center"/>
    </xf>
    <xf numFmtId="164" fontId="34" fillId="4" borderId="1" xfId="0" applyNumberFormat="1" applyFont="1" applyFill="1" applyBorder="1" applyAlignment="1">
      <alignment horizontal="right" vertical="center"/>
    </xf>
    <xf numFmtId="0" fontId="62" fillId="4" borderId="1" xfId="0" applyFont="1" applyFill="1" applyBorder="1" applyAlignment="1">
      <alignment vertical="center"/>
    </xf>
    <xf numFmtId="164" fontId="6" fillId="4" borderId="1" xfId="0" applyNumberFormat="1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wrapText="1"/>
    </xf>
    <xf numFmtId="0" fontId="34" fillId="4" borderId="1" xfId="0" applyFont="1" applyFill="1" applyBorder="1" applyAlignment="1">
      <alignment wrapText="1"/>
    </xf>
    <xf numFmtId="0" fontId="34" fillId="4" borderId="1" xfId="0" applyNumberFormat="1" applyFont="1" applyFill="1" applyBorder="1" applyAlignment="1">
      <alignment wrapText="1"/>
    </xf>
    <xf numFmtId="0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top" wrapText="1"/>
    </xf>
    <xf numFmtId="0" fontId="3" fillId="4" borderId="1" xfId="0" applyNumberFormat="1" applyFont="1" applyFill="1" applyBorder="1" applyAlignment="1">
      <alignment wrapText="1"/>
    </xf>
    <xf numFmtId="0" fontId="3" fillId="4" borderId="1" xfId="0" quotePrefix="1" applyFont="1" applyFill="1" applyBorder="1" applyAlignment="1">
      <alignment vertical="center" wrapText="1"/>
    </xf>
    <xf numFmtId="0" fontId="3" fillId="4" borderId="1" xfId="0" quotePrefix="1" applyFont="1" applyFill="1" applyBorder="1" applyAlignment="1">
      <alignment wrapText="1"/>
    </xf>
    <xf numFmtId="164" fontId="46" fillId="4" borderId="1" xfId="0" applyNumberFormat="1" applyFont="1" applyFill="1" applyBorder="1" applyAlignment="1">
      <alignment horizontal="right" vertical="center"/>
    </xf>
    <xf numFmtId="44" fontId="34" fillId="4" borderId="1" xfId="2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3" fontId="5" fillId="0" borderId="1" xfId="1" applyFont="1" applyFill="1" applyBorder="1" applyAlignment="1">
      <alignment horizontal="right" vertical="center"/>
    </xf>
    <xf numFmtId="164" fontId="1" fillId="0" borderId="1" xfId="1" applyNumberFormat="1" applyFont="1" applyFill="1" applyBorder="1" applyAlignment="1">
      <alignment vertical="center"/>
    </xf>
    <xf numFmtId="0" fontId="64" fillId="0" borderId="0" xfId="0" applyFont="1" applyAlignment="1"/>
    <xf numFmtId="0" fontId="52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49" fontId="65" fillId="4" borderId="1" xfId="0" applyNumberFormat="1" applyFont="1" applyFill="1" applyBorder="1" applyAlignment="1">
      <alignment horizontal="right" vertical="center" wrapText="1"/>
    </xf>
    <xf numFmtId="49" fontId="72" fillId="4" borderId="1" xfId="0" applyNumberFormat="1" applyFont="1" applyFill="1" applyBorder="1" applyAlignment="1">
      <alignment horizontal="right" vertical="center" wrapText="1"/>
    </xf>
    <xf numFmtId="0" fontId="54" fillId="4" borderId="1" xfId="0" applyFont="1" applyFill="1" applyBorder="1" applyAlignment="1">
      <alignment vertical="center" wrapText="1"/>
    </xf>
    <xf numFmtId="164" fontId="64" fillId="4" borderId="1" xfId="0" applyNumberFormat="1" applyFont="1" applyFill="1" applyBorder="1" applyAlignment="1">
      <alignment vertical="center"/>
    </xf>
    <xf numFmtId="164" fontId="38" fillId="4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center"/>
    </xf>
    <xf numFmtId="0" fontId="35" fillId="4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right" vertical="center"/>
    </xf>
    <xf numFmtId="0" fontId="57" fillId="5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vertical="center" wrapText="1"/>
    </xf>
    <xf numFmtId="0" fontId="36" fillId="5" borderId="1" xfId="0" applyFont="1" applyFill="1" applyBorder="1" applyAlignment="1">
      <alignment horizontal="center" vertical="center"/>
    </xf>
    <xf numFmtId="0" fontId="0" fillId="5" borderId="0" xfId="0" applyFill="1"/>
    <xf numFmtId="164" fontId="63" fillId="4" borderId="1" xfId="0" applyNumberFormat="1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horizontal="right" vertical="center"/>
    </xf>
    <xf numFmtId="0" fontId="28" fillId="4" borderId="1" xfId="0" applyNumberFormat="1" applyFont="1" applyFill="1" applyBorder="1" applyAlignment="1">
      <alignment horizontal="left" vertical="center" wrapText="1"/>
    </xf>
    <xf numFmtId="0" fontId="71" fillId="4" borderId="1" xfId="0" applyFont="1" applyFill="1" applyBorder="1" applyAlignment="1">
      <alignment horizontal="right" vertical="center"/>
    </xf>
    <xf numFmtId="0" fontId="39" fillId="4" borderId="1" xfId="0" applyFont="1" applyFill="1" applyBorder="1" applyAlignment="1">
      <alignment horizontal="center" vertical="center"/>
    </xf>
    <xf numFmtId="164" fontId="47" fillId="4" borderId="1" xfId="0" applyNumberFormat="1" applyFont="1" applyFill="1" applyBorder="1" applyAlignment="1">
      <alignment horizontal="right" vertical="center"/>
    </xf>
    <xf numFmtId="0" fontId="64" fillId="0" borderId="0" xfId="0" applyFont="1"/>
    <xf numFmtId="164" fontId="34" fillId="5" borderId="1" xfId="1" applyNumberFormat="1" applyFont="1" applyFill="1" applyBorder="1" applyAlignment="1">
      <alignment horizontal="right" vertical="center"/>
    </xf>
    <xf numFmtId="164" fontId="42" fillId="5" borderId="1" xfId="0" applyNumberFormat="1" applyFont="1" applyFill="1" applyBorder="1" applyAlignment="1">
      <alignment horizontal="right" vertical="center"/>
    </xf>
    <xf numFmtId="164" fontId="3" fillId="5" borderId="1" xfId="1" applyNumberFormat="1" applyFont="1" applyFill="1" applyBorder="1" applyAlignment="1">
      <alignment horizontal="right" vertical="center"/>
    </xf>
    <xf numFmtId="164" fontId="6" fillId="5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wrapText="1"/>
    </xf>
    <xf numFmtId="165" fontId="11" fillId="2" borderId="1" xfId="1" applyNumberFormat="1" applyFont="1" applyFill="1" applyBorder="1" applyAlignment="1">
      <alignment horizontal="center" vertical="center"/>
    </xf>
    <xf numFmtId="43" fontId="11" fillId="2" borderId="1" xfId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43" fontId="8" fillId="2" borderId="1" xfId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33" fillId="2" borderId="1" xfId="1" applyFont="1" applyFill="1" applyBorder="1" applyAlignment="1">
      <alignment horizontal="center" vertical="center"/>
    </xf>
    <xf numFmtId="0" fontId="66" fillId="4" borderId="1" xfId="0" applyFont="1" applyFill="1" applyBorder="1" applyAlignment="1">
      <alignment horizontal="right" vertical="center" wrapText="1"/>
    </xf>
    <xf numFmtId="0" fontId="67" fillId="4" borderId="1" xfId="0" applyFont="1" applyFill="1" applyBorder="1" applyAlignment="1">
      <alignment horizontal="left" wrapText="1"/>
    </xf>
    <xf numFmtId="0" fontId="69" fillId="4" borderId="1" xfId="0" applyFont="1" applyFill="1" applyBorder="1" applyAlignment="1">
      <alignment horizontal="center" vertical="center"/>
    </xf>
    <xf numFmtId="164" fontId="67" fillId="4" borderId="1" xfId="1" applyNumberFormat="1" applyFont="1" applyFill="1" applyBorder="1" applyAlignment="1">
      <alignment horizontal="right" vertical="center"/>
    </xf>
    <xf numFmtId="164" fontId="68" fillId="4" borderId="1" xfId="0" applyNumberFormat="1" applyFont="1" applyFill="1" applyBorder="1" applyAlignment="1">
      <alignment vertical="center"/>
    </xf>
    <xf numFmtId="0" fontId="66" fillId="4" borderId="1" xfId="0" applyFont="1" applyFill="1" applyBorder="1" applyAlignment="1">
      <alignment horizontal="right" vertical="center"/>
    </xf>
    <xf numFmtId="0" fontId="68" fillId="4" borderId="1" xfId="0" applyFont="1" applyFill="1" applyBorder="1" applyAlignment="1">
      <alignment wrapText="1"/>
    </xf>
    <xf numFmtId="164" fontId="68" fillId="4" borderId="1" xfId="1" applyNumberFormat="1" applyFont="1" applyFill="1" applyBorder="1" applyAlignment="1">
      <alignment horizontal="right" vertical="center"/>
    </xf>
    <xf numFmtId="164" fontId="70" fillId="4" borderId="1" xfId="0" applyNumberFormat="1" applyFont="1" applyFill="1" applyBorder="1" applyAlignment="1">
      <alignment horizontal="right"/>
    </xf>
    <xf numFmtId="164" fontId="70" fillId="4" borderId="1" xfId="0" applyNumberFormat="1" applyFont="1" applyFill="1" applyBorder="1" applyAlignment="1">
      <alignment horizontal="right" vertical="center"/>
    </xf>
    <xf numFmtId="0" fontId="55" fillId="0" borderId="16" xfId="0" applyFont="1" applyBorder="1" applyAlignment="1"/>
    <xf numFmtId="0" fontId="0" fillId="0" borderId="0" xfId="0" applyAlignment="1"/>
    <xf numFmtId="164" fontId="42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right" vertical="center" wrapText="1"/>
    </xf>
    <xf numFmtId="0" fontId="28" fillId="4" borderId="1" xfId="0" applyFont="1" applyFill="1" applyBorder="1" applyAlignment="1">
      <alignment wrapText="1"/>
    </xf>
    <xf numFmtId="0" fontId="17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 wrapText="1"/>
    </xf>
    <xf numFmtId="164" fontId="73" fillId="4" borderId="1" xfId="0" applyNumberFormat="1" applyFont="1" applyFill="1" applyBorder="1" applyAlignment="1">
      <alignment vertical="center"/>
    </xf>
    <xf numFmtId="164" fontId="26" fillId="4" borderId="1" xfId="1" applyNumberFormat="1" applyFont="1" applyFill="1" applyBorder="1" applyAlignment="1">
      <alignment horizontal="right" vertical="center"/>
    </xf>
    <xf numFmtId="0" fontId="45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2" fillId="0" borderId="0" xfId="0" applyFont="1" applyFill="1" applyAlignment="1">
      <alignment horizontal="left"/>
    </xf>
    <xf numFmtId="165" fontId="38" fillId="0" borderId="0" xfId="1" applyNumberFormat="1" applyFont="1" applyFill="1" applyAlignment="1"/>
    <xf numFmtId="43" fontId="38" fillId="0" borderId="0" xfId="1" applyFont="1" applyFill="1" applyAlignment="1"/>
    <xf numFmtId="0" fontId="38" fillId="0" borderId="0" xfId="0" applyFont="1" applyFill="1" applyAlignment="1"/>
    <xf numFmtId="0" fontId="55" fillId="0" borderId="16" xfId="0" applyFont="1" applyBorder="1" applyAlignment="1">
      <alignment horizontal="right"/>
    </xf>
    <xf numFmtId="0" fontId="3" fillId="5" borderId="1" xfId="0" applyNumberFormat="1" applyFont="1" applyFill="1" applyBorder="1" applyAlignment="1">
      <alignment wrapText="1"/>
    </xf>
    <xf numFmtId="49" fontId="74" fillId="4" borderId="1" xfId="0" applyNumberFormat="1" applyFont="1" applyFill="1" applyBorder="1" applyAlignment="1">
      <alignment horizontal="right" vertical="center" wrapText="1"/>
    </xf>
    <xf numFmtId="0" fontId="27" fillId="5" borderId="1" xfId="0" applyFont="1" applyFill="1" applyBorder="1" applyAlignment="1">
      <alignment vertical="center" wrapText="1"/>
    </xf>
    <xf numFmtId="164" fontId="42" fillId="5" borderId="1" xfId="0" applyNumberFormat="1" applyFont="1" applyFill="1" applyBorder="1" applyAlignment="1">
      <alignment horizontal="right"/>
    </xf>
    <xf numFmtId="0" fontId="10" fillId="5" borderId="0" xfId="0" applyFont="1" applyFill="1"/>
    <xf numFmtId="0" fontId="3" fillId="5" borderId="1" xfId="0" applyFont="1" applyFill="1" applyBorder="1" applyAlignment="1">
      <alignment vertical="center" wrapText="1"/>
    </xf>
    <xf numFmtId="164" fontId="5" fillId="5" borderId="1" xfId="1" applyNumberFormat="1" applyFont="1" applyFill="1" applyBorder="1" applyAlignment="1">
      <alignment horizontal="right" vertical="center" wrapText="1"/>
    </xf>
    <xf numFmtId="164" fontId="1" fillId="5" borderId="1" xfId="1" applyNumberFormat="1" applyFont="1" applyFill="1" applyBorder="1" applyAlignment="1">
      <alignment horizontal="right" vertical="center" wrapText="1"/>
    </xf>
    <xf numFmtId="0" fontId="20" fillId="5" borderId="0" xfId="0" applyFont="1" applyFill="1"/>
    <xf numFmtId="0" fontId="75" fillId="0" borderId="0" xfId="0" applyFont="1" applyAlignment="1">
      <alignment horizontal="right" vertical="center"/>
    </xf>
    <xf numFmtId="49" fontId="77" fillId="0" borderId="1" xfId="0" applyNumberFormat="1" applyFont="1" applyFill="1" applyBorder="1" applyAlignment="1">
      <alignment horizontal="center" vertical="center"/>
    </xf>
    <xf numFmtId="49" fontId="57" fillId="0" borderId="1" xfId="0" applyNumberFormat="1" applyFont="1" applyFill="1" applyBorder="1" applyAlignment="1">
      <alignment horizontal="center" vertical="center"/>
    </xf>
    <xf numFmtId="49" fontId="78" fillId="0" borderId="1" xfId="0" applyNumberFormat="1" applyFont="1" applyFill="1" applyBorder="1" applyAlignment="1">
      <alignment horizontal="center" vertical="center" wrapText="1"/>
    </xf>
    <xf numFmtId="49" fontId="79" fillId="0" borderId="5" xfId="0" applyNumberFormat="1" applyFont="1" applyFill="1" applyBorder="1" applyAlignment="1">
      <alignment horizontal="center" vertical="center"/>
    </xf>
    <xf numFmtId="49" fontId="79" fillId="0" borderId="2" xfId="0" applyNumberFormat="1" applyFont="1" applyFill="1" applyBorder="1" applyAlignment="1">
      <alignment horizontal="center" vertical="center"/>
    </xf>
    <xf numFmtId="49" fontId="77" fillId="0" borderId="1" xfId="1" applyNumberFormat="1" applyFont="1" applyFill="1" applyBorder="1" applyAlignment="1">
      <alignment horizontal="center" vertical="center"/>
    </xf>
    <xf numFmtId="49" fontId="78" fillId="0" borderId="1" xfId="1" applyNumberFormat="1" applyFont="1" applyFill="1" applyBorder="1" applyAlignment="1">
      <alignment horizontal="center" vertical="center"/>
    </xf>
    <xf numFmtId="49" fontId="80" fillId="0" borderId="0" xfId="0" applyNumberFormat="1" applyFont="1" applyFill="1" applyAlignment="1">
      <alignment horizontal="center"/>
    </xf>
    <xf numFmtId="49" fontId="81" fillId="6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wrapText="1"/>
    </xf>
    <xf numFmtId="164" fontId="46" fillId="0" borderId="1" xfId="0" applyNumberFormat="1" applyFont="1" applyFill="1" applyBorder="1" applyAlignment="1">
      <alignment horizontal="right" vertical="center"/>
    </xf>
    <xf numFmtId="0" fontId="41" fillId="0" borderId="0" xfId="0" applyFont="1" applyFill="1"/>
    <xf numFmtId="0" fontId="3" fillId="0" borderId="1" xfId="0" applyFont="1" applyFill="1" applyBorder="1" applyAlignment="1">
      <alignment vertical="justify" wrapText="1"/>
    </xf>
    <xf numFmtId="164" fontId="34" fillId="0" borderId="1" xfId="1" applyNumberFormat="1" applyFont="1" applyFill="1" applyBorder="1" applyAlignment="1">
      <alignment horizontal="right" vertical="center"/>
    </xf>
    <xf numFmtId="0" fontId="69" fillId="0" borderId="1" xfId="0" applyFont="1" applyFill="1" applyBorder="1" applyAlignment="1">
      <alignment horizontal="center" vertical="center"/>
    </xf>
    <xf numFmtId="164" fontId="68" fillId="0" borderId="1" xfId="1" applyNumberFormat="1" applyFont="1" applyFill="1" applyBorder="1" applyAlignment="1">
      <alignment horizontal="right" vertical="center"/>
    </xf>
    <xf numFmtId="164" fontId="70" fillId="0" borderId="1" xfId="0" applyNumberFormat="1" applyFont="1" applyFill="1" applyBorder="1" applyAlignment="1">
      <alignment horizontal="right"/>
    </xf>
    <xf numFmtId="164" fontId="70" fillId="0" borderId="1" xfId="0" applyNumberFormat="1" applyFont="1" applyFill="1" applyBorder="1" applyAlignment="1">
      <alignment horizontal="right" vertical="center"/>
    </xf>
    <xf numFmtId="164" fontId="68" fillId="0" borderId="1" xfId="0" applyNumberFormat="1" applyFont="1" applyFill="1" applyBorder="1" applyAlignment="1">
      <alignment vertical="center"/>
    </xf>
    <xf numFmtId="0" fontId="22" fillId="0" borderId="0" xfId="0" applyFont="1" applyFill="1"/>
    <xf numFmtId="164" fontId="26" fillId="0" borderId="1" xfId="0" applyNumberFormat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wrapText="1"/>
    </xf>
    <xf numFmtId="164" fontId="48" fillId="5" borderId="1" xfId="1" applyNumberFormat="1" applyFont="1" applyFill="1" applyBorder="1" applyAlignment="1">
      <alignment horizontal="right" vertical="center"/>
    </xf>
    <xf numFmtId="164" fontId="27" fillId="5" borderId="1" xfId="1" applyNumberFormat="1" applyFont="1" applyFill="1" applyBorder="1" applyAlignment="1">
      <alignment horizontal="right" vertical="center"/>
    </xf>
    <xf numFmtId="0" fontId="82" fillId="0" borderId="0" xfId="0" applyFont="1" applyAlignment="1">
      <alignment horizontal="right" wrapText="1"/>
    </xf>
    <xf numFmtId="0" fontId="1" fillId="5" borderId="1" xfId="0" applyFont="1" applyFill="1" applyBorder="1" applyAlignment="1">
      <alignment horizontal="right" vertical="center"/>
    </xf>
    <xf numFmtId="0" fontId="52" fillId="5" borderId="1" xfId="0" applyFont="1" applyFill="1" applyBorder="1" applyAlignment="1">
      <alignment horizontal="center" vertical="center"/>
    </xf>
    <xf numFmtId="164" fontId="9" fillId="5" borderId="1" xfId="1" applyNumberFormat="1" applyFont="1" applyFill="1" applyBorder="1" applyAlignment="1">
      <alignment horizontal="right" vertical="center"/>
    </xf>
    <xf numFmtId="164" fontId="38" fillId="5" borderId="1" xfId="0" applyNumberFormat="1" applyFont="1" applyFill="1" applyBorder="1" applyAlignment="1">
      <alignment horizontal="right"/>
    </xf>
    <xf numFmtId="164" fontId="38" fillId="5" borderId="1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vertical="center"/>
    </xf>
    <xf numFmtId="0" fontId="13" fillId="5" borderId="0" xfId="0" applyFont="1" applyFill="1"/>
    <xf numFmtId="164" fontId="26" fillId="0" borderId="1" xfId="1" applyNumberFormat="1" applyFont="1" applyFill="1" applyBorder="1" applyAlignment="1">
      <alignment horizontal="right" vertical="center"/>
    </xf>
    <xf numFmtId="164" fontId="64" fillId="0" borderId="0" xfId="0" applyNumberFormat="1" applyFont="1"/>
    <xf numFmtId="0" fontId="76" fillId="0" borderId="0" xfId="0" applyFont="1" applyAlignment="1">
      <alignment horizontal="right" vertical="center"/>
    </xf>
    <xf numFmtId="0" fontId="36" fillId="0" borderId="5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64" fillId="0" borderId="0" xfId="0" applyFont="1" applyAlignment="1">
      <alignment horizontal="left"/>
    </xf>
    <xf numFmtId="0" fontId="51" fillId="0" borderId="5" xfId="0" applyFont="1" applyBorder="1" applyAlignment="1">
      <alignment horizontal="center"/>
    </xf>
    <xf numFmtId="0" fontId="51" fillId="0" borderId="14" xfId="0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164" fontId="11" fillId="4" borderId="1" xfId="1" applyNumberFormat="1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4" fillId="0" borderId="13" xfId="0" applyFont="1" applyBorder="1" applyAlignment="1">
      <alignment horizontal="right"/>
    </xf>
    <xf numFmtId="0" fontId="73" fillId="0" borderId="0" xfId="0" applyFont="1" applyAlignment="1">
      <alignment horizontal="center" vertical="center" wrapText="1"/>
    </xf>
    <xf numFmtId="0" fontId="75" fillId="0" borderId="0" xfId="0" applyFont="1" applyAlignment="1">
      <alignment horizontal="right" wrapText="1"/>
    </xf>
    <xf numFmtId="0" fontId="75" fillId="0" borderId="0" xfId="0" applyFont="1" applyAlignment="1">
      <alignment horizontal="right" vertical="center"/>
    </xf>
    <xf numFmtId="165" fontId="1" fillId="0" borderId="1" xfId="1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82" fillId="0" borderId="0" xfId="0" applyFont="1" applyAlignment="1">
      <alignment horizontal="right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83" fillId="0" borderId="5" xfId="0" applyNumberFormat="1" applyFont="1" applyFill="1" applyBorder="1" applyAlignment="1">
      <alignment horizontal="center" vertical="center"/>
    </xf>
    <xf numFmtId="49" fontId="83" fillId="0" borderId="2" xfId="0" applyNumberFormat="1" applyFont="1" applyFill="1" applyBorder="1" applyAlignment="1">
      <alignment horizontal="center" vertical="center"/>
    </xf>
    <xf numFmtId="49" fontId="34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76" fillId="0" borderId="0" xfId="0" applyFont="1" applyAlignment="1">
      <alignment vertical="center"/>
    </xf>
    <xf numFmtId="0" fontId="84" fillId="0" borderId="0" xfId="0" applyFont="1" applyAlignment="1">
      <alignment horizontal="right" wrapText="1"/>
    </xf>
    <xf numFmtId="0" fontId="85" fillId="0" borderId="0" xfId="0" applyFont="1" applyAlignment="1">
      <alignment horizontal="center" vertical="top" wrapText="1"/>
    </xf>
    <xf numFmtId="0" fontId="86" fillId="0" borderId="1" xfId="0" applyFont="1" applyFill="1" applyBorder="1" applyAlignment="1">
      <alignment horizontal="right" vertical="center"/>
    </xf>
    <xf numFmtId="0" fontId="86" fillId="5" borderId="1" xfId="0" applyFont="1" applyFill="1" applyBorder="1" applyAlignment="1">
      <alignment horizontal="right" vertical="center"/>
    </xf>
    <xf numFmtId="0" fontId="86" fillId="5" borderId="1" xfId="0" applyFont="1" applyFill="1" applyBorder="1" applyAlignment="1">
      <alignment horizontal="right" vertical="center" wrapText="1"/>
    </xf>
    <xf numFmtId="0" fontId="87" fillId="4" borderId="1" xfId="0" applyFont="1" applyFill="1" applyBorder="1" applyAlignment="1">
      <alignment horizontal="right" vertical="center"/>
    </xf>
    <xf numFmtId="0" fontId="86" fillId="4" borderId="1" xfId="0" applyFont="1" applyFill="1" applyBorder="1" applyAlignment="1">
      <alignment horizontal="right" vertical="center"/>
    </xf>
    <xf numFmtId="49" fontId="86" fillId="4" borderId="1" xfId="0" applyNumberFormat="1" applyFont="1" applyFill="1" applyBorder="1" applyAlignment="1">
      <alignment horizontal="right" vertical="center" wrapText="1"/>
    </xf>
    <xf numFmtId="0" fontId="86" fillId="4" borderId="1" xfId="0" applyFont="1" applyFill="1" applyBorder="1" applyAlignment="1">
      <alignment horizontal="right" vertical="center" wrapText="1"/>
    </xf>
    <xf numFmtId="0" fontId="87" fillId="4" borderId="1" xfId="0" applyFont="1" applyFill="1" applyBorder="1" applyAlignment="1">
      <alignment horizontal="right" vertical="center" wrapText="1"/>
    </xf>
    <xf numFmtId="49" fontId="88" fillId="4" borderId="1" xfId="0" applyNumberFormat="1" applyFont="1" applyFill="1" applyBorder="1" applyAlignment="1">
      <alignment horizontal="right" vertical="center" wrapText="1"/>
    </xf>
    <xf numFmtId="49" fontId="89" fillId="4" borderId="1" xfId="0" applyNumberFormat="1" applyFont="1" applyFill="1" applyBorder="1" applyAlignment="1">
      <alignment horizontal="right" vertical="center" wrapText="1"/>
    </xf>
    <xf numFmtId="49" fontId="90" fillId="5" borderId="1" xfId="0" applyNumberFormat="1" applyFont="1" applyFill="1" applyBorder="1" applyAlignment="1">
      <alignment horizontal="right" vertical="center" wrapText="1"/>
    </xf>
    <xf numFmtId="49" fontId="91" fillId="4" borderId="1" xfId="0" applyNumberFormat="1" applyFont="1" applyFill="1" applyBorder="1" applyAlignment="1">
      <alignment horizontal="right" vertical="center" wrapText="1"/>
    </xf>
    <xf numFmtId="49" fontId="92" fillId="4" borderId="1" xfId="0" applyNumberFormat="1" applyFont="1" applyFill="1" applyBorder="1" applyAlignment="1">
      <alignment horizontal="right" vertical="center" wrapText="1"/>
    </xf>
    <xf numFmtId="0" fontId="93" fillId="4" borderId="1" xfId="0" applyFont="1" applyFill="1" applyBorder="1" applyAlignment="1">
      <alignment horizontal="right" vertical="center" wrapText="1"/>
    </xf>
    <xf numFmtId="0" fontId="93" fillId="4" borderId="1" xfId="0" applyFont="1" applyFill="1" applyBorder="1" applyAlignment="1">
      <alignment horizontal="right" vertical="center"/>
    </xf>
    <xf numFmtId="0" fontId="45" fillId="0" borderId="1" xfId="0" applyFont="1" applyFill="1" applyBorder="1" applyAlignment="1">
      <alignment horizontal="center" vertical="center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FF6699"/>
      <color rgb="FFFF93B7"/>
      <color rgb="FFBBD46A"/>
      <color rgb="FFD4CAE0"/>
      <color rgb="FFD8CFE3"/>
      <color rgb="FF69FFFF"/>
      <color rgb="FF0FB158"/>
      <color rgb="FFB6B1F9"/>
      <color rgb="FFF8A95A"/>
      <color rgb="FF9CB0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BD265"/>
  <sheetViews>
    <sheetView view="pageBreakPreview" topLeftCell="B1" zoomScale="68" zoomScaleNormal="75" zoomScaleSheetLayoutView="68" workbookViewId="0">
      <selection activeCell="B7" sqref="B7:AF7"/>
    </sheetView>
  </sheetViews>
  <sheetFormatPr defaultRowHeight="18.75" x14ac:dyDescent="0.3"/>
  <cols>
    <col min="1" max="1" width="0.42578125" style="3" hidden="1" customWidth="1"/>
    <col min="2" max="2" width="26.7109375" style="169" customWidth="1"/>
    <col min="3" max="3" width="77.28515625" style="4" customWidth="1"/>
    <col min="4" max="5" width="7.7109375" style="24" hidden="1" customWidth="1"/>
    <col min="6" max="6" width="7.7109375" style="34" hidden="1" customWidth="1"/>
    <col min="7" max="7" width="8" style="35" hidden="1" customWidth="1"/>
    <col min="8" max="8" width="6.28515625" style="36" hidden="1" customWidth="1"/>
    <col min="9" max="9" width="9" style="25" hidden="1" customWidth="1"/>
    <col min="10" max="10" width="13.28515625" style="26" hidden="1" customWidth="1"/>
    <col min="11" max="11" width="6.5703125" style="26" hidden="1" customWidth="1"/>
    <col min="12" max="12" width="16.85546875" hidden="1" customWidth="1"/>
    <col min="13" max="13" width="16.5703125" hidden="1" customWidth="1"/>
    <col min="14" max="14" width="16.42578125" hidden="1" customWidth="1"/>
    <col min="15" max="15" width="14.140625" hidden="1" customWidth="1"/>
    <col min="16" max="16" width="12.28515625" hidden="1" customWidth="1"/>
    <col min="17" max="17" width="12" hidden="1" customWidth="1"/>
    <col min="18" max="18" width="20" hidden="1" customWidth="1"/>
    <col min="19" max="19" width="20.85546875" hidden="1" customWidth="1"/>
    <col min="20" max="20" width="20.5703125" hidden="1" customWidth="1"/>
    <col min="21" max="21" width="13.5703125" hidden="1" customWidth="1"/>
    <col min="22" max="22" width="17.42578125" hidden="1" customWidth="1"/>
    <col min="23" max="23" width="11.28515625" hidden="1" customWidth="1"/>
    <col min="24" max="24" width="21.7109375" hidden="1" customWidth="1"/>
    <col min="25" max="25" width="21.5703125" hidden="1" customWidth="1"/>
    <col min="26" max="26" width="21.42578125" hidden="1" customWidth="1"/>
    <col min="27" max="27" width="20.140625" hidden="1" customWidth="1"/>
    <col min="28" max="28" width="20.28515625" hidden="1" customWidth="1"/>
    <col min="29" max="29" width="19.5703125" hidden="1" customWidth="1"/>
    <col min="30" max="30" width="15.140625" customWidth="1"/>
    <col min="31" max="31" width="14.28515625" customWidth="1"/>
    <col min="32" max="32" width="14.7109375" customWidth="1"/>
  </cols>
  <sheetData>
    <row r="1" spans="1:56" x14ac:dyDescent="0.25">
      <c r="B1" s="328" t="s">
        <v>488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</row>
    <row r="2" spans="1:56" x14ac:dyDescent="0.25">
      <c r="B2" s="328" t="s">
        <v>484</v>
      </c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328"/>
    </row>
    <row r="3" spans="1:56" x14ac:dyDescent="0.25">
      <c r="B3" s="328" t="s">
        <v>485</v>
      </c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328"/>
    </row>
    <row r="4" spans="1:56" ht="26.25" customHeight="1" x14ac:dyDescent="0.25">
      <c r="B4" s="290"/>
      <c r="C4" s="341" t="s">
        <v>483</v>
      </c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</row>
    <row r="5" spans="1:56" ht="18.75" customHeight="1" x14ac:dyDescent="0.25">
      <c r="B5" s="290"/>
      <c r="C5" s="342" t="s">
        <v>484</v>
      </c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2"/>
      <c r="S5" s="342"/>
      <c r="T5" s="342"/>
      <c r="U5" s="342"/>
      <c r="V5" s="342"/>
      <c r="W5" s="342"/>
      <c r="X5" s="342"/>
      <c r="Y5" s="342"/>
      <c r="Z5" s="342"/>
      <c r="AA5" s="342"/>
      <c r="AB5" s="342"/>
      <c r="AC5" s="342"/>
      <c r="AD5" s="342"/>
      <c r="AE5" s="342"/>
      <c r="AF5" s="342"/>
    </row>
    <row r="6" spans="1:56" ht="18.75" customHeight="1" x14ac:dyDescent="0.25">
      <c r="B6" s="342" t="s">
        <v>486</v>
      </c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342"/>
      <c r="S6" s="342"/>
      <c r="T6" s="342"/>
      <c r="U6" s="342"/>
      <c r="V6" s="342"/>
      <c r="W6" s="342"/>
      <c r="X6" s="342"/>
      <c r="Y6" s="342"/>
      <c r="Z6" s="342"/>
      <c r="AA6" s="342"/>
      <c r="AB6" s="342"/>
      <c r="AC6" s="342"/>
      <c r="AD6" s="342"/>
      <c r="AE6" s="342"/>
      <c r="AF6" s="342"/>
    </row>
    <row r="7" spans="1:56" ht="72.75" customHeight="1" x14ac:dyDescent="0.25">
      <c r="B7" s="340" t="s">
        <v>487</v>
      </c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0"/>
      <c r="S7" s="340"/>
      <c r="T7" s="340"/>
      <c r="U7" s="340"/>
      <c r="V7" s="340"/>
      <c r="W7" s="340"/>
      <c r="X7" s="340"/>
      <c r="Y7" s="340"/>
      <c r="Z7" s="340"/>
      <c r="AA7" s="340"/>
      <c r="AB7" s="340"/>
      <c r="AC7" s="340"/>
      <c r="AD7" s="340"/>
      <c r="AE7" s="340"/>
      <c r="AF7" s="340"/>
    </row>
    <row r="8" spans="1:56" ht="22.5" customHeight="1" x14ac:dyDescent="0.25"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F8" s="280" t="s">
        <v>450</v>
      </c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C8" s="265"/>
      <c r="BD8" s="265"/>
    </row>
    <row r="9" spans="1:56" s="5" customFormat="1" ht="16.5" customHeight="1" x14ac:dyDescent="0.3">
      <c r="A9" s="3"/>
      <c r="B9" s="336" t="s">
        <v>0</v>
      </c>
      <c r="C9" s="337" t="s">
        <v>283</v>
      </c>
      <c r="D9" s="91"/>
      <c r="E9" s="91"/>
      <c r="F9" s="92"/>
      <c r="G9" s="93"/>
      <c r="H9" s="94"/>
      <c r="I9" s="95"/>
      <c r="J9" s="96"/>
      <c r="K9" s="96"/>
      <c r="L9" s="332" t="s">
        <v>458</v>
      </c>
      <c r="M9" s="333"/>
      <c r="N9" s="334"/>
      <c r="O9" s="332" t="s">
        <v>459</v>
      </c>
      <c r="P9" s="333"/>
      <c r="Q9" s="334"/>
      <c r="R9" s="332" t="s">
        <v>474</v>
      </c>
      <c r="S9" s="333"/>
      <c r="T9" s="334"/>
      <c r="U9" s="332" t="s">
        <v>459</v>
      </c>
      <c r="V9" s="333"/>
      <c r="W9" s="334"/>
      <c r="X9" s="332" t="s">
        <v>476</v>
      </c>
      <c r="Y9" s="333"/>
      <c r="Z9" s="334"/>
      <c r="AA9" s="332" t="s">
        <v>459</v>
      </c>
      <c r="AB9" s="333"/>
      <c r="AC9" s="334"/>
      <c r="AD9" s="343" t="s">
        <v>437</v>
      </c>
      <c r="AE9" s="344" t="s">
        <v>438</v>
      </c>
      <c r="AF9" s="344" t="s">
        <v>439</v>
      </c>
    </row>
    <row r="10" spans="1:56" s="2" customFormat="1" ht="25.5" customHeight="1" x14ac:dyDescent="0.25">
      <c r="A10" s="196"/>
      <c r="B10" s="336"/>
      <c r="C10" s="338"/>
      <c r="D10" s="27"/>
      <c r="E10" s="27"/>
      <c r="F10" s="37" t="s">
        <v>437</v>
      </c>
      <c r="G10" s="38" t="s">
        <v>438</v>
      </c>
      <c r="H10" s="38" t="s">
        <v>439</v>
      </c>
      <c r="I10" s="39" t="s">
        <v>437</v>
      </c>
      <c r="J10" s="39" t="s">
        <v>438</v>
      </c>
      <c r="K10" s="39" t="s">
        <v>439</v>
      </c>
      <c r="L10" s="10" t="s">
        <v>437</v>
      </c>
      <c r="M10" s="8" t="s">
        <v>438</v>
      </c>
      <c r="N10" s="8" t="s">
        <v>439</v>
      </c>
      <c r="O10" s="10" t="s">
        <v>437</v>
      </c>
      <c r="P10" s="8" t="s">
        <v>438</v>
      </c>
      <c r="Q10" s="8" t="s">
        <v>439</v>
      </c>
      <c r="R10" s="10" t="s">
        <v>437</v>
      </c>
      <c r="S10" s="8" t="s">
        <v>438</v>
      </c>
      <c r="T10" s="8" t="s">
        <v>439</v>
      </c>
      <c r="U10" s="10" t="s">
        <v>437</v>
      </c>
      <c r="V10" s="8" t="s">
        <v>438</v>
      </c>
      <c r="W10" s="8" t="s">
        <v>439</v>
      </c>
      <c r="X10" s="10" t="s">
        <v>437</v>
      </c>
      <c r="Y10" s="8" t="s">
        <v>438</v>
      </c>
      <c r="Z10" s="8" t="s">
        <v>439</v>
      </c>
      <c r="AA10" s="10" t="s">
        <v>437</v>
      </c>
      <c r="AB10" s="8" t="s">
        <v>438</v>
      </c>
      <c r="AC10" s="8" t="s">
        <v>439</v>
      </c>
      <c r="AD10" s="343"/>
      <c r="AE10" s="344"/>
      <c r="AF10" s="344"/>
    </row>
    <row r="11" spans="1:56" s="133" customFormat="1" ht="21.75" hidden="1" customHeight="1" x14ac:dyDescent="0.25">
      <c r="A11" s="131"/>
      <c r="B11" s="170"/>
      <c r="C11" s="197" t="s">
        <v>284</v>
      </c>
      <c r="D11" s="132"/>
      <c r="E11" s="132"/>
      <c r="F11" s="198">
        <f>F14+F21+F31+F44+F55</f>
        <v>548454</v>
      </c>
      <c r="G11" s="198">
        <f t="shared" ref="G11:K11" si="0">G14+G21+G31+G44+G55</f>
        <v>545270</v>
      </c>
      <c r="H11" s="198">
        <f t="shared" si="0"/>
        <v>559687</v>
      </c>
      <c r="I11" s="198">
        <f t="shared" si="0"/>
        <v>0</v>
      </c>
      <c r="J11" s="198">
        <f t="shared" si="0"/>
        <v>0</v>
      </c>
      <c r="K11" s="198">
        <f t="shared" si="0"/>
        <v>0</v>
      </c>
      <c r="L11" s="199">
        <f>L14+L21+L31+L44+L55</f>
        <v>548454</v>
      </c>
      <c r="M11" s="199">
        <f t="shared" ref="M11:T11" si="1">M14+M21+M31+M44+M55</f>
        <v>545270</v>
      </c>
      <c r="N11" s="199">
        <f t="shared" si="1"/>
        <v>559687</v>
      </c>
      <c r="O11" s="199">
        <f t="shared" si="1"/>
        <v>-5648</v>
      </c>
      <c r="P11" s="199">
        <f t="shared" si="1"/>
        <v>0</v>
      </c>
      <c r="Q11" s="199">
        <f t="shared" si="1"/>
        <v>0</v>
      </c>
      <c r="R11" s="199">
        <f t="shared" si="1"/>
        <v>542806</v>
      </c>
      <c r="S11" s="199">
        <f t="shared" si="1"/>
        <v>545270</v>
      </c>
      <c r="T11" s="199">
        <f t="shared" si="1"/>
        <v>559687</v>
      </c>
      <c r="U11" s="199">
        <f t="shared" ref="U11:Z11" si="2">U14+U21+U31+U44+U55</f>
        <v>0</v>
      </c>
      <c r="V11" s="199">
        <f t="shared" si="2"/>
        <v>0</v>
      </c>
      <c r="W11" s="199">
        <f t="shared" si="2"/>
        <v>0</v>
      </c>
      <c r="X11" s="199">
        <f t="shared" si="2"/>
        <v>542806</v>
      </c>
      <c r="Y11" s="199">
        <f t="shared" si="2"/>
        <v>545270</v>
      </c>
      <c r="Z11" s="199">
        <f t="shared" si="2"/>
        <v>559687</v>
      </c>
      <c r="AA11" s="199">
        <f t="shared" ref="AA11:AF11" si="3">AA14+AA21+AA31+AA44+AA55</f>
        <v>0</v>
      </c>
      <c r="AB11" s="199">
        <f t="shared" si="3"/>
        <v>0</v>
      </c>
      <c r="AC11" s="199">
        <f t="shared" si="3"/>
        <v>0</v>
      </c>
      <c r="AD11" s="199">
        <f t="shared" si="3"/>
        <v>542806</v>
      </c>
      <c r="AE11" s="199">
        <f t="shared" si="3"/>
        <v>545270</v>
      </c>
      <c r="AF11" s="199">
        <f t="shared" si="3"/>
        <v>559687</v>
      </c>
    </row>
    <row r="12" spans="1:56" s="102" customFormat="1" ht="30" hidden="1" customHeight="1" x14ac:dyDescent="0.3">
      <c r="A12" s="97"/>
      <c r="B12" s="171"/>
      <c r="C12" s="98"/>
      <c r="D12" s="99"/>
      <c r="E12" s="99"/>
      <c r="F12" s="335" t="s">
        <v>374</v>
      </c>
      <c r="G12" s="335"/>
      <c r="H12" s="200"/>
      <c r="I12" s="100"/>
      <c r="J12" s="101"/>
      <c r="K12" s="101"/>
      <c r="L12" s="335" t="s">
        <v>374</v>
      </c>
      <c r="M12" s="335"/>
      <c r="N12" s="200"/>
      <c r="O12" s="335" t="s">
        <v>374</v>
      </c>
      <c r="P12" s="335"/>
      <c r="Q12" s="200"/>
      <c r="R12" s="201"/>
      <c r="S12" s="201"/>
      <c r="T12" s="201"/>
      <c r="U12" s="335" t="s">
        <v>374</v>
      </c>
      <c r="V12" s="335"/>
      <c r="W12" s="200"/>
      <c r="X12" s="201"/>
      <c r="Y12" s="201"/>
      <c r="Z12" s="201"/>
      <c r="AA12" s="335" t="s">
        <v>374</v>
      </c>
      <c r="AB12" s="335"/>
      <c r="AC12" s="200"/>
      <c r="AD12" s="201"/>
      <c r="AE12" s="201"/>
      <c r="AF12" s="201"/>
    </row>
    <row r="13" spans="1:56" s="102" customFormat="1" ht="24" hidden="1" customHeight="1" x14ac:dyDescent="0.35">
      <c r="A13" s="97"/>
      <c r="B13" s="171"/>
      <c r="C13" s="103" t="s">
        <v>285</v>
      </c>
      <c r="D13" s="104"/>
      <c r="E13" s="104"/>
      <c r="F13" s="105">
        <f>(F15-F19)/43.08*28.08+F19</f>
        <v>262733.64066852361</v>
      </c>
      <c r="G13" s="105">
        <f>(G15-G19)/43.07*28.07+G19</f>
        <v>275450.64128163451</v>
      </c>
      <c r="H13" s="105">
        <f>(H15-H19)/42.72*27.72+H19</f>
        <v>287725.63764044945</v>
      </c>
      <c r="I13" s="100"/>
      <c r="J13" s="100"/>
      <c r="K13" s="100"/>
      <c r="L13" s="105">
        <f>(L15-L19)/43.08*28.08+L19</f>
        <v>262733.64066852361</v>
      </c>
      <c r="M13" s="105">
        <f>(M15-M19)/43.07*28.07+M19</f>
        <v>275450.64128163451</v>
      </c>
      <c r="N13" s="105">
        <f>(N15-N19)/42.72*27.72+N19</f>
        <v>287725.63764044945</v>
      </c>
      <c r="O13" s="105">
        <f>(O15-O19)/43.08*28.08+O19</f>
        <v>0</v>
      </c>
      <c r="P13" s="105">
        <f>(P15-P19)/43.07*28.07+P19</f>
        <v>0</v>
      </c>
      <c r="Q13" s="105">
        <f>(Q15-Q19)/42.72*27.72+Q19</f>
        <v>0</v>
      </c>
      <c r="R13" s="201"/>
      <c r="S13" s="201"/>
      <c r="T13" s="201"/>
      <c r="U13" s="105">
        <f>(U15-U19)/43.08*28.08+U19</f>
        <v>0</v>
      </c>
      <c r="V13" s="105">
        <f>(V15-V19)/43.07*28.07+V19</f>
        <v>0</v>
      </c>
      <c r="W13" s="105">
        <f>(W15-W19)/42.72*27.72+W19</f>
        <v>0</v>
      </c>
      <c r="X13" s="201"/>
      <c r="Y13" s="201"/>
      <c r="Z13" s="201"/>
      <c r="AA13" s="105">
        <f>(AA15-AA19)/43.08*28.08+AA19</f>
        <v>0</v>
      </c>
      <c r="AB13" s="105">
        <f>(AB15-AB19)/43.07*28.07+AB19</f>
        <v>0</v>
      </c>
      <c r="AC13" s="105">
        <f>(AC15-AC19)/42.72*27.72+AC19</f>
        <v>0</v>
      </c>
      <c r="AD13" s="201"/>
      <c r="AE13" s="201"/>
      <c r="AF13" s="201"/>
    </row>
    <row r="14" spans="1:56" s="109" customFormat="1" hidden="1" x14ac:dyDescent="0.3">
      <c r="A14" s="97"/>
      <c r="B14" s="172" t="s">
        <v>1</v>
      </c>
      <c r="C14" s="106" t="s">
        <v>123</v>
      </c>
      <c r="D14" s="104"/>
      <c r="E14" s="104"/>
      <c r="F14" s="107">
        <f t="shared" ref="F14:AF14" si="4">F15</f>
        <v>402453</v>
      </c>
      <c r="G14" s="107">
        <f t="shared" si="4"/>
        <v>422016</v>
      </c>
      <c r="H14" s="107">
        <f t="shared" si="4"/>
        <v>442792</v>
      </c>
      <c r="I14" s="107">
        <f t="shared" si="4"/>
        <v>0</v>
      </c>
      <c r="J14" s="107">
        <f t="shared" si="4"/>
        <v>0</v>
      </c>
      <c r="K14" s="107">
        <f t="shared" si="4"/>
        <v>0</v>
      </c>
      <c r="L14" s="108">
        <f t="shared" si="4"/>
        <v>402453</v>
      </c>
      <c r="M14" s="108">
        <f t="shared" si="4"/>
        <v>422016</v>
      </c>
      <c r="N14" s="108">
        <f t="shared" si="4"/>
        <v>442792</v>
      </c>
      <c r="O14" s="108">
        <f t="shared" si="4"/>
        <v>0</v>
      </c>
      <c r="P14" s="108">
        <f t="shared" si="4"/>
        <v>0</v>
      </c>
      <c r="Q14" s="108">
        <f t="shared" si="4"/>
        <v>0</v>
      </c>
      <c r="R14" s="108">
        <f t="shared" si="4"/>
        <v>402453</v>
      </c>
      <c r="S14" s="108">
        <f t="shared" si="4"/>
        <v>422016</v>
      </c>
      <c r="T14" s="108">
        <f t="shared" si="4"/>
        <v>442792</v>
      </c>
      <c r="U14" s="108">
        <f t="shared" si="4"/>
        <v>0</v>
      </c>
      <c r="V14" s="108">
        <f t="shared" si="4"/>
        <v>0</v>
      </c>
      <c r="W14" s="108">
        <f t="shared" si="4"/>
        <v>0</v>
      </c>
      <c r="X14" s="108">
        <f t="shared" si="4"/>
        <v>402453</v>
      </c>
      <c r="Y14" s="108">
        <f t="shared" si="4"/>
        <v>422016</v>
      </c>
      <c r="Z14" s="108">
        <f t="shared" si="4"/>
        <v>442792</v>
      </c>
      <c r="AA14" s="108">
        <f t="shared" si="4"/>
        <v>0</v>
      </c>
      <c r="AB14" s="108">
        <f t="shared" si="4"/>
        <v>0</v>
      </c>
      <c r="AC14" s="108">
        <f t="shared" si="4"/>
        <v>0</v>
      </c>
      <c r="AD14" s="108">
        <f t="shared" si="4"/>
        <v>402453</v>
      </c>
      <c r="AE14" s="108">
        <f t="shared" si="4"/>
        <v>422016</v>
      </c>
      <c r="AF14" s="108">
        <f t="shared" si="4"/>
        <v>442792</v>
      </c>
    </row>
    <row r="15" spans="1:56" s="109" customFormat="1" ht="23.25" hidden="1" customHeight="1" x14ac:dyDescent="0.3">
      <c r="A15" s="97">
        <v>182</v>
      </c>
      <c r="B15" s="172" t="s">
        <v>2</v>
      </c>
      <c r="C15" s="110" t="s">
        <v>124</v>
      </c>
      <c r="D15" s="104"/>
      <c r="E15" s="104"/>
      <c r="F15" s="111">
        <f>SUM(F16:F20)</f>
        <v>402453</v>
      </c>
      <c r="G15" s="111">
        <f>SUM(G16:G20)</f>
        <v>422016</v>
      </c>
      <c r="H15" s="111">
        <f>SUM(H16:H20)</f>
        <v>442792</v>
      </c>
      <c r="I15" s="100">
        <f>L15-F15</f>
        <v>0</v>
      </c>
      <c r="J15" s="100">
        <f t="shared" ref="J15:K77" si="5">M15-G15</f>
        <v>0</v>
      </c>
      <c r="K15" s="100">
        <f t="shared" si="5"/>
        <v>0</v>
      </c>
      <c r="L15" s="112">
        <f>SUM(L16:L20)</f>
        <v>402453</v>
      </c>
      <c r="M15" s="112">
        <f>SUM(M16:M20)</f>
        <v>422016</v>
      </c>
      <c r="N15" s="112">
        <f>SUM(N16:N20)</f>
        <v>442792</v>
      </c>
      <c r="O15" s="112">
        <f t="shared" ref="O15:T15" si="6">SUM(O16:O20)</f>
        <v>0</v>
      </c>
      <c r="P15" s="112">
        <f t="shared" si="6"/>
        <v>0</v>
      </c>
      <c r="Q15" s="112">
        <f t="shared" si="6"/>
        <v>0</v>
      </c>
      <c r="R15" s="112">
        <f t="shared" si="6"/>
        <v>402453</v>
      </c>
      <c r="S15" s="112">
        <f t="shared" si="6"/>
        <v>422016</v>
      </c>
      <c r="T15" s="112">
        <f t="shared" si="6"/>
        <v>442792</v>
      </c>
      <c r="U15" s="112">
        <f t="shared" ref="U15:Z15" si="7">SUM(U16:U20)</f>
        <v>0</v>
      </c>
      <c r="V15" s="112">
        <f t="shared" si="7"/>
        <v>0</v>
      </c>
      <c r="W15" s="112">
        <f t="shared" si="7"/>
        <v>0</v>
      </c>
      <c r="X15" s="112">
        <f t="shared" si="7"/>
        <v>402453</v>
      </c>
      <c r="Y15" s="112">
        <f t="shared" si="7"/>
        <v>422016</v>
      </c>
      <c r="Z15" s="112">
        <f t="shared" si="7"/>
        <v>442792</v>
      </c>
      <c r="AA15" s="112">
        <f t="shared" ref="AA15:AF15" si="8">SUM(AA16:AA20)</f>
        <v>0</v>
      </c>
      <c r="AB15" s="112">
        <f t="shared" si="8"/>
        <v>0</v>
      </c>
      <c r="AC15" s="112">
        <f t="shared" si="8"/>
        <v>0</v>
      </c>
      <c r="AD15" s="112">
        <f t="shared" si="8"/>
        <v>402453</v>
      </c>
      <c r="AE15" s="112">
        <f t="shared" si="8"/>
        <v>422016</v>
      </c>
      <c r="AF15" s="112">
        <f t="shared" si="8"/>
        <v>442792</v>
      </c>
    </row>
    <row r="16" spans="1:56" s="109" customFormat="1" ht="97.5" hidden="1" x14ac:dyDescent="0.25">
      <c r="A16" s="97">
        <v>182</v>
      </c>
      <c r="B16" s="173" t="s">
        <v>3</v>
      </c>
      <c r="C16" s="113" t="s">
        <v>286</v>
      </c>
      <c r="D16" s="104"/>
      <c r="E16" s="104"/>
      <c r="F16" s="111">
        <v>396918</v>
      </c>
      <c r="G16" s="111">
        <v>416270</v>
      </c>
      <c r="H16" s="111">
        <v>436835</v>
      </c>
      <c r="I16" s="100">
        <f>L16-F16</f>
        <v>0</v>
      </c>
      <c r="J16" s="100">
        <f t="shared" si="5"/>
        <v>0</v>
      </c>
      <c r="K16" s="100">
        <f t="shared" si="5"/>
        <v>0</v>
      </c>
      <c r="L16" s="112">
        <v>396918</v>
      </c>
      <c r="M16" s="112">
        <v>416270</v>
      </c>
      <c r="N16" s="112">
        <v>436835</v>
      </c>
      <c r="O16" s="112"/>
      <c r="P16" s="112"/>
      <c r="Q16" s="112"/>
      <c r="R16" s="202">
        <f t="shared" ref="R16:T77" si="9">L16+O16</f>
        <v>396918</v>
      </c>
      <c r="S16" s="202">
        <f t="shared" si="9"/>
        <v>416270</v>
      </c>
      <c r="T16" s="202">
        <f t="shared" si="9"/>
        <v>436835</v>
      </c>
      <c r="U16" s="112"/>
      <c r="V16" s="112"/>
      <c r="W16" s="112"/>
      <c r="X16" s="202">
        <f t="shared" ref="X16:X20" si="10">R16+U16</f>
        <v>396918</v>
      </c>
      <c r="Y16" s="202">
        <f t="shared" ref="Y16:Y20" si="11">S16+V16</f>
        <v>416270</v>
      </c>
      <c r="Z16" s="202">
        <f t="shared" ref="Z16:Z20" si="12">T16+W16</f>
        <v>436835</v>
      </c>
      <c r="AA16" s="112"/>
      <c r="AB16" s="112"/>
      <c r="AC16" s="112"/>
      <c r="AD16" s="202">
        <f t="shared" ref="AD16:AD20" si="13">X16+AA16</f>
        <v>396918</v>
      </c>
      <c r="AE16" s="202">
        <f t="shared" ref="AE16:AE20" si="14">Y16+AB16</f>
        <v>416270</v>
      </c>
      <c r="AF16" s="202">
        <f t="shared" ref="AF16:AF20" si="15">Z16+AC16</f>
        <v>436835</v>
      </c>
    </row>
    <row r="17" spans="1:32" s="109" customFormat="1" ht="150" hidden="1" x14ac:dyDescent="0.25">
      <c r="A17" s="97">
        <v>182</v>
      </c>
      <c r="B17" s="173" t="s">
        <v>4</v>
      </c>
      <c r="C17" s="114" t="s">
        <v>125</v>
      </c>
      <c r="D17" s="104"/>
      <c r="E17" s="104"/>
      <c r="F17" s="111">
        <v>1658</v>
      </c>
      <c r="G17" s="111">
        <v>1739</v>
      </c>
      <c r="H17" s="111">
        <v>1825</v>
      </c>
      <c r="I17" s="100"/>
      <c r="J17" s="100">
        <f t="shared" si="5"/>
        <v>0</v>
      </c>
      <c r="K17" s="100">
        <f t="shared" si="5"/>
        <v>0</v>
      </c>
      <c r="L17" s="112">
        <v>1658</v>
      </c>
      <c r="M17" s="112">
        <v>1739</v>
      </c>
      <c r="N17" s="112">
        <v>1825</v>
      </c>
      <c r="O17" s="112"/>
      <c r="P17" s="112"/>
      <c r="Q17" s="112"/>
      <c r="R17" s="202">
        <f t="shared" si="9"/>
        <v>1658</v>
      </c>
      <c r="S17" s="202">
        <f t="shared" si="9"/>
        <v>1739</v>
      </c>
      <c r="T17" s="202">
        <f t="shared" si="9"/>
        <v>1825</v>
      </c>
      <c r="U17" s="112"/>
      <c r="V17" s="112"/>
      <c r="W17" s="112"/>
      <c r="X17" s="202">
        <f t="shared" si="10"/>
        <v>1658</v>
      </c>
      <c r="Y17" s="202">
        <f t="shared" si="11"/>
        <v>1739</v>
      </c>
      <c r="Z17" s="202">
        <f t="shared" si="12"/>
        <v>1825</v>
      </c>
      <c r="AA17" s="112"/>
      <c r="AB17" s="112"/>
      <c r="AC17" s="112"/>
      <c r="AD17" s="202">
        <f t="shared" si="13"/>
        <v>1658</v>
      </c>
      <c r="AE17" s="202">
        <f t="shared" si="14"/>
        <v>1739</v>
      </c>
      <c r="AF17" s="202">
        <f t="shared" si="15"/>
        <v>1825</v>
      </c>
    </row>
    <row r="18" spans="1:32" s="102" customFormat="1" ht="56.25" hidden="1" x14ac:dyDescent="0.25">
      <c r="A18" s="97">
        <v>182</v>
      </c>
      <c r="B18" s="173" t="s">
        <v>5</v>
      </c>
      <c r="C18" s="114" t="s">
        <v>126</v>
      </c>
      <c r="D18" s="104"/>
      <c r="E18" s="104"/>
      <c r="F18" s="111">
        <v>2698</v>
      </c>
      <c r="G18" s="111">
        <v>2829</v>
      </c>
      <c r="H18" s="111">
        <v>2969</v>
      </c>
      <c r="I18" s="100">
        <f t="shared" ref="I18:K78" si="16">L18-F18</f>
        <v>0</v>
      </c>
      <c r="J18" s="100">
        <f t="shared" si="5"/>
        <v>0</v>
      </c>
      <c r="K18" s="100">
        <f t="shared" si="5"/>
        <v>0</v>
      </c>
      <c r="L18" s="112">
        <v>2698</v>
      </c>
      <c r="M18" s="112">
        <v>2829</v>
      </c>
      <c r="N18" s="112">
        <v>2969</v>
      </c>
      <c r="O18" s="112"/>
      <c r="P18" s="112"/>
      <c r="Q18" s="112"/>
      <c r="R18" s="202">
        <f t="shared" si="9"/>
        <v>2698</v>
      </c>
      <c r="S18" s="202">
        <f t="shared" si="9"/>
        <v>2829</v>
      </c>
      <c r="T18" s="202">
        <f t="shared" si="9"/>
        <v>2969</v>
      </c>
      <c r="U18" s="112"/>
      <c r="V18" s="112"/>
      <c r="W18" s="112"/>
      <c r="X18" s="202">
        <f t="shared" si="10"/>
        <v>2698</v>
      </c>
      <c r="Y18" s="202">
        <f t="shared" si="11"/>
        <v>2829</v>
      </c>
      <c r="Z18" s="202">
        <f t="shared" si="12"/>
        <v>2969</v>
      </c>
      <c r="AA18" s="112"/>
      <c r="AB18" s="112"/>
      <c r="AC18" s="112"/>
      <c r="AD18" s="202">
        <f t="shared" si="13"/>
        <v>2698</v>
      </c>
      <c r="AE18" s="202">
        <f t="shared" si="14"/>
        <v>2829</v>
      </c>
      <c r="AF18" s="202">
        <f t="shared" si="15"/>
        <v>2969</v>
      </c>
    </row>
    <row r="19" spans="1:32" s="102" customFormat="1" ht="112.5" hidden="1" x14ac:dyDescent="0.25">
      <c r="A19" s="97">
        <v>182</v>
      </c>
      <c r="B19" s="173" t="s">
        <v>6</v>
      </c>
      <c r="C19" s="114" t="s">
        <v>127</v>
      </c>
      <c r="D19" s="104"/>
      <c r="E19" s="104"/>
      <c r="F19" s="111">
        <v>1179</v>
      </c>
      <c r="G19" s="111">
        <v>1178</v>
      </c>
      <c r="H19" s="111">
        <v>1163</v>
      </c>
      <c r="I19" s="100">
        <f t="shared" si="16"/>
        <v>0</v>
      </c>
      <c r="J19" s="100">
        <f t="shared" si="5"/>
        <v>0</v>
      </c>
      <c r="K19" s="100">
        <f t="shared" si="5"/>
        <v>0</v>
      </c>
      <c r="L19" s="112">
        <v>1179</v>
      </c>
      <c r="M19" s="112">
        <v>1178</v>
      </c>
      <c r="N19" s="112">
        <v>1163</v>
      </c>
      <c r="O19" s="112"/>
      <c r="P19" s="112"/>
      <c r="Q19" s="112"/>
      <c r="R19" s="202">
        <f t="shared" si="9"/>
        <v>1179</v>
      </c>
      <c r="S19" s="202">
        <f t="shared" si="9"/>
        <v>1178</v>
      </c>
      <c r="T19" s="202">
        <f t="shared" si="9"/>
        <v>1163</v>
      </c>
      <c r="U19" s="112"/>
      <c r="V19" s="112"/>
      <c r="W19" s="112"/>
      <c r="X19" s="202">
        <f t="shared" si="10"/>
        <v>1179</v>
      </c>
      <c r="Y19" s="202">
        <f t="shared" si="11"/>
        <v>1178</v>
      </c>
      <c r="Z19" s="202">
        <f t="shared" si="12"/>
        <v>1163</v>
      </c>
      <c r="AA19" s="112"/>
      <c r="AB19" s="112"/>
      <c r="AC19" s="112"/>
      <c r="AD19" s="202">
        <f t="shared" si="13"/>
        <v>1179</v>
      </c>
      <c r="AE19" s="202">
        <f t="shared" si="14"/>
        <v>1178</v>
      </c>
      <c r="AF19" s="202">
        <f t="shared" si="15"/>
        <v>1163</v>
      </c>
    </row>
    <row r="20" spans="1:32" s="116" customFormat="1" ht="56.25" hidden="1" customHeight="1" x14ac:dyDescent="0.25">
      <c r="A20" s="97">
        <v>182</v>
      </c>
      <c r="B20" s="174" t="s">
        <v>287</v>
      </c>
      <c r="C20" s="115" t="s">
        <v>375</v>
      </c>
      <c r="D20" s="104"/>
      <c r="E20" s="104"/>
      <c r="F20" s="111">
        <v>0</v>
      </c>
      <c r="G20" s="111">
        <v>0</v>
      </c>
      <c r="H20" s="111">
        <v>0</v>
      </c>
      <c r="I20" s="100">
        <f t="shared" si="16"/>
        <v>0</v>
      </c>
      <c r="J20" s="100">
        <f t="shared" si="5"/>
        <v>0</v>
      </c>
      <c r="K20" s="100">
        <f t="shared" si="5"/>
        <v>0</v>
      </c>
      <c r="L20" s="111">
        <v>0</v>
      </c>
      <c r="M20" s="111">
        <v>0</v>
      </c>
      <c r="N20" s="111">
        <v>0</v>
      </c>
      <c r="O20" s="111">
        <v>0</v>
      </c>
      <c r="P20" s="111">
        <v>0</v>
      </c>
      <c r="Q20" s="111">
        <v>0</v>
      </c>
      <c r="R20" s="202">
        <f t="shared" si="9"/>
        <v>0</v>
      </c>
      <c r="S20" s="202">
        <f t="shared" si="9"/>
        <v>0</v>
      </c>
      <c r="T20" s="202">
        <f t="shared" si="9"/>
        <v>0</v>
      </c>
      <c r="U20" s="111">
        <v>0</v>
      </c>
      <c r="V20" s="111">
        <v>0</v>
      </c>
      <c r="W20" s="111">
        <v>0</v>
      </c>
      <c r="X20" s="202">
        <f t="shared" si="10"/>
        <v>0</v>
      </c>
      <c r="Y20" s="202">
        <f t="shared" si="11"/>
        <v>0</v>
      </c>
      <c r="Z20" s="202">
        <f t="shared" si="12"/>
        <v>0</v>
      </c>
      <c r="AA20" s="111">
        <v>0</v>
      </c>
      <c r="AB20" s="111">
        <v>0</v>
      </c>
      <c r="AC20" s="111">
        <v>0</v>
      </c>
      <c r="AD20" s="202">
        <f t="shared" si="13"/>
        <v>0</v>
      </c>
      <c r="AE20" s="202">
        <f t="shared" si="14"/>
        <v>0</v>
      </c>
      <c r="AF20" s="202">
        <f t="shared" si="15"/>
        <v>0</v>
      </c>
    </row>
    <row r="21" spans="1:32" s="119" customFormat="1" ht="37.5" hidden="1" x14ac:dyDescent="0.35">
      <c r="A21" s="97">
        <v>100</v>
      </c>
      <c r="B21" s="173" t="s">
        <v>7</v>
      </c>
      <c r="C21" s="117" t="s">
        <v>288</v>
      </c>
      <c r="D21" s="104"/>
      <c r="E21" s="104"/>
      <c r="F21" s="107">
        <f>F22</f>
        <v>18525</v>
      </c>
      <c r="G21" s="107">
        <f>G22</f>
        <v>20698</v>
      </c>
      <c r="H21" s="107">
        <f>H22</f>
        <v>20850</v>
      </c>
      <c r="I21" s="118">
        <f t="shared" si="16"/>
        <v>0</v>
      </c>
      <c r="J21" s="100">
        <f t="shared" si="5"/>
        <v>0</v>
      </c>
      <c r="K21" s="100">
        <f t="shared" si="5"/>
        <v>0</v>
      </c>
      <c r="L21" s="108">
        <f>L22</f>
        <v>18525</v>
      </c>
      <c r="M21" s="108">
        <f>M22</f>
        <v>20698</v>
      </c>
      <c r="N21" s="108">
        <f>N22</f>
        <v>20850</v>
      </c>
      <c r="O21" s="108">
        <f t="shared" ref="O21:AF21" si="17">O22</f>
        <v>0</v>
      </c>
      <c r="P21" s="108">
        <f t="shared" si="17"/>
        <v>0</v>
      </c>
      <c r="Q21" s="108">
        <f t="shared" si="17"/>
        <v>0</v>
      </c>
      <c r="R21" s="108">
        <f t="shared" si="17"/>
        <v>18525</v>
      </c>
      <c r="S21" s="108">
        <f t="shared" si="17"/>
        <v>20698</v>
      </c>
      <c r="T21" s="108">
        <f t="shared" si="17"/>
        <v>20850</v>
      </c>
      <c r="U21" s="108">
        <f t="shared" si="17"/>
        <v>0</v>
      </c>
      <c r="V21" s="108">
        <f t="shared" si="17"/>
        <v>0</v>
      </c>
      <c r="W21" s="108">
        <f t="shared" si="17"/>
        <v>0</v>
      </c>
      <c r="X21" s="108">
        <f t="shared" si="17"/>
        <v>18525</v>
      </c>
      <c r="Y21" s="108">
        <f t="shared" si="17"/>
        <v>20698</v>
      </c>
      <c r="Z21" s="108">
        <f t="shared" si="17"/>
        <v>20850</v>
      </c>
      <c r="AA21" s="108">
        <f t="shared" si="17"/>
        <v>0</v>
      </c>
      <c r="AB21" s="108">
        <f t="shared" si="17"/>
        <v>0</v>
      </c>
      <c r="AC21" s="108">
        <f t="shared" si="17"/>
        <v>0</v>
      </c>
      <c r="AD21" s="108">
        <f t="shared" si="17"/>
        <v>18525</v>
      </c>
      <c r="AE21" s="108">
        <f t="shared" si="17"/>
        <v>20698</v>
      </c>
      <c r="AF21" s="108">
        <f t="shared" si="17"/>
        <v>20850</v>
      </c>
    </row>
    <row r="22" spans="1:32" s="102" customFormat="1" ht="37.5" hidden="1" x14ac:dyDescent="0.25">
      <c r="A22" s="97">
        <v>100</v>
      </c>
      <c r="B22" s="173" t="s">
        <v>8</v>
      </c>
      <c r="C22" s="120" t="s">
        <v>289</v>
      </c>
      <c r="D22" s="104"/>
      <c r="E22" s="104"/>
      <c r="F22" s="121">
        <f>F23+F25+F27+F29</f>
        <v>18525</v>
      </c>
      <c r="G22" s="121">
        <f>G23+G25+G27+G29</f>
        <v>20698</v>
      </c>
      <c r="H22" s="121">
        <f>H23+H25+H27+H29</f>
        <v>20850</v>
      </c>
      <c r="I22" s="100">
        <f t="shared" si="16"/>
        <v>0</v>
      </c>
      <c r="J22" s="100">
        <f t="shared" si="5"/>
        <v>0</v>
      </c>
      <c r="K22" s="100">
        <f t="shared" si="5"/>
        <v>0</v>
      </c>
      <c r="L22" s="122">
        <f>L23+L25+L27+L29</f>
        <v>18525</v>
      </c>
      <c r="M22" s="122">
        <f>M23+M25+M27+M29</f>
        <v>20698</v>
      </c>
      <c r="N22" s="122">
        <f>N23+N25+N27+N29</f>
        <v>20850</v>
      </c>
      <c r="O22" s="122">
        <f t="shared" ref="O22:T22" si="18">O23+O25+O27+O29</f>
        <v>0</v>
      </c>
      <c r="P22" s="122">
        <f t="shared" si="18"/>
        <v>0</v>
      </c>
      <c r="Q22" s="122">
        <f t="shared" si="18"/>
        <v>0</v>
      </c>
      <c r="R22" s="122">
        <f t="shared" si="18"/>
        <v>18525</v>
      </c>
      <c r="S22" s="122">
        <f t="shared" si="18"/>
        <v>20698</v>
      </c>
      <c r="T22" s="122">
        <f t="shared" si="18"/>
        <v>20850</v>
      </c>
      <c r="U22" s="122">
        <f t="shared" ref="U22:Z22" si="19">U23+U25+U27+U29</f>
        <v>0</v>
      </c>
      <c r="V22" s="122">
        <f t="shared" si="19"/>
        <v>0</v>
      </c>
      <c r="W22" s="122">
        <f t="shared" si="19"/>
        <v>0</v>
      </c>
      <c r="X22" s="122">
        <f t="shared" si="19"/>
        <v>18525</v>
      </c>
      <c r="Y22" s="122">
        <f t="shared" si="19"/>
        <v>20698</v>
      </c>
      <c r="Z22" s="122">
        <f t="shared" si="19"/>
        <v>20850</v>
      </c>
      <c r="AA22" s="122">
        <f t="shared" ref="AA22:AF22" si="20">AA23+AA25+AA27+AA29</f>
        <v>0</v>
      </c>
      <c r="AB22" s="122">
        <f t="shared" si="20"/>
        <v>0</v>
      </c>
      <c r="AC22" s="122">
        <f t="shared" si="20"/>
        <v>0</v>
      </c>
      <c r="AD22" s="122">
        <f t="shared" si="20"/>
        <v>18525</v>
      </c>
      <c r="AE22" s="122">
        <f t="shared" si="20"/>
        <v>20698</v>
      </c>
      <c r="AF22" s="122">
        <f t="shared" si="20"/>
        <v>20850</v>
      </c>
    </row>
    <row r="23" spans="1:32" s="102" customFormat="1" ht="93.75" hidden="1" x14ac:dyDescent="0.25">
      <c r="A23" s="97">
        <v>100</v>
      </c>
      <c r="B23" s="173" t="s">
        <v>9</v>
      </c>
      <c r="C23" s="123" t="s">
        <v>128</v>
      </c>
      <c r="D23" s="104"/>
      <c r="E23" s="104"/>
      <c r="F23" s="111">
        <f>F24</f>
        <v>8489</v>
      </c>
      <c r="G23" s="111">
        <f>G24</f>
        <v>9541</v>
      </c>
      <c r="H23" s="111">
        <f>H24</f>
        <v>9597</v>
      </c>
      <c r="I23" s="100">
        <f t="shared" si="16"/>
        <v>0</v>
      </c>
      <c r="J23" s="100">
        <f t="shared" si="5"/>
        <v>0</v>
      </c>
      <c r="K23" s="100">
        <f t="shared" si="5"/>
        <v>0</v>
      </c>
      <c r="L23" s="112">
        <f>L24</f>
        <v>8489</v>
      </c>
      <c r="M23" s="112">
        <f>M24</f>
        <v>9541</v>
      </c>
      <c r="N23" s="112">
        <f>N24</f>
        <v>9597</v>
      </c>
      <c r="O23" s="112">
        <f t="shared" ref="O23:AF23" si="21">O24</f>
        <v>0</v>
      </c>
      <c r="P23" s="112">
        <f t="shared" si="21"/>
        <v>0</v>
      </c>
      <c r="Q23" s="112">
        <f t="shared" si="21"/>
        <v>0</v>
      </c>
      <c r="R23" s="112">
        <f t="shared" si="21"/>
        <v>8489</v>
      </c>
      <c r="S23" s="112">
        <f t="shared" si="21"/>
        <v>9541</v>
      </c>
      <c r="T23" s="112">
        <f t="shared" si="21"/>
        <v>9597</v>
      </c>
      <c r="U23" s="112">
        <f t="shared" si="21"/>
        <v>0</v>
      </c>
      <c r="V23" s="112">
        <f t="shared" si="21"/>
        <v>0</v>
      </c>
      <c r="W23" s="112">
        <f t="shared" si="21"/>
        <v>0</v>
      </c>
      <c r="X23" s="112">
        <f t="shared" si="21"/>
        <v>8489</v>
      </c>
      <c r="Y23" s="112">
        <f t="shared" si="21"/>
        <v>9541</v>
      </c>
      <c r="Z23" s="112">
        <f t="shared" si="21"/>
        <v>9597</v>
      </c>
      <c r="AA23" s="112">
        <f t="shared" si="21"/>
        <v>0</v>
      </c>
      <c r="AB23" s="112">
        <f t="shared" si="21"/>
        <v>0</v>
      </c>
      <c r="AC23" s="112">
        <f t="shared" si="21"/>
        <v>0</v>
      </c>
      <c r="AD23" s="112">
        <f t="shared" si="21"/>
        <v>8489</v>
      </c>
      <c r="AE23" s="112">
        <f t="shared" si="21"/>
        <v>9541</v>
      </c>
      <c r="AF23" s="112">
        <f t="shared" si="21"/>
        <v>9597</v>
      </c>
    </row>
    <row r="24" spans="1:32" s="102" customFormat="1" ht="150" hidden="1" x14ac:dyDescent="0.25">
      <c r="A24" s="97">
        <v>100</v>
      </c>
      <c r="B24" s="173" t="s">
        <v>290</v>
      </c>
      <c r="C24" s="114" t="s">
        <v>291</v>
      </c>
      <c r="D24" s="104"/>
      <c r="E24" s="104"/>
      <c r="F24" s="124">
        <v>8489</v>
      </c>
      <c r="G24" s="124">
        <v>9541</v>
      </c>
      <c r="H24" s="124">
        <v>9597</v>
      </c>
      <c r="I24" s="100">
        <f t="shared" si="16"/>
        <v>0</v>
      </c>
      <c r="J24" s="100">
        <f t="shared" si="5"/>
        <v>0</v>
      </c>
      <c r="K24" s="100">
        <f t="shared" si="5"/>
        <v>0</v>
      </c>
      <c r="L24" s="125">
        <v>8489</v>
      </c>
      <c r="M24" s="125">
        <v>9541</v>
      </c>
      <c r="N24" s="125">
        <v>9597</v>
      </c>
      <c r="O24" s="125"/>
      <c r="P24" s="125"/>
      <c r="Q24" s="125"/>
      <c r="R24" s="202">
        <f t="shared" si="9"/>
        <v>8489</v>
      </c>
      <c r="S24" s="202">
        <f t="shared" si="9"/>
        <v>9541</v>
      </c>
      <c r="T24" s="202">
        <f t="shared" si="9"/>
        <v>9597</v>
      </c>
      <c r="U24" s="125"/>
      <c r="V24" s="125"/>
      <c r="W24" s="125"/>
      <c r="X24" s="202">
        <f t="shared" ref="X24" si="22">R24+U24</f>
        <v>8489</v>
      </c>
      <c r="Y24" s="202">
        <f t="shared" ref="Y24" si="23">S24+V24</f>
        <v>9541</v>
      </c>
      <c r="Z24" s="202">
        <f t="shared" ref="Z24" si="24">T24+W24</f>
        <v>9597</v>
      </c>
      <c r="AA24" s="125"/>
      <c r="AB24" s="125"/>
      <c r="AC24" s="125"/>
      <c r="AD24" s="202">
        <f t="shared" ref="AD24" si="25">X24+AA24</f>
        <v>8489</v>
      </c>
      <c r="AE24" s="202">
        <f t="shared" ref="AE24" si="26">Y24+AB24</f>
        <v>9541</v>
      </c>
      <c r="AF24" s="202">
        <f t="shared" ref="AF24" si="27">Z24+AC24</f>
        <v>9597</v>
      </c>
    </row>
    <row r="25" spans="1:32" s="102" customFormat="1" ht="112.5" hidden="1" x14ac:dyDescent="0.25">
      <c r="A25" s="97">
        <v>100</v>
      </c>
      <c r="B25" s="173" t="s">
        <v>10</v>
      </c>
      <c r="C25" s="123" t="s">
        <v>129</v>
      </c>
      <c r="D25" s="104"/>
      <c r="E25" s="104"/>
      <c r="F25" s="124">
        <f t="shared" ref="F25:G25" si="28">F26</f>
        <v>44</v>
      </c>
      <c r="G25" s="124">
        <f t="shared" si="28"/>
        <v>48</v>
      </c>
      <c r="H25" s="124">
        <f>H26</f>
        <v>47</v>
      </c>
      <c r="I25" s="100">
        <f t="shared" si="16"/>
        <v>0</v>
      </c>
      <c r="J25" s="100">
        <f t="shared" si="5"/>
        <v>0</v>
      </c>
      <c r="K25" s="100">
        <f t="shared" si="5"/>
        <v>0</v>
      </c>
      <c r="L25" s="125">
        <f t="shared" ref="L25:M25" si="29">L26</f>
        <v>44</v>
      </c>
      <c r="M25" s="125">
        <f t="shared" si="29"/>
        <v>48</v>
      </c>
      <c r="N25" s="125">
        <f>N26</f>
        <v>47</v>
      </c>
      <c r="O25" s="125">
        <f t="shared" ref="O25:AF25" si="30">O26</f>
        <v>0</v>
      </c>
      <c r="P25" s="125">
        <f t="shared" si="30"/>
        <v>0</v>
      </c>
      <c r="Q25" s="125">
        <f t="shared" si="30"/>
        <v>0</v>
      </c>
      <c r="R25" s="125">
        <f t="shared" si="30"/>
        <v>44</v>
      </c>
      <c r="S25" s="125">
        <f t="shared" si="30"/>
        <v>48</v>
      </c>
      <c r="T25" s="125">
        <f t="shared" si="30"/>
        <v>47</v>
      </c>
      <c r="U25" s="125">
        <f t="shared" si="30"/>
        <v>0</v>
      </c>
      <c r="V25" s="125">
        <f t="shared" si="30"/>
        <v>0</v>
      </c>
      <c r="W25" s="125">
        <f t="shared" si="30"/>
        <v>0</v>
      </c>
      <c r="X25" s="125">
        <f t="shared" si="30"/>
        <v>44</v>
      </c>
      <c r="Y25" s="125">
        <f t="shared" si="30"/>
        <v>48</v>
      </c>
      <c r="Z25" s="125">
        <f t="shared" si="30"/>
        <v>47</v>
      </c>
      <c r="AA25" s="125">
        <f t="shared" si="30"/>
        <v>0</v>
      </c>
      <c r="AB25" s="125">
        <f t="shared" si="30"/>
        <v>0</v>
      </c>
      <c r="AC25" s="125">
        <f t="shared" si="30"/>
        <v>0</v>
      </c>
      <c r="AD25" s="125">
        <f t="shared" si="30"/>
        <v>44</v>
      </c>
      <c r="AE25" s="125">
        <f t="shared" si="30"/>
        <v>48</v>
      </c>
      <c r="AF25" s="125">
        <f t="shared" si="30"/>
        <v>47</v>
      </c>
    </row>
    <row r="26" spans="1:32" s="102" customFormat="1" ht="168.75" hidden="1" x14ac:dyDescent="0.25">
      <c r="A26" s="97">
        <v>100</v>
      </c>
      <c r="B26" s="173" t="s">
        <v>292</v>
      </c>
      <c r="C26" s="114" t="s">
        <v>293</v>
      </c>
      <c r="D26" s="104"/>
      <c r="E26" s="104"/>
      <c r="F26" s="124">
        <v>44</v>
      </c>
      <c r="G26" s="124">
        <v>48</v>
      </c>
      <c r="H26" s="124">
        <v>47</v>
      </c>
      <c r="I26" s="100">
        <f t="shared" si="16"/>
        <v>0</v>
      </c>
      <c r="J26" s="100">
        <f t="shared" si="5"/>
        <v>0</v>
      </c>
      <c r="K26" s="100">
        <f t="shared" si="5"/>
        <v>0</v>
      </c>
      <c r="L26" s="125">
        <v>44</v>
      </c>
      <c r="M26" s="125">
        <v>48</v>
      </c>
      <c r="N26" s="125">
        <v>47</v>
      </c>
      <c r="O26" s="125"/>
      <c r="P26" s="125"/>
      <c r="Q26" s="125"/>
      <c r="R26" s="202">
        <f t="shared" si="9"/>
        <v>44</v>
      </c>
      <c r="S26" s="202">
        <f t="shared" si="9"/>
        <v>48</v>
      </c>
      <c r="T26" s="202">
        <f t="shared" si="9"/>
        <v>47</v>
      </c>
      <c r="U26" s="125"/>
      <c r="V26" s="125"/>
      <c r="W26" s="125"/>
      <c r="X26" s="202">
        <f t="shared" ref="X26" si="31">R26+U26</f>
        <v>44</v>
      </c>
      <c r="Y26" s="202">
        <f t="shared" ref="Y26" si="32">S26+V26</f>
        <v>48</v>
      </c>
      <c r="Z26" s="202">
        <f t="shared" ref="Z26" si="33">T26+W26</f>
        <v>47</v>
      </c>
      <c r="AA26" s="125"/>
      <c r="AB26" s="125"/>
      <c r="AC26" s="125"/>
      <c r="AD26" s="202">
        <f t="shared" ref="AD26" si="34">X26+AA26</f>
        <v>44</v>
      </c>
      <c r="AE26" s="202">
        <f t="shared" ref="AE26" si="35">Y26+AB26</f>
        <v>48</v>
      </c>
      <c r="AF26" s="202">
        <f t="shared" ref="AF26" si="36">Z26+AC26</f>
        <v>47</v>
      </c>
    </row>
    <row r="27" spans="1:32" s="102" customFormat="1" ht="93.75" hidden="1" x14ac:dyDescent="0.25">
      <c r="A27" s="97">
        <v>100</v>
      </c>
      <c r="B27" s="173" t="s">
        <v>11</v>
      </c>
      <c r="C27" s="123" t="s">
        <v>130</v>
      </c>
      <c r="D27" s="104"/>
      <c r="E27" s="104"/>
      <c r="F27" s="111">
        <f>F28</f>
        <v>11088</v>
      </c>
      <c r="G27" s="111">
        <f>G28</f>
        <v>12428</v>
      </c>
      <c r="H27" s="111">
        <f>H28</f>
        <v>12424</v>
      </c>
      <c r="I27" s="100">
        <f t="shared" si="16"/>
        <v>0</v>
      </c>
      <c r="J27" s="100">
        <f t="shared" si="5"/>
        <v>0</v>
      </c>
      <c r="K27" s="100">
        <f t="shared" si="5"/>
        <v>0</v>
      </c>
      <c r="L27" s="112">
        <f>L28</f>
        <v>11088</v>
      </c>
      <c r="M27" s="112">
        <f>M28</f>
        <v>12428</v>
      </c>
      <c r="N27" s="112">
        <f>N28</f>
        <v>12424</v>
      </c>
      <c r="O27" s="112">
        <f t="shared" ref="O27:AF27" si="37">O28</f>
        <v>0</v>
      </c>
      <c r="P27" s="112">
        <f t="shared" si="37"/>
        <v>0</v>
      </c>
      <c r="Q27" s="112">
        <f t="shared" si="37"/>
        <v>0</v>
      </c>
      <c r="R27" s="112">
        <f t="shared" si="37"/>
        <v>11088</v>
      </c>
      <c r="S27" s="112">
        <f t="shared" si="37"/>
        <v>12428</v>
      </c>
      <c r="T27" s="112">
        <f t="shared" si="37"/>
        <v>12424</v>
      </c>
      <c r="U27" s="112">
        <f t="shared" si="37"/>
        <v>0</v>
      </c>
      <c r="V27" s="112">
        <f t="shared" si="37"/>
        <v>0</v>
      </c>
      <c r="W27" s="112">
        <f t="shared" si="37"/>
        <v>0</v>
      </c>
      <c r="X27" s="112">
        <f t="shared" si="37"/>
        <v>11088</v>
      </c>
      <c r="Y27" s="112">
        <f t="shared" si="37"/>
        <v>12428</v>
      </c>
      <c r="Z27" s="112">
        <f t="shared" si="37"/>
        <v>12424</v>
      </c>
      <c r="AA27" s="112">
        <f t="shared" si="37"/>
        <v>0</v>
      </c>
      <c r="AB27" s="112">
        <f t="shared" si="37"/>
        <v>0</v>
      </c>
      <c r="AC27" s="112">
        <f t="shared" si="37"/>
        <v>0</v>
      </c>
      <c r="AD27" s="112">
        <f t="shared" si="37"/>
        <v>11088</v>
      </c>
      <c r="AE27" s="112">
        <f t="shared" si="37"/>
        <v>12428</v>
      </c>
      <c r="AF27" s="112">
        <f t="shared" si="37"/>
        <v>12424</v>
      </c>
    </row>
    <row r="28" spans="1:32" s="102" customFormat="1" ht="150" hidden="1" x14ac:dyDescent="0.25">
      <c r="A28" s="97">
        <v>100</v>
      </c>
      <c r="B28" s="173" t="s">
        <v>294</v>
      </c>
      <c r="C28" s="114" t="s">
        <v>295</v>
      </c>
      <c r="D28" s="104"/>
      <c r="E28" s="104"/>
      <c r="F28" s="124">
        <v>11088</v>
      </c>
      <c r="G28" s="124">
        <v>12428</v>
      </c>
      <c r="H28" s="124">
        <v>12424</v>
      </c>
      <c r="I28" s="100">
        <f t="shared" si="16"/>
        <v>0</v>
      </c>
      <c r="J28" s="100">
        <f t="shared" si="5"/>
        <v>0</v>
      </c>
      <c r="K28" s="100">
        <f t="shared" si="5"/>
        <v>0</v>
      </c>
      <c r="L28" s="125">
        <v>11088</v>
      </c>
      <c r="M28" s="125">
        <v>12428</v>
      </c>
      <c r="N28" s="125">
        <v>12424</v>
      </c>
      <c r="O28" s="125"/>
      <c r="P28" s="125"/>
      <c r="Q28" s="125"/>
      <c r="R28" s="202">
        <f t="shared" si="9"/>
        <v>11088</v>
      </c>
      <c r="S28" s="202">
        <f t="shared" si="9"/>
        <v>12428</v>
      </c>
      <c r="T28" s="202">
        <f t="shared" si="9"/>
        <v>12424</v>
      </c>
      <c r="U28" s="125"/>
      <c r="V28" s="125"/>
      <c r="W28" s="125"/>
      <c r="X28" s="202">
        <f t="shared" ref="X28" si="38">R28+U28</f>
        <v>11088</v>
      </c>
      <c r="Y28" s="202">
        <f t="shared" ref="Y28" si="39">S28+V28</f>
        <v>12428</v>
      </c>
      <c r="Z28" s="202">
        <f t="shared" ref="Z28" si="40">T28+W28</f>
        <v>12424</v>
      </c>
      <c r="AA28" s="125"/>
      <c r="AB28" s="125"/>
      <c r="AC28" s="125"/>
      <c r="AD28" s="202">
        <f t="shared" ref="AD28" si="41">X28+AA28</f>
        <v>11088</v>
      </c>
      <c r="AE28" s="202">
        <f t="shared" ref="AE28" si="42">Y28+AB28</f>
        <v>12428</v>
      </c>
      <c r="AF28" s="202">
        <f t="shared" ref="AF28" si="43">Z28+AC28</f>
        <v>12424</v>
      </c>
    </row>
    <row r="29" spans="1:32" s="102" customFormat="1" ht="93.75" hidden="1" x14ac:dyDescent="0.25">
      <c r="A29" s="97">
        <v>100</v>
      </c>
      <c r="B29" s="173" t="s">
        <v>12</v>
      </c>
      <c r="C29" s="123" t="s">
        <v>131</v>
      </c>
      <c r="D29" s="104"/>
      <c r="E29" s="104"/>
      <c r="F29" s="111">
        <f>F30</f>
        <v>-1096</v>
      </c>
      <c r="G29" s="111">
        <f>G30</f>
        <v>-1319</v>
      </c>
      <c r="H29" s="111">
        <f>H30</f>
        <v>-1218</v>
      </c>
      <c r="I29" s="100">
        <f t="shared" si="16"/>
        <v>0</v>
      </c>
      <c r="J29" s="100">
        <f t="shared" si="5"/>
        <v>0</v>
      </c>
      <c r="K29" s="100">
        <f t="shared" si="5"/>
        <v>0</v>
      </c>
      <c r="L29" s="112">
        <f>L30</f>
        <v>-1096</v>
      </c>
      <c r="M29" s="112">
        <f>M30</f>
        <v>-1319</v>
      </c>
      <c r="N29" s="112">
        <f>N30</f>
        <v>-1218</v>
      </c>
      <c r="O29" s="112">
        <f t="shared" ref="O29:AF29" si="44">O30</f>
        <v>0</v>
      </c>
      <c r="P29" s="112">
        <f t="shared" si="44"/>
        <v>0</v>
      </c>
      <c r="Q29" s="112">
        <f t="shared" si="44"/>
        <v>0</v>
      </c>
      <c r="R29" s="112">
        <f t="shared" si="44"/>
        <v>-1096</v>
      </c>
      <c r="S29" s="112">
        <f t="shared" si="44"/>
        <v>-1319</v>
      </c>
      <c r="T29" s="112">
        <f t="shared" si="44"/>
        <v>-1218</v>
      </c>
      <c r="U29" s="112">
        <f t="shared" si="44"/>
        <v>0</v>
      </c>
      <c r="V29" s="112">
        <f t="shared" si="44"/>
        <v>0</v>
      </c>
      <c r="W29" s="112">
        <f t="shared" si="44"/>
        <v>0</v>
      </c>
      <c r="X29" s="112">
        <f t="shared" si="44"/>
        <v>-1096</v>
      </c>
      <c r="Y29" s="112">
        <f t="shared" si="44"/>
        <v>-1319</v>
      </c>
      <c r="Z29" s="112">
        <f t="shared" si="44"/>
        <v>-1218</v>
      </c>
      <c r="AA29" s="112">
        <f t="shared" si="44"/>
        <v>0</v>
      </c>
      <c r="AB29" s="112">
        <f t="shared" si="44"/>
        <v>0</v>
      </c>
      <c r="AC29" s="112">
        <f t="shared" si="44"/>
        <v>0</v>
      </c>
      <c r="AD29" s="112">
        <f t="shared" si="44"/>
        <v>-1096</v>
      </c>
      <c r="AE29" s="112">
        <f t="shared" si="44"/>
        <v>-1319</v>
      </c>
      <c r="AF29" s="112">
        <f t="shared" si="44"/>
        <v>-1218</v>
      </c>
    </row>
    <row r="30" spans="1:32" s="102" customFormat="1" ht="150" hidden="1" x14ac:dyDescent="0.25">
      <c r="A30" s="97">
        <v>100</v>
      </c>
      <c r="B30" s="173" t="s">
        <v>296</v>
      </c>
      <c r="C30" s="114" t="s">
        <v>297</v>
      </c>
      <c r="D30" s="104"/>
      <c r="E30" s="104"/>
      <c r="F30" s="124">
        <v>-1096</v>
      </c>
      <c r="G30" s="124">
        <v>-1319</v>
      </c>
      <c r="H30" s="124">
        <v>-1218</v>
      </c>
      <c r="I30" s="100">
        <f t="shared" si="16"/>
        <v>0</v>
      </c>
      <c r="J30" s="100">
        <f t="shared" si="5"/>
        <v>0</v>
      </c>
      <c r="K30" s="100">
        <f t="shared" si="5"/>
        <v>0</v>
      </c>
      <c r="L30" s="125">
        <v>-1096</v>
      </c>
      <c r="M30" s="125">
        <v>-1319</v>
      </c>
      <c r="N30" s="125">
        <v>-1218</v>
      </c>
      <c r="O30" s="125"/>
      <c r="P30" s="125"/>
      <c r="Q30" s="125"/>
      <c r="R30" s="202">
        <f t="shared" si="9"/>
        <v>-1096</v>
      </c>
      <c r="S30" s="202">
        <f t="shared" si="9"/>
        <v>-1319</v>
      </c>
      <c r="T30" s="202">
        <f t="shared" si="9"/>
        <v>-1218</v>
      </c>
      <c r="U30" s="125"/>
      <c r="V30" s="125"/>
      <c r="W30" s="125"/>
      <c r="X30" s="202">
        <f t="shared" ref="X30" si="45">R30+U30</f>
        <v>-1096</v>
      </c>
      <c r="Y30" s="202">
        <f t="shared" ref="Y30" si="46">S30+V30</f>
        <v>-1319</v>
      </c>
      <c r="Z30" s="202">
        <f t="shared" ref="Z30" si="47">T30+W30</f>
        <v>-1218</v>
      </c>
      <c r="AA30" s="125"/>
      <c r="AB30" s="125"/>
      <c r="AC30" s="125"/>
      <c r="AD30" s="202">
        <f t="shared" ref="AD30" si="48">X30+AA30</f>
        <v>-1096</v>
      </c>
      <c r="AE30" s="202">
        <f t="shared" ref="AE30" si="49">Y30+AB30</f>
        <v>-1319</v>
      </c>
      <c r="AF30" s="202">
        <f t="shared" ref="AF30" si="50">Z30+AC30</f>
        <v>-1218</v>
      </c>
    </row>
    <row r="31" spans="1:32" s="126" customFormat="1" ht="21" hidden="1" x14ac:dyDescent="0.25">
      <c r="A31" s="97">
        <v>182</v>
      </c>
      <c r="B31" s="173" t="s">
        <v>13</v>
      </c>
      <c r="C31" s="117" t="s">
        <v>132</v>
      </c>
      <c r="D31" s="104"/>
      <c r="E31" s="104"/>
      <c r="F31" s="107">
        <f t="shared" ref="F31:H31" si="51">F32+F36+F39+F42</f>
        <v>65379</v>
      </c>
      <c r="G31" s="107">
        <f t="shared" si="51"/>
        <v>39151</v>
      </c>
      <c r="H31" s="107">
        <f t="shared" si="51"/>
        <v>31223</v>
      </c>
      <c r="I31" s="100">
        <f t="shared" si="16"/>
        <v>0</v>
      </c>
      <c r="J31" s="100">
        <f t="shared" si="5"/>
        <v>0</v>
      </c>
      <c r="K31" s="100">
        <f t="shared" si="5"/>
        <v>0</v>
      </c>
      <c r="L31" s="108">
        <f t="shared" ref="L31:T31" si="52">L32+L36+L39+L42</f>
        <v>65379</v>
      </c>
      <c r="M31" s="108">
        <f t="shared" si="52"/>
        <v>39151</v>
      </c>
      <c r="N31" s="108">
        <f t="shared" si="52"/>
        <v>31223</v>
      </c>
      <c r="O31" s="108">
        <f t="shared" si="52"/>
        <v>0</v>
      </c>
      <c r="P31" s="108">
        <f t="shared" si="52"/>
        <v>0</v>
      </c>
      <c r="Q31" s="108">
        <f t="shared" si="52"/>
        <v>0</v>
      </c>
      <c r="R31" s="108">
        <f t="shared" si="52"/>
        <v>65379</v>
      </c>
      <c r="S31" s="108">
        <f t="shared" si="52"/>
        <v>39151</v>
      </c>
      <c r="T31" s="108">
        <f t="shared" si="52"/>
        <v>31223</v>
      </c>
      <c r="U31" s="108">
        <f t="shared" ref="U31:Z31" si="53">U32+U36+U39+U42</f>
        <v>0</v>
      </c>
      <c r="V31" s="108">
        <f t="shared" si="53"/>
        <v>0</v>
      </c>
      <c r="W31" s="108">
        <f t="shared" si="53"/>
        <v>0</v>
      </c>
      <c r="X31" s="108">
        <f t="shared" si="53"/>
        <v>65379</v>
      </c>
      <c r="Y31" s="108">
        <f t="shared" si="53"/>
        <v>39151</v>
      </c>
      <c r="Z31" s="108">
        <f t="shared" si="53"/>
        <v>31223</v>
      </c>
      <c r="AA31" s="108">
        <f t="shared" ref="AA31:AF31" si="54">AA32+AA36+AA39+AA42</f>
        <v>0</v>
      </c>
      <c r="AB31" s="108">
        <f t="shared" si="54"/>
        <v>0</v>
      </c>
      <c r="AC31" s="108">
        <f t="shared" si="54"/>
        <v>0</v>
      </c>
      <c r="AD31" s="108">
        <f t="shared" si="54"/>
        <v>65379</v>
      </c>
      <c r="AE31" s="108">
        <f t="shared" si="54"/>
        <v>39151</v>
      </c>
      <c r="AF31" s="108">
        <f t="shared" si="54"/>
        <v>31223</v>
      </c>
    </row>
    <row r="32" spans="1:32" s="102" customFormat="1" ht="37.5" hidden="1" x14ac:dyDescent="0.25">
      <c r="A32" s="97">
        <v>182</v>
      </c>
      <c r="B32" s="173" t="s">
        <v>255</v>
      </c>
      <c r="C32" s="120" t="s">
        <v>258</v>
      </c>
      <c r="D32" s="104"/>
      <c r="E32" s="104"/>
      <c r="F32" s="111">
        <f>F33+F34+F35</f>
        <v>27842</v>
      </c>
      <c r="G32" s="111">
        <f t="shared" ref="G32" si="55">G33+G34+G35</f>
        <v>28955</v>
      </c>
      <c r="H32" s="111">
        <f>H33+H34+H35</f>
        <v>30113</v>
      </c>
      <c r="I32" s="100">
        <f t="shared" si="16"/>
        <v>0</v>
      </c>
      <c r="J32" s="100">
        <f t="shared" si="5"/>
        <v>0</v>
      </c>
      <c r="K32" s="100">
        <f t="shared" si="5"/>
        <v>0</v>
      </c>
      <c r="L32" s="112">
        <f>L33+L34+L35</f>
        <v>27842</v>
      </c>
      <c r="M32" s="112">
        <f t="shared" ref="M32" si="56">M33+M34+M35</f>
        <v>28955</v>
      </c>
      <c r="N32" s="112">
        <f>N33+N34+N35</f>
        <v>30113</v>
      </c>
      <c r="O32" s="112">
        <f t="shared" ref="O32:T32" si="57">O33+O34+O35</f>
        <v>0</v>
      </c>
      <c r="P32" s="112">
        <f t="shared" si="57"/>
        <v>0</v>
      </c>
      <c r="Q32" s="112">
        <f t="shared" si="57"/>
        <v>0</v>
      </c>
      <c r="R32" s="112">
        <f t="shared" si="57"/>
        <v>27842</v>
      </c>
      <c r="S32" s="112">
        <f t="shared" si="57"/>
        <v>28955</v>
      </c>
      <c r="T32" s="112">
        <f t="shared" si="57"/>
        <v>30113</v>
      </c>
      <c r="U32" s="112">
        <f t="shared" ref="U32:Z32" si="58">U33+U34+U35</f>
        <v>0</v>
      </c>
      <c r="V32" s="112">
        <f t="shared" si="58"/>
        <v>0</v>
      </c>
      <c r="W32" s="112">
        <f t="shared" si="58"/>
        <v>0</v>
      </c>
      <c r="X32" s="112">
        <f t="shared" si="58"/>
        <v>27842</v>
      </c>
      <c r="Y32" s="112">
        <f t="shared" si="58"/>
        <v>28955</v>
      </c>
      <c r="Z32" s="112">
        <f t="shared" si="58"/>
        <v>30113</v>
      </c>
      <c r="AA32" s="112">
        <f t="shared" ref="AA32:AF32" si="59">AA33+AA34+AA35</f>
        <v>0</v>
      </c>
      <c r="AB32" s="112">
        <f t="shared" si="59"/>
        <v>0</v>
      </c>
      <c r="AC32" s="112">
        <f t="shared" si="59"/>
        <v>0</v>
      </c>
      <c r="AD32" s="112">
        <f t="shared" si="59"/>
        <v>27842</v>
      </c>
      <c r="AE32" s="112">
        <f t="shared" si="59"/>
        <v>28955</v>
      </c>
      <c r="AF32" s="112">
        <f t="shared" si="59"/>
        <v>30113</v>
      </c>
    </row>
    <row r="33" spans="1:32" s="109" customFormat="1" ht="37.5" hidden="1" x14ac:dyDescent="0.3">
      <c r="A33" s="97">
        <v>182</v>
      </c>
      <c r="B33" s="173" t="s">
        <v>256</v>
      </c>
      <c r="C33" s="114" t="s">
        <v>259</v>
      </c>
      <c r="D33" s="104"/>
      <c r="E33" s="104"/>
      <c r="F33" s="124">
        <v>20709</v>
      </c>
      <c r="G33" s="124">
        <v>21537</v>
      </c>
      <c r="H33" s="124">
        <v>22398</v>
      </c>
      <c r="I33" s="118">
        <f t="shared" si="16"/>
        <v>0</v>
      </c>
      <c r="J33" s="100">
        <f t="shared" si="5"/>
        <v>0</v>
      </c>
      <c r="K33" s="100">
        <f t="shared" si="5"/>
        <v>0</v>
      </c>
      <c r="L33" s="125">
        <v>20709</v>
      </c>
      <c r="M33" s="125">
        <v>21537</v>
      </c>
      <c r="N33" s="125">
        <v>22398</v>
      </c>
      <c r="O33" s="125"/>
      <c r="P33" s="125"/>
      <c r="Q33" s="125"/>
      <c r="R33" s="202">
        <f t="shared" si="9"/>
        <v>20709</v>
      </c>
      <c r="S33" s="202">
        <f t="shared" si="9"/>
        <v>21537</v>
      </c>
      <c r="T33" s="202">
        <f t="shared" si="9"/>
        <v>22398</v>
      </c>
      <c r="U33" s="125"/>
      <c r="V33" s="125"/>
      <c r="W33" s="125"/>
      <c r="X33" s="202">
        <f t="shared" ref="X33:X35" si="60">R33+U33</f>
        <v>20709</v>
      </c>
      <c r="Y33" s="202">
        <f t="shared" ref="Y33:Y35" si="61">S33+V33</f>
        <v>21537</v>
      </c>
      <c r="Z33" s="202">
        <f t="shared" ref="Z33:Z35" si="62">T33+W33</f>
        <v>22398</v>
      </c>
      <c r="AA33" s="125"/>
      <c r="AB33" s="125"/>
      <c r="AC33" s="125"/>
      <c r="AD33" s="202">
        <f t="shared" ref="AD33:AD35" si="63">X33+AA33</f>
        <v>20709</v>
      </c>
      <c r="AE33" s="202">
        <f t="shared" ref="AE33:AE35" si="64">Y33+AB33</f>
        <v>21537</v>
      </c>
      <c r="AF33" s="202">
        <f t="shared" ref="AF33:AF35" si="65">Z33+AC33</f>
        <v>22398</v>
      </c>
    </row>
    <row r="34" spans="1:32" s="109" customFormat="1" ht="56.25" hidden="1" x14ac:dyDescent="0.3">
      <c r="A34" s="97">
        <v>182</v>
      </c>
      <c r="B34" s="173" t="s">
        <v>257</v>
      </c>
      <c r="C34" s="114" t="s">
        <v>260</v>
      </c>
      <c r="D34" s="104"/>
      <c r="E34" s="104"/>
      <c r="F34" s="124">
        <v>7133</v>
      </c>
      <c r="G34" s="124">
        <v>7418</v>
      </c>
      <c r="H34" s="124">
        <v>7715</v>
      </c>
      <c r="I34" s="118">
        <f t="shared" si="16"/>
        <v>0</v>
      </c>
      <c r="J34" s="100">
        <f t="shared" si="5"/>
        <v>0</v>
      </c>
      <c r="K34" s="100">
        <f t="shared" si="5"/>
        <v>0</v>
      </c>
      <c r="L34" s="125">
        <v>7133</v>
      </c>
      <c r="M34" s="125">
        <v>7418</v>
      </c>
      <c r="N34" s="125">
        <v>7715</v>
      </c>
      <c r="O34" s="125"/>
      <c r="P34" s="125"/>
      <c r="Q34" s="125"/>
      <c r="R34" s="202">
        <f t="shared" si="9"/>
        <v>7133</v>
      </c>
      <c r="S34" s="202">
        <f t="shared" si="9"/>
        <v>7418</v>
      </c>
      <c r="T34" s="202">
        <f t="shared" si="9"/>
        <v>7715</v>
      </c>
      <c r="U34" s="125"/>
      <c r="V34" s="125"/>
      <c r="W34" s="125"/>
      <c r="X34" s="202">
        <f t="shared" si="60"/>
        <v>7133</v>
      </c>
      <c r="Y34" s="202">
        <f t="shared" si="61"/>
        <v>7418</v>
      </c>
      <c r="Z34" s="202">
        <f t="shared" si="62"/>
        <v>7715</v>
      </c>
      <c r="AA34" s="125"/>
      <c r="AB34" s="125"/>
      <c r="AC34" s="125"/>
      <c r="AD34" s="202">
        <f t="shared" si="63"/>
        <v>7133</v>
      </c>
      <c r="AE34" s="202">
        <f t="shared" si="64"/>
        <v>7418</v>
      </c>
      <c r="AF34" s="202">
        <f t="shared" si="65"/>
        <v>7715</v>
      </c>
    </row>
    <row r="35" spans="1:32" s="109" customFormat="1" ht="37.5" hidden="1" customHeight="1" x14ac:dyDescent="0.3">
      <c r="A35" s="97">
        <v>182</v>
      </c>
      <c r="B35" s="174" t="s">
        <v>274</v>
      </c>
      <c r="C35" s="127" t="s">
        <v>273</v>
      </c>
      <c r="D35" s="104"/>
      <c r="E35" s="104"/>
      <c r="F35" s="111">
        <v>0</v>
      </c>
      <c r="G35" s="111">
        <v>0</v>
      </c>
      <c r="H35" s="111">
        <v>0</v>
      </c>
      <c r="I35" s="118">
        <f t="shared" si="16"/>
        <v>0</v>
      </c>
      <c r="J35" s="100">
        <f t="shared" si="5"/>
        <v>0</v>
      </c>
      <c r="K35" s="100">
        <f t="shared" si="5"/>
        <v>0</v>
      </c>
      <c r="L35" s="111">
        <v>0</v>
      </c>
      <c r="M35" s="111">
        <v>0</v>
      </c>
      <c r="N35" s="111">
        <v>0</v>
      </c>
      <c r="O35" s="111"/>
      <c r="P35" s="111"/>
      <c r="Q35" s="111"/>
      <c r="R35" s="202">
        <f t="shared" si="9"/>
        <v>0</v>
      </c>
      <c r="S35" s="202">
        <f t="shared" si="9"/>
        <v>0</v>
      </c>
      <c r="T35" s="202">
        <f t="shared" si="9"/>
        <v>0</v>
      </c>
      <c r="U35" s="111"/>
      <c r="V35" s="111"/>
      <c r="W35" s="111"/>
      <c r="X35" s="202">
        <f t="shared" si="60"/>
        <v>0</v>
      </c>
      <c r="Y35" s="202">
        <f t="shared" si="61"/>
        <v>0</v>
      </c>
      <c r="Z35" s="202">
        <f t="shared" si="62"/>
        <v>0</v>
      </c>
      <c r="AA35" s="111"/>
      <c r="AB35" s="111"/>
      <c r="AC35" s="111"/>
      <c r="AD35" s="202">
        <f t="shared" si="63"/>
        <v>0</v>
      </c>
      <c r="AE35" s="202">
        <f t="shared" si="64"/>
        <v>0</v>
      </c>
      <c r="AF35" s="202">
        <f t="shared" si="65"/>
        <v>0</v>
      </c>
    </row>
    <row r="36" spans="1:32" s="109" customFormat="1" ht="37.5" hidden="1" x14ac:dyDescent="0.3">
      <c r="A36" s="97">
        <v>182</v>
      </c>
      <c r="B36" s="172" t="s">
        <v>14</v>
      </c>
      <c r="C36" s="120" t="s">
        <v>133</v>
      </c>
      <c r="D36" s="104"/>
      <c r="E36" s="104"/>
      <c r="F36" s="111">
        <f t="shared" ref="F36:H36" si="66">F37+F38</f>
        <v>36510</v>
      </c>
      <c r="G36" s="111">
        <f t="shared" si="66"/>
        <v>9128</v>
      </c>
      <c r="H36" s="111">
        <f t="shared" si="66"/>
        <v>0</v>
      </c>
      <c r="I36" s="118">
        <f t="shared" si="16"/>
        <v>0</v>
      </c>
      <c r="J36" s="100">
        <f t="shared" si="5"/>
        <v>0</v>
      </c>
      <c r="K36" s="100">
        <f t="shared" si="5"/>
        <v>0</v>
      </c>
      <c r="L36" s="112">
        <f t="shared" ref="L36:T36" si="67">L37+L38</f>
        <v>36510</v>
      </c>
      <c r="M36" s="112">
        <f t="shared" si="67"/>
        <v>9128</v>
      </c>
      <c r="N36" s="112">
        <f t="shared" si="67"/>
        <v>0</v>
      </c>
      <c r="O36" s="112">
        <f t="shared" si="67"/>
        <v>0</v>
      </c>
      <c r="P36" s="112">
        <f t="shared" si="67"/>
        <v>0</v>
      </c>
      <c r="Q36" s="112">
        <f t="shared" si="67"/>
        <v>0</v>
      </c>
      <c r="R36" s="112">
        <f t="shared" si="67"/>
        <v>36510</v>
      </c>
      <c r="S36" s="112">
        <f t="shared" si="67"/>
        <v>9128</v>
      </c>
      <c r="T36" s="112">
        <f t="shared" si="67"/>
        <v>0</v>
      </c>
      <c r="U36" s="112">
        <f t="shared" ref="U36:Z36" si="68">U37+U38</f>
        <v>0</v>
      </c>
      <c r="V36" s="112">
        <f t="shared" si="68"/>
        <v>0</v>
      </c>
      <c r="W36" s="112">
        <f t="shared" si="68"/>
        <v>0</v>
      </c>
      <c r="X36" s="112">
        <f t="shared" si="68"/>
        <v>36510</v>
      </c>
      <c r="Y36" s="112">
        <f t="shared" si="68"/>
        <v>9128</v>
      </c>
      <c r="Z36" s="112">
        <f t="shared" si="68"/>
        <v>0</v>
      </c>
      <c r="AA36" s="112">
        <f t="shared" ref="AA36:AF36" si="69">AA37+AA38</f>
        <v>0</v>
      </c>
      <c r="AB36" s="112">
        <f t="shared" si="69"/>
        <v>0</v>
      </c>
      <c r="AC36" s="112">
        <f t="shared" si="69"/>
        <v>0</v>
      </c>
      <c r="AD36" s="112">
        <f t="shared" si="69"/>
        <v>36510</v>
      </c>
      <c r="AE36" s="112">
        <f t="shared" si="69"/>
        <v>9128</v>
      </c>
      <c r="AF36" s="112">
        <f t="shared" si="69"/>
        <v>0</v>
      </c>
    </row>
    <row r="37" spans="1:32" s="102" customFormat="1" ht="37.5" hidden="1" x14ac:dyDescent="0.25">
      <c r="A37" s="97">
        <v>182</v>
      </c>
      <c r="B37" s="173" t="s">
        <v>15</v>
      </c>
      <c r="C37" s="128" t="s">
        <v>133</v>
      </c>
      <c r="D37" s="104"/>
      <c r="E37" s="104"/>
      <c r="F37" s="124">
        <v>36510</v>
      </c>
      <c r="G37" s="124">
        <v>9128</v>
      </c>
      <c r="H37" s="124">
        <v>0</v>
      </c>
      <c r="I37" s="100">
        <f t="shared" si="16"/>
        <v>0</v>
      </c>
      <c r="J37" s="100">
        <f t="shared" si="5"/>
        <v>0</v>
      </c>
      <c r="K37" s="100">
        <f t="shared" si="5"/>
        <v>0</v>
      </c>
      <c r="L37" s="125">
        <v>36510</v>
      </c>
      <c r="M37" s="125">
        <v>9128</v>
      </c>
      <c r="N37" s="125">
        <v>0</v>
      </c>
      <c r="O37" s="125"/>
      <c r="P37" s="125"/>
      <c r="Q37" s="125"/>
      <c r="R37" s="202">
        <f t="shared" si="9"/>
        <v>36510</v>
      </c>
      <c r="S37" s="202">
        <f t="shared" si="9"/>
        <v>9128</v>
      </c>
      <c r="T37" s="202">
        <f t="shared" si="9"/>
        <v>0</v>
      </c>
      <c r="U37" s="125"/>
      <c r="V37" s="125"/>
      <c r="W37" s="125"/>
      <c r="X37" s="202">
        <f t="shared" ref="X37:X38" si="70">R37+U37</f>
        <v>36510</v>
      </c>
      <c r="Y37" s="202">
        <f t="shared" ref="Y37:Y38" si="71">S37+V37</f>
        <v>9128</v>
      </c>
      <c r="Z37" s="202">
        <f t="shared" ref="Z37:Z38" si="72">T37+W37</f>
        <v>0</v>
      </c>
      <c r="AA37" s="125"/>
      <c r="AB37" s="125"/>
      <c r="AC37" s="125"/>
      <c r="AD37" s="202">
        <f t="shared" ref="AD37:AD38" si="73">X37+AA37</f>
        <v>36510</v>
      </c>
      <c r="AE37" s="202">
        <f t="shared" ref="AE37:AE38" si="74">Y37+AB37</f>
        <v>9128</v>
      </c>
      <c r="AF37" s="202">
        <f t="shared" ref="AF37:AF38" si="75">Z37+AC37</f>
        <v>0</v>
      </c>
    </row>
    <row r="38" spans="1:32" s="102" customFormat="1" ht="37.5" hidden="1" customHeight="1" x14ac:dyDescent="0.25">
      <c r="A38" s="97">
        <v>182</v>
      </c>
      <c r="B38" s="174" t="s">
        <v>16</v>
      </c>
      <c r="C38" s="129" t="s">
        <v>134</v>
      </c>
      <c r="D38" s="104"/>
      <c r="E38" s="104"/>
      <c r="F38" s="130">
        <v>0</v>
      </c>
      <c r="G38" s="130">
        <v>0</v>
      </c>
      <c r="H38" s="130">
        <v>0</v>
      </c>
      <c r="I38" s="100">
        <f t="shared" si="16"/>
        <v>0</v>
      </c>
      <c r="J38" s="100">
        <f t="shared" si="5"/>
        <v>0</v>
      </c>
      <c r="K38" s="100">
        <f t="shared" si="5"/>
        <v>0</v>
      </c>
      <c r="L38" s="130">
        <v>0</v>
      </c>
      <c r="M38" s="130">
        <v>0</v>
      </c>
      <c r="N38" s="130">
        <v>0</v>
      </c>
      <c r="O38" s="130"/>
      <c r="P38" s="130"/>
      <c r="Q38" s="130"/>
      <c r="R38" s="202">
        <f t="shared" si="9"/>
        <v>0</v>
      </c>
      <c r="S38" s="202">
        <f t="shared" si="9"/>
        <v>0</v>
      </c>
      <c r="T38" s="202">
        <f t="shared" si="9"/>
        <v>0</v>
      </c>
      <c r="U38" s="130"/>
      <c r="V38" s="130"/>
      <c r="W38" s="130"/>
      <c r="X38" s="202">
        <f t="shared" si="70"/>
        <v>0</v>
      </c>
      <c r="Y38" s="202">
        <f t="shared" si="71"/>
        <v>0</v>
      </c>
      <c r="Z38" s="202">
        <f t="shared" si="72"/>
        <v>0</v>
      </c>
      <c r="AA38" s="130"/>
      <c r="AB38" s="130"/>
      <c r="AC38" s="130"/>
      <c r="AD38" s="202">
        <f t="shared" si="73"/>
        <v>0</v>
      </c>
      <c r="AE38" s="202">
        <f t="shared" si="74"/>
        <v>0</v>
      </c>
      <c r="AF38" s="202">
        <f t="shared" si="75"/>
        <v>0</v>
      </c>
    </row>
    <row r="39" spans="1:32" s="102" customFormat="1" hidden="1" x14ac:dyDescent="0.25">
      <c r="A39" s="97">
        <v>182</v>
      </c>
      <c r="B39" s="172" t="s">
        <v>17</v>
      </c>
      <c r="C39" s="120" t="s">
        <v>135</v>
      </c>
      <c r="D39" s="104"/>
      <c r="E39" s="104"/>
      <c r="F39" s="111">
        <f>F40+F41</f>
        <v>467</v>
      </c>
      <c r="G39" s="111">
        <f>G40+G41</f>
        <v>486</v>
      </c>
      <c r="H39" s="111">
        <f>H40+H41</f>
        <v>505</v>
      </c>
      <c r="I39" s="100">
        <f t="shared" si="16"/>
        <v>0</v>
      </c>
      <c r="J39" s="100">
        <f t="shared" si="5"/>
        <v>0</v>
      </c>
      <c r="K39" s="100">
        <f t="shared" si="5"/>
        <v>0</v>
      </c>
      <c r="L39" s="112">
        <f>L40+L41</f>
        <v>467</v>
      </c>
      <c r="M39" s="112">
        <f>M40+M41</f>
        <v>486</v>
      </c>
      <c r="N39" s="112">
        <f>N40+N41</f>
        <v>505</v>
      </c>
      <c r="O39" s="112">
        <f t="shared" ref="O39:T39" si="76">O40+O41</f>
        <v>0</v>
      </c>
      <c r="P39" s="112">
        <f t="shared" si="76"/>
        <v>0</v>
      </c>
      <c r="Q39" s="112">
        <f t="shared" si="76"/>
        <v>0</v>
      </c>
      <c r="R39" s="112">
        <f t="shared" si="76"/>
        <v>467</v>
      </c>
      <c r="S39" s="112">
        <f t="shared" si="76"/>
        <v>486</v>
      </c>
      <c r="T39" s="112">
        <f t="shared" si="76"/>
        <v>505</v>
      </c>
      <c r="U39" s="112">
        <f t="shared" ref="U39:Z39" si="77">U40+U41</f>
        <v>0</v>
      </c>
      <c r="V39" s="112">
        <f t="shared" si="77"/>
        <v>0</v>
      </c>
      <c r="W39" s="112">
        <f t="shared" si="77"/>
        <v>0</v>
      </c>
      <c r="X39" s="112">
        <f t="shared" si="77"/>
        <v>467</v>
      </c>
      <c r="Y39" s="112">
        <f t="shared" si="77"/>
        <v>486</v>
      </c>
      <c r="Z39" s="112">
        <f t="shared" si="77"/>
        <v>505</v>
      </c>
      <c r="AA39" s="112">
        <f t="shared" ref="AA39:AF39" si="78">AA40+AA41</f>
        <v>0</v>
      </c>
      <c r="AB39" s="112">
        <f t="shared" si="78"/>
        <v>0</v>
      </c>
      <c r="AC39" s="112">
        <f t="shared" si="78"/>
        <v>0</v>
      </c>
      <c r="AD39" s="112">
        <f t="shared" si="78"/>
        <v>467</v>
      </c>
      <c r="AE39" s="112">
        <f t="shared" si="78"/>
        <v>486</v>
      </c>
      <c r="AF39" s="112">
        <f t="shared" si="78"/>
        <v>505</v>
      </c>
    </row>
    <row r="40" spans="1:32" s="102" customFormat="1" hidden="1" x14ac:dyDescent="0.25">
      <c r="A40" s="97">
        <v>182</v>
      </c>
      <c r="B40" s="173" t="s">
        <v>18</v>
      </c>
      <c r="C40" s="128" t="s">
        <v>135</v>
      </c>
      <c r="D40" s="104"/>
      <c r="E40" s="104"/>
      <c r="F40" s="124">
        <v>467</v>
      </c>
      <c r="G40" s="124">
        <v>486</v>
      </c>
      <c r="H40" s="124">
        <v>505</v>
      </c>
      <c r="I40" s="100">
        <f t="shared" si="16"/>
        <v>0</v>
      </c>
      <c r="J40" s="100">
        <f t="shared" si="5"/>
        <v>0</v>
      </c>
      <c r="K40" s="100">
        <f t="shared" si="5"/>
        <v>0</v>
      </c>
      <c r="L40" s="125">
        <v>467</v>
      </c>
      <c r="M40" s="125">
        <v>486</v>
      </c>
      <c r="N40" s="125">
        <v>505</v>
      </c>
      <c r="O40" s="125"/>
      <c r="P40" s="125"/>
      <c r="Q40" s="125"/>
      <c r="R40" s="202">
        <f t="shared" si="9"/>
        <v>467</v>
      </c>
      <c r="S40" s="202">
        <f t="shared" si="9"/>
        <v>486</v>
      </c>
      <c r="T40" s="202">
        <f t="shared" si="9"/>
        <v>505</v>
      </c>
      <c r="U40" s="125"/>
      <c r="V40" s="125"/>
      <c r="W40" s="125"/>
      <c r="X40" s="202">
        <f t="shared" ref="X40:X41" si="79">R40+U40</f>
        <v>467</v>
      </c>
      <c r="Y40" s="202">
        <f t="shared" ref="Y40:Y41" si="80">S40+V40</f>
        <v>486</v>
      </c>
      <c r="Z40" s="202">
        <f t="shared" ref="Z40:Z41" si="81">T40+W40</f>
        <v>505</v>
      </c>
      <c r="AA40" s="125"/>
      <c r="AB40" s="125"/>
      <c r="AC40" s="125"/>
      <c r="AD40" s="202">
        <f t="shared" ref="AD40:AD41" si="82">X40+AA40</f>
        <v>467</v>
      </c>
      <c r="AE40" s="202">
        <f t="shared" ref="AE40:AE41" si="83">Y40+AB40</f>
        <v>486</v>
      </c>
      <c r="AF40" s="202">
        <f t="shared" ref="AF40:AF41" si="84">Z40+AC40</f>
        <v>505</v>
      </c>
    </row>
    <row r="41" spans="1:32" s="102" customFormat="1" ht="18.75" hidden="1" customHeight="1" x14ac:dyDescent="0.25">
      <c r="A41" s="97">
        <v>182</v>
      </c>
      <c r="B41" s="173" t="s">
        <v>298</v>
      </c>
      <c r="C41" s="128" t="s">
        <v>299</v>
      </c>
      <c r="D41" s="104"/>
      <c r="E41" s="104"/>
      <c r="F41" s="124"/>
      <c r="G41" s="124"/>
      <c r="H41" s="124"/>
      <c r="I41" s="100">
        <f t="shared" si="16"/>
        <v>0</v>
      </c>
      <c r="J41" s="100">
        <f t="shared" si="5"/>
        <v>0</v>
      </c>
      <c r="K41" s="100">
        <f t="shared" si="5"/>
        <v>0</v>
      </c>
      <c r="L41" s="125"/>
      <c r="M41" s="125"/>
      <c r="N41" s="125"/>
      <c r="O41" s="125"/>
      <c r="P41" s="125"/>
      <c r="Q41" s="125"/>
      <c r="R41" s="202">
        <f t="shared" si="9"/>
        <v>0</v>
      </c>
      <c r="S41" s="202">
        <f t="shared" si="9"/>
        <v>0</v>
      </c>
      <c r="T41" s="202">
        <f t="shared" si="9"/>
        <v>0</v>
      </c>
      <c r="U41" s="125"/>
      <c r="V41" s="125"/>
      <c r="W41" s="125"/>
      <c r="X41" s="202">
        <f t="shared" si="79"/>
        <v>0</v>
      </c>
      <c r="Y41" s="202">
        <f t="shared" si="80"/>
        <v>0</v>
      </c>
      <c r="Z41" s="202">
        <f t="shared" si="81"/>
        <v>0</v>
      </c>
      <c r="AA41" s="125"/>
      <c r="AB41" s="125"/>
      <c r="AC41" s="125"/>
      <c r="AD41" s="202">
        <f t="shared" si="82"/>
        <v>0</v>
      </c>
      <c r="AE41" s="202">
        <f t="shared" si="83"/>
        <v>0</v>
      </c>
      <c r="AF41" s="202">
        <f t="shared" si="84"/>
        <v>0</v>
      </c>
    </row>
    <row r="42" spans="1:32" s="102" customFormat="1" ht="37.5" hidden="1" x14ac:dyDescent="0.25">
      <c r="A42" s="97">
        <v>182</v>
      </c>
      <c r="B42" s="172" t="s">
        <v>19</v>
      </c>
      <c r="C42" s="120" t="s">
        <v>136</v>
      </c>
      <c r="D42" s="104"/>
      <c r="E42" s="104"/>
      <c r="F42" s="111">
        <f>F43</f>
        <v>560</v>
      </c>
      <c r="G42" s="111">
        <f>G43</f>
        <v>582</v>
      </c>
      <c r="H42" s="111">
        <f>H43</f>
        <v>605</v>
      </c>
      <c r="I42" s="100">
        <f t="shared" si="16"/>
        <v>0</v>
      </c>
      <c r="J42" s="100">
        <f t="shared" si="5"/>
        <v>0</v>
      </c>
      <c r="K42" s="100">
        <f t="shared" si="5"/>
        <v>0</v>
      </c>
      <c r="L42" s="112">
        <f>L43</f>
        <v>560</v>
      </c>
      <c r="M42" s="112">
        <f>M43</f>
        <v>582</v>
      </c>
      <c r="N42" s="112">
        <f>N43</f>
        <v>605</v>
      </c>
      <c r="O42" s="112">
        <f t="shared" ref="O42:AF42" si="85">O43</f>
        <v>0</v>
      </c>
      <c r="P42" s="112">
        <f t="shared" si="85"/>
        <v>0</v>
      </c>
      <c r="Q42" s="112">
        <f t="shared" si="85"/>
        <v>0</v>
      </c>
      <c r="R42" s="112">
        <f t="shared" si="85"/>
        <v>560</v>
      </c>
      <c r="S42" s="112">
        <f t="shared" si="85"/>
        <v>582</v>
      </c>
      <c r="T42" s="112">
        <f t="shared" si="85"/>
        <v>605</v>
      </c>
      <c r="U42" s="112">
        <f t="shared" si="85"/>
        <v>0</v>
      </c>
      <c r="V42" s="112">
        <f t="shared" si="85"/>
        <v>0</v>
      </c>
      <c r="W42" s="112">
        <f t="shared" si="85"/>
        <v>0</v>
      </c>
      <c r="X42" s="112">
        <f t="shared" si="85"/>
        <v>560</v>
      </c>
      <c r="Y42" s="112">
        <f t="shared" si="85"/>
        <v>582</v>
      </c>
      <c r="Z42" s="112">
        <f t="shared" si="85"/>
        <v>605</v>
      </c>
      <c r="AA42" s="112">
        <f t="shared" si="85"/>
        <v>0</v>
      </c>
      <c r="AB42" s="112">
        <f t="shared" si="85"/>
        <v>0</v>
      </c>
      <c r="AC42" s="112">
        <f t="shared" si="85"/>
        <v>0</v>
      </c>
      <c r="AD42" s="112">
        <f t="shared" si="85"/>
        <v>560</v>
      </c>
      <c r="AE42" s="112">
        <f t="shared" si="85"/>
        <v>582</v>
      </c>
      <c r="AF42" s="112">
        <f t="shared" si="85"/>
        <v>605</v>
      </c>
    </row>
    <row r="43" spans="1:32" s="102" customFormat="1" ht="56.25" hidden="1" x14ac:dyDescent="0.25">
      <c r="A43" s="97">
        <v>182</v>
      </c>
      <c r="B43" s="172" t="s">
        <v>20</v>
      </c>
      <c r="C43" s="114" t="s">
        <v>137</v>
      </c>
      <c r="D43" s="104"/>
      <c r="E43" s="104"/>
      <c r="F43" s="124">
        <v>560</v>
      </c>
      <c r="G43" s="124">
        <v>582</v>
      </c>
      <c r="H43" s="124">
        <v>605</v>
      </c>
      <c r="I43" s="100">
        <f t="shared" si="16"/>
        <v>0</v>
      </c>
      <c r="J43" s="100">
        <f t="shared" si="5"/>
        <v>0</v>
      </c>
      <c r="K43" s="100">
        <f t="shared" si="5"/>
        <v>0</v>
      </c>
      <c r="L43" s="125">
        <v>560</v>
      </c>
      <c r="M43" s="125">
        <v>582</v>
      </c>
      <c r="N43" s="125">
        <v>605</v>
      </c>
      <c r="O43" s="125"/>
      <c r="P43" s="125"/>
      <c r="Q43" s="125"/>
      <c r="R43" s="202">
        <f t="shared" si="9"/>
        <v>560</v>
      </c>
      <c r="S43" s="202">
        <f t="shared" si="9"/>
        <v>582</v>
      </c>
      <c r="T43" s="202">
        <f t="shared" si="9"/>
        <v>605</v>
      </c>
      <c r="U43" s="125"/>
      <c r="V43" s="125"/>
      <c r="W43" s="125"/>
      <c r="X43" s="202">
        <f t="shared" ref="X43" si="86">R43+U43</f>
        <v>560</v>
      </c>
      <c r="Y43" s="202">
        <f t="shared" ref="Y43" si="87">S43+V43</f>
        <v>582</v>
      </c>
      <c r="Z43" s="202">
        <f t="shared" ref="Z43" si="88">T43+W43</f>
        <v>605</v>
      </c>
      <c r="AA43" s="125"/>
      <c r="AB43" s="125"/>
      <c r="AC43" s="125"/>
      <c r="AD43" s="202">
        <f t="shared" ref="AD43" si="89">X43+AA43</f>
        <v>560</v>
      </c>
      <c r="AE43" s="202">
        <f t="shared" ref="AE43" si="90">Y43+AB43</f>
        <v>582</v>
      </c>
      <c r="AF43" s="202">
        <f t="shared" ref="AF43" si="91">Z43+AC43</f>
        <v>605</v>
      </c>
    </row>
    <row r="44" spans="1:32" s="102" customFormat="1" hidden="1" x14ac:dyDescent="0.25">
      <c r="A44" s="97">
        <v>182</v>
      </c>
      <c r="B44" s="173" t="s">
        <v>21</v>
      </c>
      <c r="C44" s="117" t="s">
        <v>138</v>
      </c>
      <c r="D44" s="104"/>
      <c r="E44" s="104"/>
      <c r="F44" s="107">
        <f t="shared" ref="F44:H44" si="92">F45+F47+F50</f>
        <v>53771</v>
      </c>
      <c r="G44" s="107">
        <f t="shared" si="92"/>
        <v>54753</v>
      </c>
      <c r="H44" s="107">
        <f t="shared" si="92"/>
        <v>55831</v>
      </c>
      <c r="I44" s="100">
        <f t="shared" si="16"/>
        <v>0</v>
      </c>
      <c r="J44" s="100">
        <f t="shared" si="5"/>
        <v>0</v>
      </c>
      <c r="K44" s="100">
        <f t="shared" si="5"/>
        <v>0</v>
      </c>
      <c r="L44" s="108">
        <f t="shared" ref="L44:T44" si="93">L45+L47+L50</f>
        <v>53771</v>
      </c>
      <c r="M44" s="108">
        <f t="shared" si="93"/>
        <v>54753</v>
      </c>
      <c r="N44" s="108">
        <f t="shared" si="93"/>
        <v>55831</v>
      </c>
      <c r="O44" s="108">
        <f t="shared" si="93"/>
        <v>-5648</v>
      </c>
      <c r="P44" s="108">
        <f t="shared" si="93"/>
        <v>0</v>
      </c>
      <c r="Q44" s="108">
        <f t="shared" si="93"/>
        <v>0</v>
      </c>
      <c r="R44" s="108">
        <f t="shared" si="93"/>
        <v>48123</v>
      </c>
      <c r="S44" s="108">
        <f t="shared" si="93"/>
        <v>54753</v>
      </c>
      <c r="T44" s="108">
        <f t="shared" si="93"/>
        <v>55831</v>
      </c>
      <c r="U44" s="108">
        <f t="shared" ref="U44:Z44" si="94">U45+U47+U50</f>
        <v>0</v>
      </c>
      <c r="V44" s="108">
        <f t="shared" si="94"/>
        <v>0</v>
      </c>
      <c r="W44" s="108">
        <f t="shared" si="94"/>
        <v>0</v>
      </c>
      <c r="X44" s="108">
        <f t="shared" si="94"/>
        <v>48123</v>
      </c>
      <c r="Y44" s="108">
        <f t="shared" si="94"/>
        <v>54753</v>
      </c>
      <c r="Z44" s="108">
        <f t="shared" si="94"/>
        <v>55831</v>
      </c>
      <c r="AA44" s="108">
        <f t="shared" ref="AA44:AF44" si="95">AA45+AA47+AA50</f>
        <v>0</v>
      </c>
      <c r="AB44" s="108">
        <f t="shared" si="95"/>
        <v>0</v>
      </c>
      <c r="AC44" s="108">
        <f t="shared" si="95"/>
        <v>0</v>
      </c>
      <c r="AD44" s="108">
        <f t="shared" si="95"/>
        <v>48123</v>
      </c>
      <c r="AE44" s="108">
        <f t="shared" si="95"/>
        <v>54753</v>
      </c>
      <c r="AF44" s="108">
        <f t="shared" si="95"/>
        <v>55831</v>
      </c>
    </row>
    <row r="45" spans="1:32" s="137" customFormat="1" hidden="1" x14ac:dyDescent="0.25">
      <c r="A45" s="134">
        <v>182</v>
      </c>
      <c r="B45" s="172" t="s">
        <v>22</v>
      </c>
      <c r="C45" s="120" t="s">
        <v>139</v>
      </c>
      <c r="D45" s="135"/>
      <c r="E45" s="135"/>
      <c r="F45" s="112">
        <f>F46</f>
        <v>9380</v>
      </c>
      <c r="G45" s="112">
        <f>G46</f>
        <v>10318</v>
      </c>
      <c r="H45" s="112">
        <f>H46</f>
        <v>11350</v>
      </c>
      <c r="I45" s="136">
        <f t="shared" si="16"/>
        <v>0</v>
      </c>
      <c r="J45" s="136">
        <f t="shared" si="5"/>
        <v>0</v>
      </c>
      <c r="K45" s="136">
        <f t="shared" si="5"/>
        <v>0</v>
      </c>
      <c r="L45" s="112">
        <f>L46</f>
        <v>9380</v>
      </c>
      <c r="M45" s="112">
        <f>M46</f>
        <v>10318</v>
      </c>
      <c r="N45" s="112">
        <f>N46</f>
        <v>11350</v>
      </c>
      <c r="O45" s="112">
        <f t="shared" ref="O45:AF45" si="96">O46</f>
        <v>0</v>
      </c>
      <c r="P45" s="112">
        <f t="shared" si="96"/>
        <v>0</v>
      </c>
      <c r="Q45" s="112">
        <f t="shared" si="96"/>
        <v>0</v>
      </c>
      <c r="R45" s="112">
        <f t="shared" si="96"/>
        <v>9380</v>
      </c>
      <c r="S45" s="112">
        <f t="shared" si="96"/>
        <v>10318</v>
      </c>
      <c r="T45" s="112">
        <f t="shared" si="96"/>
        <v>11350</v>
      </c>
      <c r="U45" s="112">
        <f t="shared" si="96"/>
        <v>0</v>
      </c>
      <c r="V45" s="112">
        <f t="shared" si="96"/>
        <v>0</v>
      </c>
      <c r="W45" s="112">
        <f t="shared" si="96"/>
        <v>0</v>
      </c>
      <c r="X45" s="112">
        <f t="shared" si="96"/>
        <v>9380</v>
      </c>
      <c r="Y45" s="112">
        <f t="shared" si="96"/>
        <v>10318</v>
      </c>
      <c r="Z45" s="112">
        <f t="shared" si="96"/>
        <v>11350</v>
      </c>
      <c r="AA45" s="112">
        <f t="shared" si="96"/>
        <v>0</v>
      </c>
      <c r="AB45" s="112">
        <f t="shared" si="96"/>
        <v>0</v>
      </c>
      <c r="AC45" s="112">
        <f t="shared" si="96"/>
        <v>0</v>
      </c>
      <c r="AD45" s="112">
        <f t="shared" si="96"/>
        <v>9380</v>
      </c>
      <c r="AE45" s="112">
        <f t="shared" si="96"/>
        <v>10318</v>
      </c>
      <c r="AF45" s="112">
        <f t="shared" si="96"/>
        <v>11350</v>
      </c>
    </row>
    <row r="46" spans="1:32" s="138" customFormat="1" ht="56.25" hidden="1" x14ac:dyDescent="0.25">
      <c r="A46" s="134">
        <v>182</v>
      </c>
      <c r="B46" s="173" t="s">
        <v>23</v>
      </c>
      <c r="C46" s="113" t="s">
        <v>140</v>
      </c>
      <c r="D46" s="135"/>
      <c r="E46" s="135"/>
      <c r="F46" s="125">
        <v>9380</v>
      </c>
      <c r="G46" s="125">
        <v>10318</v>
      </c>
      <c r="H46" s="125">
        <v>11350</v>
      </c>
      <c r="I46" s="136">
        <f t="shared" si="16"/>
        <v>0</v>
      </c>
      <c r="J46" s="136">
        <f t="shared" si="5"/>
        <v>0</v>
      </c>
      <c r="K46" s="136">
        <f t="shared" si="5"/>
        <v>0</v>
      </c>
      <c r="L46" s="125">
        <v>9380</v>
      </c>
      <c r="M46" s="125">
        <v>10318</v>
      </c>
      <c r="N46" s="125">
        <v>11350</v>
      </c>
      <c r="O46" s="125"/>
      <c r="P46" s="125"/>
      <c r="Q46" s="125"/>
      <c r="R46" s="203">
        <f t="shared" si="9"/>
        <v>9380</v>
      </c>
      <c r="S46" s="203">
        <f t="shared" si="9"/>
        <v>10318</v>
      </c>
      <c r="T46" s="203">
        <f t="shared" si="9"/>
        <v>11350</v>
      </c>
      <c r="U46" s="125"/>
      <c r="V46" s="125"/>
      <c r="W46" s="125"/>
      <c r="X46" s="203">
        <f t="shared" ref="X46" si="97">R46+U46</f>
        <v>9380</v>
      </c>
      <c r="Y46" s="203">
        <f t="shared" ref="Y46" si="98">S46+V46</f>
        <v>10318</v>
      </c>
      <c r="Z46" s="203">
        <f t="shared" ref="Z46" si="99">T46+W46</f>
        <v>11350</v>
      </c>
      <c r="AA46" s="125"/>
      <c r="AB46" s="125"/>
      <c r="AC46" s="125"/>
      <c r="AD46" s="203">
        <f t="shared" ref="AD46" si="100">X46+AA46</f>
        <v>9380</v>
      </c>
      <c r="AE46" s="203">
        <f t="shared" ref="AE46" si="101">Y46+AB46</f>
        <v>10318</v>
      </c>
      <c r="AF46" s="203">
        <f t="shared" ref="AF46" si="102">Z46+AC46</f>
        <v>11350</v>
      </c>
    </row>
    <row r="47" spans="1:32" s="137" customFormat="1" hidden="1" x14ac:dyDescent="0.25">
      <c r="A47" s="134">
        <v>182</v>
      </c>
      <c r="B47" s="172" t="s">
        <v>24</v>
      </c>
      <c r="C47" s="120" t="s">
        <v>141</v>
      </c>
      <c r="D47" s="135"/>
      <c r="E47" s="135"/>
      <c r="F47" s="112">
        <f t="shared" ref="F47:H47" si="103">F48+F49</f>
        <v>2159</v>
      </c>
      <c r="G47" s="112">
        <f t="shared" si="103"/>
        <v>2203</v>
      </c>
      <c r="H47" s="112">
        <f t="shared" si="103"/>
        <v>2249</v>
      </c>
      <c r="I47" s="136">
        <f t="shared" si="16"/>
        <v>0</v>
      </c>
      <c r="J47" s="136">
        <f t="shared" si="5"/>
        <v>0</v>
      </c>
      <c r="K47" s="136">
        <f t="shared" si="5"/>
        <v>0</v>
      </c>
      <c r="L47" s="112">
        <f t="shared" ref="L47:T47" si="104">L48+L49</f>
        <v>2159</v>
      </c>
      <c r="M47" s="112">
        <f t="shared" si="104"/>
        <v>2203</v>
      </c>
      <c r="N47" s="112">
        <f t="shared" si="104"/>
        <v>2249</v>
      </c>
      <c r="O47" s="112">
        <f t="shared" si="104"/>
        <v>0</v>
      </c>
      <c r="P47" s="112">
        <f t="shared" si="104"/>
        <v>0</v>
      </c>
      <c r="Q47" s="112">
        <f t="shared" si="104"/>
        <v>0</v>
      </c>
      <c r="R47" s="112">
        <f t="shared" si="104"/>
        <v>2159</v>
      </c>
      <c r="S47" s="112">
        <f t="shared" si="104"/>
        <v>2203</v>
      </c>
      <c r="T47" s="112">
        <f t="shared" si="104"/>
        <v>2249</v>
      </c>
      <c r="U47" s="112">
        <f t="shared" ref="U47:Z47" si="105">U48+U49</f>
        <v>0</v>
      </c>
      <c r="V47" s="112">
        <f t="shared" si="105"/>
        <v>0</v>
      </c>
      <c r="W47" s="112">
        <f t="shared" si="105"/>
        <v>0</v>
      </c>
      <c r="X47" s="112">
        <f t="shared" si="105"/>
        <v>2159</v>
      </c>
      <c r="Y47" s="112">
        <f t="shared" si="105"/>
        <v>2203</v>
      </c>
      <c r="Z47" s="112">
        <f t="shared" si="105"/>
        <v>2249</v>
      </c>
      <c r="AA47" s="112">
        <f t="shared" ref="AA47:AF47" si="106">AA48+AA49</f>
        <v>0</v>
      </c>
      <c r="AB47" s="112">
        <f t="shared" si="106"/>
        <v>0</v>
      </c>
      <c r="AC47" s="112">
        <f t="shared" si="106"/>
        <v>0</v>
      </c>
      <c r="AD47" s="112">
        <f t="shared" si="106"/>
        <v>2159</v>
      </c>
      <c r="AE47" s="112">
        <f t="shared" si="106"/>
        <v>2203</v>
      </c>
      <c r="AF47" s="112">
        <f t="shared" si="106"/>
        <v>2249</v>
      </c>
    </row>
    <row r="48" spans="1:32" s="143" customFormat="1" ht="19.5" hidden="1" x14ac:dyDescent="0.25">
      <c r="A48" s="139">
        <v>182</v>
      </c>
      <c r="B48" s="173" t="s">
        <v>25</v>
      </c>
      <c r="C48" s="128" t="s">
        <v>142</v>
      </c>
      <c r="D48" s="140"/>
      <c r="E48" s="140"/>
      <c r="F48" s="141">
        <v>370</v>
      </c>
      <c r="G48" s="141">
        <v>366</v>
      </c>
      <c r="H48" s="141">
        <v>362</v>
      </c>
      <c r="I48" s="142">
        <f t="shared" si="16"/>
        <v>0</v>
      </c>
      <c r="J48" s="136">
        <f t="shared" si="5"/>
        <v>0</v>
      </c>
      <c r="K48" s="136">
        <f t="shared" si="5"/>
        <v>0</v>
      </c>
      <c r="L48" s="141">
        <v>370</v>
      </c>
      <c r="M48" s="141">
        <v>366</v>
      </c>
      <c r="N48" s="141">
        <v>362</v>
      </c>
      <c r="O48" s="141"/>
      <c r="P48" s="141"/>
      <c r="Q48" s="141"/>
      <c r="R48" s="203">
        <f t="shared" si="9"/>
        <v>370</v>
      </c>
      <c r="S48" s="203">
        <f t="shared" si="9"/>
        <v>366</v>
      </c>
      <c r="T48" s="203">
        <f t="shared" si="9"/>
        <v>362</v>
      </c>
      <c r="U48" s="141"/>
      <c r="V48" s="141"/>
      <c r="W48" s="141"/>
      <c r="X48" s="203">
        <f t="shared" ref="X48:X49" si="107">R48+U48</f>
        <v>370</v>
      </c>
      <c r="Y48" s="203">
        <f t="shared" ref="Y48:Y49" si="108">S48+V48</f>
        <v>366</v>
      </c>
      <c r="Z48" s="203">
        <f t="shared" ref="Z48:Z49" si="109">T48+W48</f>
        <v>362</v>
      </c>
      <c r="AA48" s="141"/>
      <c r="AB48" s="141"/>
      <c r="AC48" s="141"/>
      <c r="AD48" s="203">
        <f t="shared" ref="AD48:AD49" si="110">X48+AA48</f>
        <v>370</v>
      </c>
      <c r="AE48" s="203">
        <f t="shared" ref="AE48:AE49" si="111">Y48+AB48</f>
        <v>366</v>
      </c>
      <c r="AF48" s="203">
        <f t="shared" ref="AF48:AF49" si="112">Z48+AC48</f>
        <v>362</v>
      </c>
    </row>
    <row r="49" spans="1:32" s="143" customFormat="1" ht="19.5" hidden="1" x14ac:dyDescent="0.25">
      <c r="A49" s="139">
        <v>182</v>
      </c>
      <c r="B49" s="173" t="s">
        <v>26</v>
      </c>
      <c r="C49" s="128" t="s">
        <v>143</v>
      </c>
      <c r="D49" s="140"/>
      <c r="E49" s="140"/>
      <c r="F49" s="141">
        <v>1789</v>
      </c>
      <c r="G49" s="141">
        <v>1837</v>
      </c>
      <c r="H49" s="141">
        <v>1887</v>
      </c>
      <c r="I49" s="142">
        <f t="shared" si="16"/>
        <v>0</v>
      </c>
      <c r="J49" s="136">
        <f t="shared" si="5"/>
        <v>0</v>
      </c>
      <c r="K49" s="136">
        <f t="shared" si="5"/>
        <v>0</v>
      </c>
      <c r="L49" s="141">
        <v>1789</v>
      </c>
      <c r="M49" s="141">
        <v>1837</v>
      </c>
      <c r="N49" s="141">
        <v>1887</v>
      </c>
      <c r="O49" s="141"/>
      <c r="P49" s="141"/>
      <c r="Q49" s="141"/>
      <c r="R49" s="203">
        <f t="shared" si="9"/>
        <v>1789</v>
      </c>
      <c r="S49" s="203">
        <f t="shared" si="9"/>
        <v>1837</v>
      </c>
      <c r="T49" s="203">
        <f t="shared" si="9"/>
        <v>1887</v>
      </c>
      <c r="U49" s="141"/>
      <c r="V49" s="141"/>
      <c r="W49" s="141"/>
      <c r="X49" s="203">
        <f t="shared" si="107"/>
        <v>1789</v>
      </c>
      <c r="Y49" s="203">
        <f t="shared" si="108"/>
        <v>1837</v>
      </c>
      <c r="Z49" s="203">
        <f t="shared" si="109"/>
        <v>1887</v>
      </c>
      <c r="AA49" s="141"/>
      <c r="AB49" s="141"/>
      <c r="AC49" s="141"/>
      <c r="AD49" s="203">
        <f t="shared" si="110"/>
        <v>1789</v>
      </c>
      <c r="AE49" s="203">
        <f t="shared" si="111"/>
        <v>1837</v>
      </c>
      <c r="AF49" s="203">
        <f t="shared" si="112"/>
        <v>1887</v>
      </c>
    </row>
    <row r="50" spans="1:32" s="102" customFormat="1" hidden="1" x14ac:dyDescent="0.25">
      <c r="A50" s="97">
        <v>182</v>
      </c>
      <c r="B50" s="173" t="s">
        <v>27</v>
      </c>
      <c r="C50" s="120" t="s">
        <v>144</v>
      </c>
      <c r="D50" s="104"/>
      <c r="E50" s="104"/>
      <c r="F50" s="111">
        <f t="shared" ref="F50:H50" si="113">F51+F53</f>
        <v>42232</v>
      </c>
      <c r="G50" s="111">
        <f t="shared" si="113"/>
        <v>42232</v>
      </c>
      <c r="H50" s="111">
        <f t="shared" si="113"/>
        <v>42232</v>
      </c>
      <c r="I50" s="100">
        <f t="shared" si="16"/>
        <v>0</v>
      </c>
      <c r="J50" s="100">
        <f t="shared" si="5"/>
        <v>0</v>
      </c>
      <c r="K50" s="100">
        <f t="shared" si="5"/>
        <v>0</v>
      </c>
      <c r="L50" s="112">
        <f t="shared" ref="L50:T50" si="114">L51+L53</f>
        <v>42232</v>
      </c>
      <c r="M50" s="112">
        <f t="shared" si="114"/>
        <v>42232</v>
      </c>
      <c r="N50" s="112">
        <f t="shared" si="114"/>
        <v>42232</v>
      </c>
      <c r="O50" s="112">
        <f t="shared" si="114"/>
        <v>-5648</v>
      </c>
      <c r="P50" s="112">
        <f t="shared" si="114"/>
        <v>0</v>
      </c>
      <c r="Q50" s="112">
        <f t="shared" si="114"/>
        <v>0</v>
      </c>
      <c r="R50" s="112">
        <f t="shared" si="114"/>
        <v>36584</v>
      </c>
      <c r="S50" s="112">
        <f t="shared" si="114"/>
        <v>42232</v>
      </c>
      <c r="T50" s="112">
        <f t="shared" si="114"/>
        <v>42232</v>
      </c>
      <c r="U50" s="112">
        <f t="shared" ref="U50:Z50" si="115">U51+U53</f>
        <v>0</v>
      </c>
      <c r="V50" s="112">
        <f t="shared" si="115"/>
        <v>0</v>
      </c>
      <c r="W50" s="112">
        <f t="shared" si="115"/>
        <v>0</v>
      </c>
      <c r="X50" s="112">
        <f t="shared" si="115"/>
        <v>36584</v>
      </c>
      <c r="Y50" s="112">
        <f t="shared" si="115"/>
        <v>42232</v>
      </c>
      <c r="Z50" s="112">
        <f t="shared" si="115"/>
        <v>42232</v>
      </c>
      <c r="AA50" s="112">
        <f t="shared" ref="AA50:AF50" si="116">AA51+AA53</f>
        <v>0</v>
      </c>
      <c r="AB50" s="112">
        <f t="shared" si="116"/>
        <v>0</v>
      </c>
      <c r="AC50" s="112">
        <f t="shared" si="116"/>
        <v>0</v>
      </c>
      <c r="AD50" s="112">
        <f t="shared" si="116"/>
        <v>36584</v>
      </c>
      <c r="AE50" s="112">
        <f t="shared" si="116"/>
        <v>42232</v>
      </c>
      <c r="AF50" s="112">
        <f t="shared" si="116"/>
        <v>42232</v>
      </c>
    </row>
    <row r="51" spans="1:32" s="102" customFormat="1" hidden="1" x14ac:dyDescent="0.25">
      <c r="A51" s="97">
        <v>182</v>
      </c>
      <c r="B51" s="173" t="s">
        <v>28</v>
      </c>
      <c r="C51" s="120" t="s">
        <v>145</v>
      </c>
      <c r="D51" s="104"/>
      <c r="E51" s="104"/>
      <c r="F51" s="111">
        <f t="shared" ref="F51:H51" si="117">F52</f>
        <v>29640</v>
      </c>
      <c r="G51" s="111">
        <f t="shared" si="117"/>
        <v>29640</v>
      </c>
      <c r="H51" s="111">
        <f t="shared" si="117"/>
        <v>29640</v>
      </c>
      <c r="I51" s="100">
        <f t="shared" si="16"/>
        <v>0</v>
      </c>
      <c r="J51" s="100">
        <f t="shared" si="5"/>
        <v>0</v>
      </c>
      <c r="K51" s="100">
        <f t="shared" si="5"/>
        <v>0</v>
      </c>
      <c r="L51" s="112">
        <f t="shared" ref="L51:AF51" si="118">L52</f>
        <v>29640</v>
      </c>
      <c r="M51" s="112">
        <f t="shared" si="118"/>
        <v>29640</v>
      </c>
      <c r="N51" s="112">
        <f t="shared" si="118"/>
        <v>29640</v>
      </c>
      <c r="O51" s="112">
        <f t="shared" si="118"/>
        <v>-5648</v>
      </c>
      <c r="P51" s="112">
        <f t="shared" si="118"/>
        <v>0</v>
      </c>
      <c r="Q51" s="112">
        <f t="shared" si="118"/>
        <v>0</v>
      </c>
      <c r="R51" s="112">
        <f t="shared" si="118"/>
        <v>23992</v>
      </c>
      <c r="S51" s="112">
        <f t="shared" si="118"/>
        <v>29640</v>
      </c>
      <c r="T51" s="112">
        <f t="shared" si="118"/>
        <v>29640</v>
      </c>
      <c r="U51" s="112">
        <f t="shared" si="118"/>
        <v>0</v>
      </c>
      <c r="V51" s="112">
        <f t="shared" si="118"/>
        <v>0</v>
      </c>
      <c r="W51" s="112">
        <f t="shared" si="118"/>
        <v>0</v>
      </c>
      <c r="X51" s="112">
        <f t="shared" si="118"/>
        <v>23992</v>
      </c>
      <c r="Y51" s="112">
        <f t="shared" si="118"/>
        <v>29640</v>
      </c>
      <c r="Z51" s="112">
        <f t="shared" si="118"/>
        <v>29640</v>
      </c>
      <c r="AA51" s="112">
        <f t="shared" si="118"/>
        <v>0</v>
      </c>
      <c r="AB51" s="112">
        <f t="shared" si="118"/>
        <v>0</v>
      </c>
      <c r="AC51" s="112">
        <f t="shared" si="118"/>
        <v>0</v>
      </c>
      <c r="AD51" s="112">
        <f t="shared" si="118"/>
        <v>23992</v>
      </c>
      <c r="AE51" s="112">
        <f t="shared" si="118"/>
        <v>29640</v>
      </c>
      <c r="AF51" s="112">
        <f t="shared" si="118"/>
        <v>29640</v>
      </c>
    </row>
    <row r="52" spans="1:32" s="143" customFormat="1" ht="37.5" hidden="1" x14ac:dyDescent="0.25">
      <c r="A52" s="238">
        <v>182</v>
      </c>
      <c r="B52" s="173" t="s">
        <v>29</v>
      </c>
      <c r="C52" s="114" t="s">
        <v>146</v>
      </c>
      <c r="D52" s="239"/>
      <c r="E52" s="239"/>
      <c r="F52" s="130">
        <v>29640</v>
      </c>
      <c r="G52" s="130">
        <v>29640</v>
      </c>
      <c r="H52" s="130">
        <v>29640</v>
      </c>
      <c r="I52" s="240">
        <f t="shared" si="16"/>
        <v>0</v>
      </c>
      <c r="J52" s="100">
        <f t="shared" si="5"/>
        <v>0</v>
      </c>
      <c r="K52" s="100">
        <f t="shared" si="5"/>
        <v>0</v>
      </c>
      <c r="L52" s="141">
        <v>29640</v>
      </c>
      <c r="M52" s="141">
        <v>29640</v>
      </c>
      <c r="N52" s="141">
        <v>29640</v>
      </c>
      <c r="O52" s="141">
        <v>-5648</v>
      </c>
      <c r="P52" s="141"/>
      <c r="Q52" s="141"/>
      <c r="R52" s="202">
        <f t="shared" si="9"/>
        <v>23992</v>
      </c>
      <c r="S52" s="202">
        <f t="shared" si="9"/>
        <v>29640</v>
      </c>
      <c r="T52" s="202">
        <f t="shared" si="9"/>
        <v>29640</v>
      </c>
      <c r="U52" s="141"/>
      <c r="V52" s="141"/>
      <c r="W52" s="141"/>
      <c r="X52" s="202">
        <f t="shared" ref="X52" si="119">R52+U52</f>
        <v>23992</v>
      </c>
      <c r="Y52" s="202">
        <f t="shared" ref="Y52" si="120">S52+V52</f>
        <v>29640</v>
      </c>
      <c r="Z52" s="202">
        <f t="shared" ref="Z52" si="121">T52+W52</f>
        <v>29640</v>
      </c>
      <c r="AA52" s="141"/>
      <c r="AB52" s="141"/>
      <c r="AC52" s="141"/>
      <c r="AD52" s="202">
        <f t="shared" ref="AD52" si="122">X52+AA52</f>
        <v>23992</v>
      </c>
      <c r="AE52" s="202">
        <f t="shared" ref="AE52" si="123">Y52+AB52</f>
        <v>29640</v>
      </c>
      <c r="AF52" s="202">
        <f t="shared" ref="AF52" si="124">Z52+AC52</f>
        <v>29640</v>
      </c>
    </row>
    <row r="53" spans="1:32" s="102" customFormat="1" hidden="1" x14ac:dyDescent="0.25">
      <c r="A53" s="97">
        <v>182</v>
      </c>
      <c r="B53" s="173" t="s">
        <v>30</v>
      </c>
      <c r="C53" s="120" t="s">
        <v>147</v>
      </c>
      <c r="D53" s="104"/>
      <c r="E53" s="104"/>
      <c r="F53" s="111">
        <f t="shared" ref="F53:H53" si="125">F54</f>
        <v>12592</v>
      </c>
      <c r="G53" s="111">
        <f t="shared" si="125"/>
        <v>12592</v>
      </c>
      <c r="H53" s="111">
        <f t="shared" si="125"/>
        <v>12592</v>
      </c>
      <c r="I53" s="100">
        <f t="shared" si="16"/>
        <v>0</v>
      </c>
      <c r="J53" s="100">
        <f t="shared" si="5"/>
        <v>0</v>
      </c>
      <c r="K53" s="100">
        <f t="shared" si="5"/>
        <v>0</v>
      </c>
      <c r="L53" s="112">
        <f t="shared" ref="L53:AF53" si="126">L54</f>
        <v>12592</v>
      </c>
      <c r="M53" s="112">
        <f t="shared" si="126"/>
        <v>12592</v>
      </c>
      <c r="N53" s="112">
        <f t="shared" si="126"/>
        <v>12592</v>
      </c>
      <c r="O53" s="112">
        <f t="shared" si="126"/>
        <v>0</v>
      </c>
      <c r="P53" s="112">
        <f t="shared" si="126"/>
        <v>0</v>
      </c>
      <c r="Q53" s="112">
        <f t="shared" si="126"/>
        <v>0</v>
      </c>
      <c r="R53" s="112">
        <f t="shared" si="126"/>
        <v>12592</v>
      </c>
      <c r="S53" s="112">
        <f t="shared" si="126"/>
        <v>12592</v>
      </c>
      <c r="T53" s="112">
        <f t="shared" si="126"/>
        <v>12592</v>
      </c>
      <c r="U53" s="112">
        <f t="shared" si="126"/>
        <v>0</v>
      </c>
      <c r="V53" s="112">
        <f t="shared" si="126"/>
        <v>0</v>
      </c>
      <c r="W53" s="112">
        <f t="shared" si="126"/>
        <v>0</v>
      </c>
      <c r="X53" s="112">
        <f t="shared" si="126"/>
        <v>12592</v>
      </c>
      <c r="Y53" s="112">
        <f t="shared" si="126"/>
        <v>12592</v>
      </c>
      <c r="Z53" s="112">
        <f t="shared" si="126"/>
        <v>12592</v>
      </c>
      <c r="AA53" s="112">
        <f t="shared" si="126"/>
        <v>0</v>
      </c>
      <c r="AB53" s="112">
        <f t="shared" si="126"/>
        <v>0</v>
      </c>
      <c r="AC53" s="112">
        <f t="shared" si="126"/>
        <v>0</v>
      </c>
      <c r="AD53" s="112">
        <f t="shared" si="126"/>
        <v>12592</v>
      </c>
      <c r="AE53" s="112">
        <f t="shared" si="126"/>
        <v>12592</v>
      </c>
      <c r="AF53" s="112">
        <f t="shared" si="126"/>
        <v>12592</v>
      </c>
    </row>
    <row r="54" spans="1:32" s="102" customFormat="1" ht="37.5" hidden="1" x14ac:dyDescent="0.25">
      <c r="A54" s="97">
        <v>182</v>
      </c>
      <c r="B54" s="173" t="s">
        <v>31</v>
      </c>
      <c r="C54" s="114" t="s">
        <v>148</v>
      </c>
      <c r="D54" s="104"/>
      <c r="E54" s="104"/>
      <c r="F54" s="130">
        <v>12592</v>
      </c>
      <c r="G54" s="130">
        <v>12592</v>
      </c>
      <c r="H54" s="130">
        <v>12592</v>
      </c>
      <c r="I54" s="100">
        <f t="shared" si="16"/>
        <v>0</v>
      </c>
      <c r="J54" s="100">
        <f t="shared" si="5"/>
        <v>0</v>
      </c>
      <c r="K54" s="100">
        <f t="shared" si="5"/>
        <v>0</v>
      </c>
      <c r="L54" s="141">
        <v>12592</v>
      </c>
      <c r="M54" s="141">
        <v>12592</v>
      </c>
      <c r="N54" s="141">
        <v>12592</v>
      </c>
      <c r="O54" s="141"/>
      <c r="P54" s="141"/>
      <c r="Q54" s="141"/>
      <c r="R54" s="202">
        <f t="shared" si="9"/>
        <v>12592</v>
      </c>
      <c r="S54" s="202">
        <f t="shared" si="9"/>
        <v>12592</v>
      </c>
      <c r="T54" s="202">
        <f t="shared" si="9"/>
        <v>12592</v>
      </c>
      <c r="U54" s="141"/>
      <c r="V54" s="141"/>
      <c r="W54" s="141"/>
      <c r="X54" s="202">
        <f t="shared" ref="X54" si="127">R54+U54</f>
        <v>12592</v>
      </c>
      <c r="Y54" s="202">
        <f t="shared" ref="Y54" si="128">S54+V54</f>
        <v>12592</v>
      </c>
      <c r="Z54" s="202">
        <f t="shared" ref="Z54" si="129">T54+W54</f>
        <v>12592</v>
      </c>
      <c r="AA54" s="141"/>
      <c r="AB54" s="141"/>
      <c r="AC54" s="141"/>
      <c r="AD54" s="202">
        <f t="shared" ref="AD54" si="130">X54+AA54</f>
        <v>12592</v>
      </c>
      <c r="AE54" s="202">
        <f t="shared" ref="AE54" si="131">Y54+AB54</f>
        <v>12592</v>
      </c>
      <c r="AF54" s="202">
        <f t="shared" ref="AF54" si="132">Z54+AC54</f>
        <v>12592</v>
      </c>
    </row>
    <row r="55" spans="1:32" s="102" customFormat="1" hidden="1" x14ac:dyDescent="0.25">
      <c r="A55" s="97">
        <v>182</v>
      </c>
      <c r="B55" s="173" t="s">
        <v>32</v>
      </c>
      <c r="C55" s="117" t="s">
        <v>149</v>
      </c>
      <c r="D55" s="104"/>
      <c r="E55" s="104"/>
      <c r="F55" s="107">
        <f>F56+F58+F59</f>
        <v>8326</v>
      </c>
      <c r="G55" s="107">
        <f>G56+G58+G59</f>
        <v>8652</v>
      </c>
      <c r="H55" s="107">
        <f>H56+H58+H59</f>
        <v>8991</v>
      </c>
      <c r="I55" s="100">
        <f t="shared" si="16"/>
        <v>0</v>
      </c>
      <c r="J55" s="100">
        <f t="shared" si="5"/>
        <v>0</v>
      </c>
      <c r="K55" s="100">
        <f t="shared" si="5"/>
        <v>0</v>
      </c>
      <c r="L55" s="108">
        <f>L56+L58+L59</f>
        <v>8326</v>
      </c>
      <c r="M55" s="108">
        <f>M56+M58+M59</f>
        <v>8652</v>
      </c>
      <c r="N55" s="108">
        <f>N56+N58+N59</f>
        <v>8991</v>
      </c>
      <c r="O55" s="108">
        <f t="shared" ref="O55:T55" si="133">O56+O58+O59</f>
        <v>0</v>
      </c>
      <c r="P55" s="108">
        <f t="shared" si="133"/>
        <v>0</v>
      </c>
      <c r="Q55" s="108">
        <f t="shared" si="133"/>
        <v>0</v>
      </c>
      <c r="R55" s="108">
        <f t="shared" si="133"/>
        <v>8326</v>
      </c>
      <c r="S55" s="108">
        <f t="shared" si="133"/>
        <v>8652</v>
      </c>
      <c r="T55" s="108">
        <f t="shared" si="133"/>
        <v>8991</v>
      </c>
      <c r="U55" s="108">
        <f t="shared" ref="U55:Z55" si="134">U56+U58+U59</f>
        <v>0</v>
      </c>
      <c r="V55" s="108">
        <f t="shared" si="134"/>
        <v>0</v>
      </c>
      <c r="W55" s="108">
        <f t="shared" si="134"/>
        <v>0</v>
      </c>
      <c r="X55" s="108">
        <f t="shared" si="134"/>
        <v>8326</v>
      </c>
      <c r="Y55" s="108">
        <f t="shared" si="134"/>
        <v>8652</v>
      </c>
      <c r="Z55" s="108">
        <f t="shared" si="134"/>
        <v>8991</v>
      </c>
      <c r="AA55" s="108">
        <f t="shared" ref="AA55:AF55" si="135">AA56+AA58+AA59</f>
        <v>0</v>
      </c>
      <c r="AB55" s="108">
        <f t="shared" si="135"/>
        <v>0</v>
      </c>
      <c r="AC55" s="108">
        <f t="shared" si="135"/>
        <v>0</v>
      </c>
      <c r="AD55" s="108">
        <f t="shared" si="135"/>
        <v>8326</v>
      </c>
      <c r="AE55" s="108">
        <f t="shared" si="135"/>
        <v>8652</v>
      </c>
      <c r="AF55" s="108">
        <f t="shared" si="135"/>
        <v>8991</v>
      </c>
    </row>
    <row r="56" spans="1:32" s="102" customFormat="1" ht="37.5" hidden="1" x14ac:dyDescent="0.25">
      <c r="A56" s="97">
        <v>182</v>
      </c>
      <c r="B56" s="172" t="s">
        <v>33</v>
      </c>
      <c r="C56" s="120" t="s">
        <v>300</v>
      </c>
      <c r="D56" s="104"/>
      <c r="E56" s="104"/>
      <c r="F56" s="111">
        <f t="shared" ref="F56:H56" si="136">F57</f>
        <v>8153</v>
      </c>
      <c r="G56" s="111">
        <f t="shared" si="136"/>
        <v>8479</v>
      </c>
      <c r="H56" s="111">
        <f t="shared" si="136"/>
        <v>8818</v>
      </c>
      <c r="I56" s="100">
        <f t="shared" si="16"/>
        <v>0</v>
      </c>
      <c r="J56" s="100">
        <f t="shared" si="5"/>
        <v>0</v>
      </c>
      <c r="K56" s="100">
        <f t="shared" si="5"/>
        <v>0</v>
      </c>
      <c r="L56" s="112">
        <f t="shared" ref="L56:AF56" si="137">L57</f>
        <v>8153</v>
      </c>
      <c r="M56" s="112">
        <f t="shared" si="137"/>
        <v>8479</v>
      </c>
      <c r="N56" s="112">
        <f t="shared" si="137"/>
        <v>8818</v>
      </c>
      <c r="O56" s="112">
        <f t="shared" si="137"/>
        <v>0</v>
      </c>
      <c r="P56" s="112">
        <f t="shared" si="137"/>
        <v>0</v>
      </c>
      <c r="Q56" s="112">
        <f t="shared" si="137"/>
        <v>0</v>
      </c>
      <c r="R56" s="112">
        <f t="shared" si="137"/>
        <v>8153</v>
      </c>
      <c r="S56" s="112">
        <f t="shared" si="137"/>
        <v>8479</v>
      </c>
      <c r="T56" s="112">
        <f t="shared" si="137"/>
        <v>8818</v>
      </c>
      <c r="U56" s="112">
        <f t="shared" si="137"/>
        <v>0</v>
      </c>
      <c r="V56" s="112">
        <f t="shared" si="137"/>
        <v>0</v>
      </c>
      <c r="W56" s="112">
        <f t="shared" si="137"/>
        <v>0</v>
      </c>
      <c r="X56" s="112">
        <f t="shared" si="137"/>
        <v>8153</v>
      </c>
      <c r="Y56" s="112">
        <f t="shared" si="137"/>
        <v>8479</v>
      </c>
      <c r="Z56" s="112">
        <f t="shared" si="137"/>
        <v>8818</v>
      </c>
      <c r="AA56" s="112">
        <f t="shared" si="137"/>
        <v>0</v>
      </c>
      <c r="AB56" s="112">
        <f t="shared" si="137"/>
        <v>0</v>
      </c>
      <c r="AC56" s="112">
        <f t="shared" si="137"/>
        <v>0</v>
      </c>
      <c r="AD56" s="112">
        <f t="shared" si="137"/>
        <v>8153</v>
      </c>
      <c r="AE56" s="112">
        <f t="shared" si="137"/>
        <v>8479</v>
      </c>
      <c r="AF56" s="112">
        <f t="shared" si="137"/>
        <v>8818</v>
      </c>
    </row>
    <row r="57" spans="1:32" s="102" customFormat="1" ht="56.25" hidden="1" x14ac:dyDescent="0.25">
      <c r="A57" s="97">
        <v>182</v>
      </c>
      <c r="B57" s="173" t="s">
        <v>34</v>
      </c>
      <c r="C57" s="114" t="s">
        <v>301</v>
      </c>
      <c r="D57" s="104"/>
      <c r="E57" s="104"/>
      <c r="F57" s="111">
        <v>8153</v>
      </c>
      <c r="G57" s="111">
        <v>8479</v>
      </c>
      <c r="H57" s="111">
        <v>8818</v>
      </c>
      <c r="I57" s="100">
        <f t="shared" si="16"/>
        <v>0</v>
      </c>
      <c r="J57" s="100">
        <f t="shared" si="5"/>
        <v>0</v>
      </c>
      <c r="K57" s="100">
        <f t="shared" si="5"/>
        <v>0</v>
      </c>
      <c r="L57" s="112">
        <v>8153</v>
      </c>
      <c r="M57" s="112">
        <v>8479</v>
      </c>
      <c r="N57" s="112">
        <v>8818</v>
      </c>
      <c r="O57" s="112"/>
      <c r="P57" s="112"/>
      <c r="Q57" s="112"/>
      <c r="R57" s="202">
        <f t="shared" si="9"/>
        <v>8153</v>
      </c>
      <c r="S57" s="202">
        <f t="shared" si="9"/>
        <v>8479</v>
      </c>
      <c r="T57" s="202">
        <f t="shared" si="9"/>
        <v>8818</v>
      </c>
      <c r="U57" s="112"/>
      <c r="V57" s="112"/>
      <c r="W57" s="112"/>
      <c r="X57" s="202">
        <f t="shared" ref="X57:X58" si="138">R57+U57</f>
        <v>8153</v>
      </c>
      <c r="Y57" s="202">
        <f t="shared" ref="Y57:Y58" si="139">S57+V57</f>
        <v>8479</v>
      </c>
      <c r="Z57" s="202">
        <f t="shared" ref="Z57:Z58" si="140">T57+W57</f>
        <v>8818</v>
      </c>
      <c r="AA57" s="112"/>
      <c r="AB57" s="112"/>
      <c r="AC57" s="112"/>
      <c r="AD57" s="202">
        <f t="shared" ref="AD57:AD58" si="141">X57+AA57</f>
        <v>8153</v>
      </c>
      <c r="AE57" s="202">
        <f t="shared" ref="AE57:AE58" si="142">Y57+AB57</f>
        <v>8479</v>
      </c>
      <c r="AF57" s="202">
        <f t="shared" ref="AF57:AF58" si="143">Z57+AC57</f>
        <v>8818</v>
      </c>
    </row>
    <row r="58" spans="1:32" s="102" customFormat="1" ht="56.25" hidden="1" customHeight="1" x14ac:dyDescent="0.25">
      <c r="A58" s="97"/>
      <c r="B58" s="174" t="s">
        <v>302</v>
      </c>
      <c r="C58" s="127" t="s">
        <v>303</v>
      </c>
      <c r="D58" s="104"/>
      <c r="E58" s="104"/>
      <c r="F58" s="111">
        <v>0</v>
      </c>
      <c r="G58" s="111">
        <v>0</v>
      </c>
      <c r="H58" s="111">
        <v>0</v>
      </c>
      <c r="I58" s="100">
        <f t="shared" si="16"/>
        <v>0</v>
      </c>
      <c r="J58" s="100">
        <f t="shared" si="5"/>
        <v>0</v>
      </c>
      <c r="K58" s="100">
        <f t="shared" si="5"/>
        <v>0</v>
      </c>
      <c r="L58" s="111">
        <v>0</v>
      </c>
      <c r="M58" s="111">
        <v>0</v>
      </c>
      <c r="N58" s="111">
        <v>0</v>
      </c>
      <c r="O58" s="111"/>
      <c r="P58" s="111"/>
      <c r="Q58" s="111"/>
      <c r="R58" s="202">
        <f t="shared" si="9"/>
        <v>0</v>
      </c>
      <c r="S58" s="202">
        <f t="shared" si="9"/>
        <v>0</v>
      </c>
      <c r="T58" s="202">
        <f t="shared" si="9"/>
        <v>0</v>
      </c>
      <c r="U58" s="111"/>
      <c r="V58" s="111"/>
      <c r="W58" s="111"/>
      <c r="X58" s="202">
        <f t="shared" si="138"/>
        <v>0</v>
      </c>
      <c r="Y58" s="202">
        <f t="shared" si="139"/>
        <v>0</v>
      </c>
      <c r="Z58" s="202">
        <f t="shared" si="140"/>
        <v>0</v>
      </c>
      <c r="AA58" s="111"/>
      <c r="AB58" s="111"/>
      <c r="AC58" s="111"/>
      <c r="AD58" s="202">
        <f t="shared" si="141"/>
        <v>0</v>
      </c>
      <c r="AE58" s="202">
        <f t="shared" si="142"/>
        <v>0</v>
      </c>
      <c r="AF58" s="202">
        <f t="shared" si="143"/>
        <v>0</v>
      </c>
    </row>
    <row r="59" spans="1:32" s="102" customFormat="1" ht="37.5" hidden="1" x14ac:dyDescent="0.25">
      <c r="A59" s="97">
        <v>182</v>
      </c>
      <c r="B59" s="172" t="s">
        <v>35</v>
      </c>
      <c r="C59" s="144" t="s">
        <v>150</v>
      </c>
      <c r="D59" s="104"/>
      <c r="E59" s="104"/>
      <c r="F59" s="111">
        <f t="shared" ref="F59:H59" si="144">F60+F61+F62+F63+F65+F66</f>
        <v>173</v>
      </c>
      <c r="G59" s="111">
        <f t="shared" si="144"/>
        <v>173</v>
      </c>
      <c r="H59" s="111">
        <f t="shared" si="144"/>
        <v>173</v>
      </c>
      <c r="I59" s="100">
        <f t="shared" si="16"/>
        <v>0</v>
      </c>
      <c r="J59" s="100">
        <f t="shared" si="5"/>
        <v>0</v>
      </c>
      <c r="K59" s="100">
        <f t="shared" si="5"/>
        <v>0</v>
      </c>
      <c r="L59" s="112">
        <f t="shared" ref="L59:T59" si="145">L60+L61+L62+L63+L65+L66</f>
        <v>173</v>
      </c>
      <c r="M59" s="112">
        <f t="shared" si="145"/>
        <v>173</v>
      </c>
      <c r="N59" s="112">
        <f>N60+N61+N62+N63+N65+N66</f>
        <v>173</v>
      </c>
      <c r="O59" s="112">
        <f t="shared" si="145"/>
        <v>0</v>
      </c>
      <c r="P59" s="112">
        <f t="shared" si="145"/>
        <v>0</v>
      </c>
      <c r="Q59" s="112">
        <f t="shared" si="145"/>
        <v>0</v>
      </c>
      <c r="R59" s="112">
        <f t="shared" si="145"/>
        <v>173</v>
      </c>
      <c r="S59" s="112">
        <f t="shared" si="145"/>
        <v>173</v>
      </c>
      <c r="T59" s="112">
        <f t="shared" si="145"/>
        <v>173</v>
      </c>
      <c r="U59" s="112">
        <f t="shared" ref="U59:Z59" si="146">U60+U61+U62+U63+U65+U66</f>
        <v>0</v>
      </c>
      <c r="V59" s="112">
        <f t="shared" si="146"/>
        <v>0</v>
      </c>
      <c r="W59" s="112">
        <f t="shared" si="146"/>
        <v>0</v>
      </c>
      <c r="X59" s="112">
        <f t="shared" si="146"/>
        <v>173</v>
      </c>
      <c r="Y59" s="112">
        <f t="shared" si="146"/>
        <v>173</v>
      </c>
      <c r="Z59" s="112">
        <f t="shared" si="146"/>
        <v>173</v>
      </c>
      <c r="AA59" s="112">
        <f t="shared" ref="AA59:AF59" si="147">AA60+AA61+AA62+AA63+AA65+AA66</f>
        <v>0</v>
      </c>
      <c r="AB59" s="112">
        <f t="shared" si="147"/>
        <v>0</v>
      </c>
      <c r="AC59" s="112">
        <f t="shared" si="147"/>
        <v>0</v>
      </c>
      <c r="AD59" s="112">
        <f t="shared" si="147"/>
        <v>173</v>
      </c>
      <c r="AE59" s="112">
        <f t="shared" si="147"/>
        <v>173</v>
      </c>
      <c r="AF59" s="112">
        <f t="shared" si="147"/>
        <v>173</v>
      </c>
    </row>
    <row r="60" spans="1:32" s="102" customFormat="1" ht="75" hidden="1" customHeight="1" x14ac:dyDescent="0.25">
      <c r="A60" s="97">
        <v>182</v>
      </c>
      <c r="B60" s="174" t="s">
        <v>36</v>
      </c>
      <c r="C60" s="127" t="s">
        <v>151</v>
      </c>
      <c r="D60" s="104"/>
      <c r="E60" s="104"/>
      <c r="F60" s="111">
        <v>0</v>
      </c>
      <c r="G60" s="111">
        <v>0</v>
      </c>
      <c r="H60" s="111">
        <v>0</v>
      </c>
      <c r="I60" s="100">
        <f t="shared" si="16"/>
        <v>0</v>
      </c>
      <c r="J60" s="100">
        <f t="shared" si="5"/>
        <v>0</v>
      </c>
      <c r="K60" s="100">
        <f t="shared" si="5"/>
        <v>0</v>
      </c>
      <c r="L60" s="111">
        <v>0</v>
      </c>
      <c r="M60" s="111">
        <v>0</v>
      </c>
      <c r="N60" s="111">
        <v>0</v>
      </c>
      <c r="O60" s="111"/>
      <c r="P60" s="111"/>
      <c r="Q60" s="111"/>
      <c r="R60" s="202">
        <f t="shared" si="9"/>
        <v>0</v>
      </c>
      <c r="S60" s="202">
        <f t="shared" si="9"/>
        <v>0</v>
      </c>
      <c r="T60" s="202">
        <f t="shared" si="9"/>
        <v>0</v>
      </c>
      <c r="U60" s="111"/>
      <c r="V60" s="111"/>
      <c r="W60" s="111"/>
      <c r="X60" s="202">
        <f t="shared" ref="X60:X65" si="148">R60+U60</f>
        <v>0</v>
      </c>
      <c r="Y60" s="202">
        <f t="shared" ref="Y60:Y65" si="149">S60+V60</f>
        <v>0</v>
      </c>
      <c r="Z60" s="202">
        <f t="shared" ref="Z60:Z65" si="150">T60+W60</f>
        <v>0</v>
      </c>
      <c r="AA60" s="111"/>
      <c r="AB60" s="111"/>
      <c r="AC60" s="111"/>
      <c r="AD60" s="202">
        <f t="shared" ref="AD60:AD65" si="151">X60+AA60</f>
        <v>0</v>
      </c>
      <c r="AE60" s="202">
        <f t="shared" ref="AE60:AE65" si="152">Y60+AB60</f>
        <v>0</v>
      </c>
      <c r="AF60" s="202">
        <f t="shared" ref="AF60:AF65" si="153">Z60+AC60</f>
        <v>0</v>
      </c>
    </row>
    <row r="61" spans="1:32" s="102" customFormat="1" ht="37.5" hidden="1" customHeight="1" x14ac:dyDescent="0.25">
      <c r="A61" s="97">
        <v>321</v>
      </c>
      <c r="B61" s="174" t="s">
        <v>37</v>
      </c>
      <c r="C61" s="127" t="s">
        <v>152</v>
      </c>
      <c r="D61" s="104"/>
      <c r="E61" s="104"/>
      <c r="F61" s="111">
        <v>0</v>
      </c>
      <c r="G61" s="111">
        <v>0</v>
      </c>
      <c r="H61" s="111">
        <v>0</v>
      </c>
      <c r="I61" s="100">
        <f t="shared" si="16"/>
        <v>0</v>
      </c>
      <c r="J61" s="100">
        <f t="shared" si="5"/>
        <v>0</v>
      </c>
      <c r="K61" s="100">
        <f t="shared" si="5"/>
        <v>0</v>
      </c>
      <c r="L61" s="111">
        <v>0</v>
      </c>
      <c r="M61" s="111">
        <v>0</v>
      </c>
      <c r="N61" s="111">
        <v>0</v>
      </c>
      <c r="O61" s="111"/>
      <c r="P61" s="111"/>
      <c r="Q61" s="111"/>
      <c r="R61" s="202">
        <f t="shared" si="9"/>
        <v>0</v>
      </c>
      <c r="S61" s="202">
        <f t="shared" si="9"/>
        <v>0</v>
      </c>
      <c r="T61" s="202">
        <f t="shared" si="9"/>
        <v>0</v>
      </c>
      <c r="U61" s="111"/>
      <c r="V61" s="111"/>
      <c r="W61" s="111"/>
      <c r="X61" s="202">
        <f t="shared" si="148"/>
        <v>0</v>
      </c>
      <c r="Y61" s="202">
        <f t="shared" si="149"/>
        <v>0</v>
      </c>
      <c r="Z61" s="202">
        <f t="shared" si="150"/>
        <v>0</v>
      </c>
      <c r="AA61" s="111"/>
      <c r="AB61" s="111"/>
      <c r="AC61" s="111"/>
      <c r="AD61" s="202">
        <f t="shared" si="151"/>
        <v>0</v>
      </c>
      <c r="AE61" s="202">
        <f t="shared" si="152"/>
        <v>0</v>
      </c>
      <c r="AF61" s="202">
        <f t="shared" si="153"/>
        <v>0</v>
      </c>
    </row>
    <row r="62" spans="1:32" s="102" customFormat="1" ht="18.75" hidden="1" customHeight="1" x14ac:dyDescent="0.25">
      <c r="A62" s="97">
        <v>182</v>
      </c>
      <c r="B62" s="174" t="s">
        <v>38</v>
      </c>
      <c r="C62" s="127" t="s">
        <v>153</v>
      </c>
      <c r="D62" s="104"/>
      <c r="E62" s="104"/>
      <c r="F62" s="111">
        <v>0</v>
      </c>
      <c r="G62" s="111">
        <v>0</v>
      </c>
      <c r="H62" s="111">
        <v>0</v>
      </c>
      <c r="I62" s="100">
        <f t="shared" si="16"/>
        <v>0</v>
      </c>
      <c r="J62" s="100">
        <f t="shared" si="5"/>
        <v>0</v>
      </c>
      <c r="K62" s="100">
        <f t="shared" si="5"/>
        <v>0</v>
      </c>
      <c r="L62" s="111">
        <v>0</v>
      </c>
      <c r="M62" s="111">
        <v>0</v>
      </c>
      <c r="N62" s="111">
        <v>0</v>
      </c>
      <c r="O62" s="111"/>
      <c r="P62" s="111"/>
      <c r="Q62" s="111"/>
      <c r="R62" s="202">
        <f t="shared" si="9"/>
        <v>0</v>
      </c>
      <c r="S62" s="202">
        <f t="shared" si="9"/>
        <v>0</v>
      </c>
      <c r="T62" s="202">
        <f t="shared" si="9"/>
        <v>0</v>
      </c>
      <c r="U62" s="111"/>
      <c r="V62" s="111"/>
      <c r="W62" s="111"/>
      <c r="X62" s="202">
        <f t="shared" si="148"/>
        <v>0</v>
      </c>
      <c r="Y62" s="202">
        <f t="shared" si="149"/>
        <v>0</v>
      </c>
      <c r="Z62" s="202">
        <f t="shared" si="150"/>
        <v>0</v>
      </c>
      <c r="AA62" s="111"/>
      <c r="AB62" s="111"/>
      <c r="AC62" s="111"/>
      <c r="AD62" s="202">
        <f t="shared" si="151"/>
        <v>0</v>
      </c>
      <c r="AE62" s="202">
        <f t="shared" si="152"/>
        <v>0</v>
      </c>
      <c r="AF62" s="202">
        <f t="shared" si="153"/>
        <v>0</v>
      </c>
    </row>
    <row r="63" spans="1:32" s="102" customFormat="1" ht="75" hidden="1" customHeight="1" x14ac:dyDescent="0.25">
      <c r="A63" s="97">
        <v>188</v>
      </c>
      <c r="B63" s="174" t="s">
        <v>39</v>
      </c>
      <c r="C63" s="127" t="s">
        <v>304</v>
      </c>
      <c r="D63" s="104"/>
      <c r="E63" s="104"/>
      <c r="F63" s="111">
        <f t="shared" ref="F63" si="154">F64</f>
        <v>0</v>
      </c>
      <c r="G63" s="111">
        <v>0</v>
      </c>
      <c r="H63" s="111">
        <v>0</v>
      </c>
      <c r="I63" s="100">
        <f t="shared" si="16"/>
        <v>0</v>
      </c>
      <c r="J63" s="100">
        <f t="shared" si="5"/>
        <v>0</v>
      </c>
      <c r="K63" s="100">
        <f t="shared" si="5"/>
        <v>0</v>
      </c>
      <c r="L63" s="111">
        <f t="shared" ref="L63" si="155">L64</f>
        <v>0</v>
      </c>
      <c r="M63" s="111">
        <v>0</v>
      </c>
      <c r="N63" s="111">
        <v>0</v>
      </c>
      <c r="O63" s="111"/>
      <c r="P63" s="111"/>
      <c r="Q63" s="111"/>
      <c r="R63" s="202">
        <f t="shared" si="9"/>
        <v>0</v>
      </c>
      <c r="S63" s="202">
        <f t="shared" si="9"/>
        <v>0</v>
      </c>
      <c r="T63" s="202">
        <f t="shared" si="9"/>
        <v>0</v>
      </c>
      <c r="U63" s="111"/>
      <c r="V63" s="111"/>
      <c r="W63" s="111"/>
      <c r="X63" s="202">
        <f t="shared" si="148"/>
        <v>0</v>
      </c>
      <c r="Y63" s="202">
        <f t="shared" si="149"/>
        <v>0</v>
      </c>
      <c r="Z63" s="202">
        <f t="shared" si="150"/>
        <v>0</v>
      </c>
      <c r="AA63" s="111"/>
      <c r="AB63" s="111"/>
      <c r="AC63" s="111"/>
      <c r="AD63" s="202">
        <f t="shared" si="151"/>
        <v>0</v>
      </c>
      <c r="AE63" s="202">
        <f t="shared" si="152"/>
        <v>0</v>
      </c>
      <c r="AF63" s="202">
        <f t="shared" si="153"/>
        <v>0</v>
      </c>
    </row>
    <row r="64" spans="1:32" s="102" customFormat="1" ht="75" hidden="1" customHeight="1" x14ac:dyDescent="0.25">
      <c r="A64" s="97">
        <v>188</v>
      </c>
      <c r="B64" s="174" t="s">
        <v>40</v>
      </c>
      <c r="C64" s="115" t="s">
        <v>154</v>
      </c>
      <c r="D64" s="104"/>
      <c r="E64" s="104"/>
      <c r="F64" s="111">
        <v>0</v>
      </c>
      <c r="G64" s="111">
        <v>0</v>
      </c>
      <c r="H64" s="111">
        <v>0</v>
      </c>
      <c r="I64" s="100">
        <f t="shared" si="16"/>
        <v>0</v>
      </c>
      <c r="J64" s="100">
        <f t="shared" si="5"/>
        <v>0</v>
      </c>
      <c r="K64" s="100">
        <f t="shared" si="5"/>
        <v>0</v>
      </c>
      <c r="L64" s="111">
        <v>0</v>
      </c>
      <c r="M64" s="111">
        <v>0</v>
      </c>
      <c r="N64" s="111">
        <v>0</v>
      </c>
      <c r="O64" s="111"/>
      <c r="P64" s="111"/>
      <c r="Q64" s="111"/>
      <c r="R64" s="202">
        <f t="shared" si="9"/>
        <v>0</v>
      </c>
      <c r="S64" s="202">
        <f t="shared" si="9"/>
        <v>0</v>
      </c>
      <c r="T64" s="202">
        <f t="shared" si="9"/>
        <v>0</v>
      </c>
      <c r="U64" s="111"/>
      <c r="V64" s="111"/>
      <c r="W64" s="111"/>
      <c r="X64" s="202">
        <f t="shared" si="148"/>
        <v>0</v>
      </c>
      <c r="Y64" s="202">
        <f t="shared" si="149"/>
        <v>0</v>
      </c>
      <c r="Z64" s="202">
        <f t="shared" si="150"/>
        <v>0</v>
      </c>
      <c r="AA64" s="111"/>
      <c r="AB64" s="111"/>
      <c r="AC64" s="111"/>
      <c r="AD64" s="202">
        <f t="shared" si="151"/>
        <v>0</v>
      </c>
      <c r="AE64" s="202">
        <f t="shared" si="152"/>
        <v>0</v>
      </c>
      <c r="AF64" s="202">
        <f t="shared" si="153"/>
        <v>0</v>
      </c>
    </row>
    <row r="65" spans="1:32" s="102" customFormat="1" ht="37.5" hidden="1" x14ac:dyDescent="0.25">
      <c r="A65" s="97">
        <v>900</v>
      </c>
      <c r="B65" s="173" t="s">
        <v>41</v>
      </c>
      <c r="C65" s="120" t="s">
        <v>155</v>
      </c>
      <c r="D65" s="104"/>
      <c r="E65" s="104"/>
      <c r="F65" s="111">
        <v>80</v>
      </c>
      <c r="G65" s="111">
        <v>80</v>
      </c>
      <c r="H65" s="111">
        <v>80</v>
      </c>
      <c r="I65" s="100">
        <f t="shared" si="16"/>
        <v>0</v>
      </c>
      <c r="J65" s="100">
        <f t="shared" si="5"/>
        <v>0</v>
      </c>
      <c r="K65" s="100">
        <f t="shared" si="5"/>
        <v>0</v>
      </c>
      <c r="L65" s="112">
        <v>80</v>
      </c>
      <c r="M65" s="112">
        <v>80</v>
      </c>
      <c r="N65" s="112">
        <v>80</v>
      </c>
      <c r="O65" s="112"/>
      <c r="P65" s="112"/>
      <c r="Q65" s="112"/>
      <c r="R65" s="202">
        <f t="shared" si="9"/>
        <v>80</v>
      </c>
      <c r="S65" s="202">
        <f t="shared" si="9"/>
        <v>80</v>
      </c>
      <c r="T65" s="202">
        <f t="shared" si="9"/>
        <v>80</v>
      </c>
      <c r="U65" s="112"/>
      <c r="V65" s="112"/>
      <c r="W65" s="112"/>
      <c r="X65" s="202">
        <f t="shared" si="148"/>
        <v>80</v>
      </c>
      <c r="Y65" s="202">
        <f t="shared" si="149"/>
        <v>80</v>
      </c>
      <c r="Z65" s="202">
        <f t="shared" si="150"/>
        <v>80</v>
      </c>
      <c r="AA65" s="112"/>
      <c r="AB65" s="112"/>
      <c r="AC65" s="112"/>
      <c r="AD65" s="202">
        <f t="shared" si="151"/>
        <v>80</v>
      </c>
      <c r="AE65" s="202">
        <f t="shared" si="152"/>
        <v>80</v>
      </c>
      <c r="AF65" s="202">
        <f t="shared" si="153"/>
        <v>80</v>
      </c>
    </row>
    <row r="66" spans="1:32" s="102" customFormat="1" ht="75" hidden="1" x14ac:dyDescent="0.25">
      <c r="A66" s="97">
        <v>919</v>
      </c>
      <c r="B66" s="173" t="s">
        <v>42</v>
      </c>
      <c r="C66" s="120" t="s">
        <v>156</v>
      </c>
      <c r="D66" s="104"/>
      <c r="E66" s="104"/>
      <c r="F66" s="111">
        <f>F67</f>
        <v>93</v>
      </c>
      <c r="G66" s="111">
        <f>G67</f>
        <v>93</v>
      </c>
      <c r="H66" s="111">
        <f>H67</f>
        <v>93</v>
      </c>
      <c r="I66" s="100">
        <f t="shared" si="16"/>
        <v>0</v>
      </c>
      <c r="J66" s="100">
        <f t="shared" si="5"/>
        <v>0</v>
      </c>
      <c r="K66" s="100">
        <f t="shared" si="5"/>
        <v>0</v>
      </c>
      <c r="L66" s="112">
        <f>L67</f>
        <v>93</v>
      </c>
      <c r="M66" s="112">
        <f>M67</f>
        <v>93</v>
      </c>
      <c r="N66" s="112">
        <f>N67</f>
        <v>93</v>
      </c>
      <c r="O66" s="112">
        <f t="shared" ref="O66:AF66" si="156">O67</f>
        <v>0</v>
      </c>
      <c r="P66" s="112">
        <f t="shared" si="156"/>
        <v>0</v>
      </c>
      <c r="Q66" s="112">
        <f t="shared" si="156"/>
        <v>0</v>
      </c>
      <c r="R66" s="112">
        <f t="shared" si="156"/>
        <v>93</v>
      </c>
      <c r="S66" s="112">
        <f t="shared" si="156"/>
        <v>93</v>
      </c>
      <c r="T66" s="112">
        <f t="shared" si="156"/>
        <v>93</v>
      </c>
      <c r="U66" s="112">
        <f t="shared" si="156"/>
        <v>0</v>
      </c>
      <c r="V66" s="112">
        <f t="shared" si="156"/>
        <v>0</v>
      </c>
      <c r="W66" s="112">
        <f t="shared" si="156"/>
        <v>0</v>
      </c>
      <c r="X66" s="112">
        <f t="shared" si="156"/>
        <v>93</v>
      </c>
      <c r="Y66" s="112">
        <f t="shared" si="156"/>
        <v>93</v>
      </c>
      <c r="Z66" s="112">
        <f t="shared" si="156"/>
        <v>93</v>
      </c>
      <c r="AA66" s="112">
        <f t="shared" si="156"/>
        <v>0</v>
      </c>
      <c r="AB66" s="112">
        <f t="shared" si="156"/>
        <v>0</v>
      </c>
      <c r="AC66" s="112">
        <f t="shared" si="156"/>
        <v>0</v>
      </c>
      <c r="AD66" s="112">
        <f t="shared" si="156"/>
        <v>93</v>
      </c>
      <c r="AE66" s="112">
        <f t="shared" si="156"/>
        <v>93</v>
      </c>
      <c r="AF66" s="112">
        <f t="shared" si="156"/>
        <v>93</v>
      </c>
    </row>
    <row r="67" spans="1:32" s="102" customFormat="1" ht="112.5" hidden="1" x14ac:dyDescent="0.25">
      <c r="A67" s="97">
        <v>919</v>
      </c>
      <c r="B67" s="173" t="s">
        <v>43</v>
      </c>
      <c r="C67" s="114" t="s">
        <v>157</v>
      </c>
      <c r="D67" s="104"/>
      <c r="E67" s="104"/>
      <c r="F67" s="111">
        <v>93</v>
      </c>
      <c r="G67" s="111">
        <v>93</v>
      </c>
      <c r="H67" s="111">
        <v>93</v>
      </c>
      <c r="I67" s="100">
        <f t="shared" si="16"/>
        <v>0</v>
      </c>
      <c r="J67" s="100">
        <f t="shared" si="5"/>
        <v>0</v>
      </c>
      <c r="K67" s="100">
        <f t="shared" si="5"/>
        <v>0</v>
      </c>
      <c r="L67" s="112">
        <v>93</v>
      </c>
      <c r="M67" s="112">
        <v>93</v>
      </c>
      <c r="N67" s="112">
        <v>93</v>
      </c>
      <c r="O67" s="112"/>
      <c r="P67" s="112"/>
      <c r="Q67" s="112"/>
      <c r="R67" s="202">
        <f t="shared" si="9"/>
        <v>93</v>
      </c>
      <c r="S67" s="202">
        <f t="shared" si="9"/>
        <v>93</v>
      </c>
      <c r="T67" s="202">
        <f t="shared" si="9"/>
        <v>93</v>
      </c>
      <c r="U67" s="112"/>
      <c r="V67" s="112"/>
      <c r="W67" s="112"/>
      <c r="X67" s="202">
        <f t="shared" ref="X67:X86" si="157">R67+U67</f>
        <v>93</v>
      </c>
      <c r="Y67" s="202">
        <f t="shared" ref="Y67:Y86" si="158">S67+V67</f>
        <v>93</v>
      </c>
      <c r="Z67" s="202">
        <f t="shared" ref="Z67:Z86" si="159">T67+W67</f>
        <v>93</v>
      </c>
      <c r="AA67" s="112"/>
      <c r="AB67" s="112"/>
      <c r="AC67" s="112"/>
      <c r="AD67" s="202">
        <f t="shared" ref="AD67:AD86" si="160">X67+AA67</f>
        <v>93</v>
      </c>
      <c r="AE67" s="202">
        <f t="shared" ref="AE67:AE86" si="161">Y67+AB67</f>
        <v>93</v>
      </c>
      <c r="AF67" s="202">
        <f t="shared" ref="AF67:AF86" si="162">Z67+AC67</f>
        <v>93</v>
      </c>
    </row>
    <row r="68" spans="1:32" s="126" customFormat="1" ht="21" hidden="1" x14ac:dyDescent="0.25">
      <c r="A68" s="269"/>
      <c r="B68" s="173"/>
      <c r="C68" s="270" t="s">
        <v>305</v>
      </c>
      <c r="D68" s="104"/>
      <c r="E68" s="104"/>
      <c r="F68" s="107">
        <f>F69+F86+F94+F100+F110+F136</f>
        <v>54872.600000000006</v>
      </c>
      <c r="G68" s="107">
        <f>G69+G86+G94+G100+G110+G136</f>
        <v>65547.700000000012</v>
      </c>
      <c r="H68" s="107">
        <f>H69+H86+H94+H100+H110+H136</f>
        <v>66012.700000000012</v>
      </c>
      <c r="I68" s="100">
        <f t="shared" si="16"/>
        <v>3105</v>
      </c>
      <c r="J68" s="100">
        <f t="shared" si="5"/>
        <v>3229</v>
      </c>
      <c r="K68" s="100">
        <f t="shared" si="5"/>
        <v>3358</v>
      </c>
      <c r="L68" s="108">
        <f t="shared" ref="L68:Q68" si="163">L69+L86+L94+L100+L110+L136</f>
        <v>57977.600000000006</v>
      </c>
      <c r="M68" s="108">
        <f t="shared" si="163"/>
        <v>68776.700000000012</v>
      </c>
      <c r="N68" s="108">
        <f t="shared" si="163"/>
        <v>69370.700000000012</v>
      </c>
      <c r="O68" s="108">
        <f t="shared" si="163"/>
        <v>5648</v>
      </c>
      <c r="P68" s="108">
        <f t="shared" si="163"/>
        <v>0</v>
      </c>
      <c r="Q68" s="108">
        <f t="shared" si="163"/>
        <v>0</v>
      </c>
      <c r="R68" s="271">
        <f t="shared" si="9"/>
        <v>63625.600000000006</v>
      </c>
      <c r="S68" s="271">
        <f t="shared" si="9"/>
        <v>68776.700000000012</v>
      </c>
      <c r="T68" s="271">
        <f t="shared" si="9"/>
        <v>69370.700000000012</v>
      </c>
      <c r="U68" s="272">
        <f t="shared" ref="U68:W68" si="164">U69+U86+U94+U100+U110+U136</f>
        <v>0</v>
      </c>
      <c r="V68" s="272">
        <f t="shared" si="164"/>
        <v>0</v>
      </c>
      <c r="W68" s="272">
        <f t="shared" si="164"/>
        <v>0</v>
      </c>
      <c r="X68" s="271">
        <f t="shared" si="157"/>
        <v>63625.600000000006</v>
      </c>
      <c r="Y68" s="271">
        <f t="shared" si="158"/>
        <v>68776.700000000012</v>
      </c>
      <c r="Z68" s="271">
        <f t="shared" si="159"/>
        <v>69370.700000000012</v>
      </c>
      <c r="AA68" s="272">
        <f t="shared" ref="AA68:AC68" si="165">AA69+AA86+AA94+AA100+AA110+AA136</f>
        <v>0</v>
      </c>
      <c r="AB68" s="272">
        <f t="shared" si="165"/>
        <v>0</v>
      </c>
      <c r="AC68" s="272">
        <f t="shared" si="165"/>
        <v>0</v>
      </c>
      <c r="AD68" s="271">
        <f t="shared" si="160"/>
        <v>63625.600000000006</v>
      </c>
      <c r="AE68" s="271">
        <f t="shared" si="161"/>
        <v>68776.700000000012</v>
      </c>
      <c r="AF68" s="271">
        <f t="shared" si="162"/>
        <v>69370.700000000012</v>
      </c>
    </row>
    <row r="69" spans="1:32" s="102" customFormat="1" ht="37.5" hidden="1" x14ac:dyDescent="0.25">
      <c r="A69" s="97"/>
      <c r="B69" s="172" t="s">
        <v>44</v>
      </c>
      <c r="C69" s="145" t="s">
        <v>159</v>
      </c>
      <c r="D69" s="104"/>
      <c r="E69" s="104"/>
      <c r="F69" s="107">
        <f>F70+F72+F81+F84</f>
        <v>43932.800000000003</v>
      </c>
      <c r="G69" s="107">
        <f>G70+G72+G81+G84</f>
        <v>44542.9</v>
      </c>
      <c r="H69" s="107">
        <f>H70+H72+H81+H84</f>
        <v>45508.9</v>
      </c>
      <c r="I69" s="100">
        <f t="shared" si="16"/>
        <v>3105</v>
      </c>
      <c r="J69" s="100">
        <f t="shared" si="5"/>
        <v>3229</v>
      </c>
      <c r="K69" s="100">
        <f t="shared" si="5"/>
        <v>3358</v>
      </c>
      <c r="L69" s="108">
        <f t="shared" ref="L69:Q69" si="166">L70+L72+L81+L84</f>
        <v>47037.8</v>
      </c>
      <c r="M69" s="108">
        <f t="shared" si="166"/>
        <v>47771.9</v>
      </c>
      <c r="N69" s="108">
        <f t="shared" si="166"/>
        <v>48866.9</v>
      </c>
      <c r="O69" s="108">
        <f t="shared" si="166"/>
        <v>0</v>
      </c>
      <c r="P69" s="108">
        <f t="shared" si="166"/>
        <v>0</v>
      </c>
      <c r="Q69" s="108">
        <f t="shared" si="166"/>
        <v>0</v>
      </c>
      <c r="R69" s="202">
        <f t="shared" si="9"/>
        <v>47037.8</v>
      </c>
      <c r="S69" s="202">
        <f t="shared" si="9"/>
        <v>47771.9</v>
      </c>
      <c r="T69" s="202">
        <f t="shared" si="9"/>
        <v>48866.9</v>
      </c>
      <c r="U69" s="108">
        <f t="shared" ref="U69:W69" si="167">U70+U72+U81+U84</f>
        <v>0</v>
      </c>
      <c r="V69" s="108">
        <f t="shared" si="167"/>
        <v>0</v>
      </c>
      <c r="W69" s="108">
        <f t="shared" si="167"/>
        <v>0</v>
      </c>
      <c r="X69" s="202">
        <f t="shared" si="157"/>
        <v>47037.8</v>
      </c>
      <c r="Y69" s="202">
        <f t="shared" si="158"/>
        <v>47771.9</v>
      </c>
      <c r="Z69" s="202">
        <f t="shared" si="159"/>
        <v>48866.9</v>
      </c>
      <c r="AA69" s="108">
        <f t="shared" ref="AA69:AC69" si="168">AA70+AA72+AA81+AA84</f>
        <v>0</v>
      </c>
      <c r="AB69" s="108">
        <f t="shared" si="168"/>
        <v>0</v>
      </c>
      <c r="AC69" s="108">
        <f t="shared" si="168"/>
        <v>0</v>
      </c>
      <c r="AD69" s="202">
        <f t="shared" si="160"/>
        <v>47037.8</v>
      </c>
      <c r="AE69" s="202">
        <f t="shared" si="161"/>
        <v>47771.9</v>
      </c>
      <c r="AF69" s="202">
        <f t="shared" si="162"/>
        <v>48866.9</v>
      </c>
    </row>
    <row r="70" spans="1:32" s="102" customFormat="1" ht="37.5" hidden="1" x14ac:dyDescent="0.25">
      <c r="A70" s="97"/>
      <c r="B70" s="172" t="s">
        <v>45</v>
      </c>
      <c r="C70" s="120" t="s">
        <v>160</v>
      </c>
      <c r="D70" s="104"/>
      <c r="E70" s="104"/>
      <c r="F70" s="111">
        <f t="shared" ref="F70:H70" si="169">F71</f>
        <v>16.8</v>
      </c>
      <c r="G70" s="111">
        <f t="shared" si="169"/>
        <v>11.9</v>
      </c>
      <c r="H70" s="111">
        <f t="shared" si="169"/>
        <v>6.9</v>
      </c>
      <c r="I70" s="100">
        <f t="shared" si="16"/>
        <v>0</v>
      </c>
      <c r="J70" s="100">
        <f t="shared" si="5"/>
        <v>0</v>
      </c>
      <c r="K70" s="100">
        <f t="shared" si="5"/>
        <v>0</v>
      </c>
      <c r="L70" s="112">
        <f t="shared" ref="L70:Q70" si="170">L71</f>
        <v>16.8</v>
      </c>
      <c r="M70" s="112">
        <f t="shared" si="170"/>
        <v>11.9</v>
      </c>
      <c r="N70" s="112">
        <f t="shared" si="170"/>
        <v>6.9</v>
      </c>
      <c r="O70" s="112">
        <f t="shared" si="170"/>
        <v>0</v>
      </c>
      <c r="P70" s="112">
        <f t="shared" si="170"/>
        <v>0</v>
      </c>
      <c r="Q70" s="112">
        <f t="shared" si="170"/>
        <v>0</v>
      </c>
      <c r="R70" s="202">
        <f t="shared" si="9"/>
        <v>16.8</v>
      </c>
      <c r="S70" s="202">
        <f t="shared" si="9"/>
        <v>11.9</v>
      </c>
      <c r="T70" s="202">
        <f t="shared" si="9"/>
        <v>6.9</v>
      </c>
      <c r="U70" s="112">
        <f t="shared" ref="U70:W70" si="171">U71</f>
        <v>0</v>
      </c>
      <c r="V70" s="112">
        <f t="shared" si="171"/>
        <v>0</v>
      </c>
      <c r="W70" s="112">
        <f t="shared" si="171"/>
        <v>0</v>
      </c>
      <c r="X70" s="202">
        <f t="shared" si="157"/>
        <v>16.8</v>
      </c>
      <c r="Y70" s="202">
        <f t="shared" si="158"/>
        <v>11.9</v>
      </c>
      <c r="Z70" s="202">
        <f t="shared" si="159"/>
        <v>6.9</v>
      </c>
      <c r="AA70" s="112">
        <f t="shared" ref="AA70:AC70" si="172">AA71</f>
        <v>0</v>
      </c>
      <c r="AB70" s="112">
        <f t="shared" si="172"/>
        <v>0</v>
      </c>
      <c r="AC70" s="112">
        <f t="shared" si="172"/>
        <v>0</v>
      </c>
      <c r="AD70" s="202">
        <f t="shared" si="160"/>
        <v>16.8</v>
      </c>
      <c r="AE70" s="202">
        <f t="shared" si="161"/>
        <v>11.9</v>
      </c>
      <c r="AF70" s="202">
        <f t="shared" si="162"/>
        <v>6.9</v>
      </c>
    </row>
    <row r="71" spans="1:32" s="102" customFormat="1" ht="56.25" hidden="1" x14ac:dyDescent="0.25">
      <c r="A71" s="97">
        <v>900</v>
      </c>
      <c r="B71" s="173" t="s">
        <v>46</v>
      </c>
      <c r="C71" s="114" t="s">
        <v>161</v>
      </c>
      <c r="D71" s="104"/>
      <c r="E71" s="104"/>
      <c r="F71" s="111">
        <v>16.8</v>
      </c>
      <c r="G71" s="111">
        <v>11.9</v>
      </c>
      <c r="H71" s="111">
        <v>6.9</v>
      </c>
      <c r="I71" s="100">
        <f t="shared" si="16"/>
        <v>0</v>
      </c>
      <c r="J71" s="100">
        <f t="shared" si="5"/>
        <v>0</v>
      </c>
      <c r="K71" s="100">
        <f t="shared" si="5"/>
        <v>0</v>
      </c>
      <c r="L71" s="112">
        <v>16.8</v>
      </c>
      <c r="M71" s="112">
        <v>11.9</v>
      </c>
      <c r="N71" s="112">
        <v>6.9</v>
      </c>
      <c r="O71" s="112"/>
      <c r="P71" s="112"/>
      <c r="Q71" s="112"/>
      <c r="R71" s="202">
        <f t="shared" si="9"/>
        <v>16.8</v>
      </c>
      <c r="S71" s="202">
        <f t="shared" si="9"/>
        <v>11.9</v>
      </c>
      <c r="T71" s="202">
        <f t="shared" si="9"/>
        <v>6.9</v>
      </c>
      <c r="U71" s="112"/>
      <c r="V71" s="112"/>
      <c r="W71" s="112"/>
      <c r="X71" s="202">
        <f t="shared" si="157"/>
        <v>16.8</v>
      </c>
      <c r="Y71" s="202">
        <f t="shared" si="158"/>
        <v>11.9</v>
      </c>
      <c r="Z71" s="202">
        <f t="shared" si="159"/>
        <v>6.9</v>
      </c>
      <c r="AA71" s="112"/>
      <c r="AB71" s="112"/>
      <c r="AC71" s="112"/>
      <c r="AD71" s="202">
        <f t="shared" si="160"/>
        <v>16.8</v>
      </c>
      <c r="AE71" s="202">
        <f t="shared" si="161"/>
        <v>11.9</v>
      </c>
      <c r="AF71" s="202">
        <f t="shared" si="162"/>
        <v>6.9</v>
      </c>
    </row>
    <row r="72" spans="1:32" s="102" customFormat="1" ht="112.5" hidden="1" x14ac:dyDescent="0.25">
      <c r="A72" s="97">
        <v>905</v>
      </c>
      <c r="B72" s="172" t="s">
        <v>47</v>
      </c>
      <c r="C72" s="144" t="s">
        <v>162</v>
      </c>
      <c r="D72" s="104"/>
      <c r="E72" s="104"/>
      <c r="F72" s="111">
        <f t="shared" ref="F72:H72" si="173">F73+F75+F77+F79</f>
        <v>40886</v>
      </c>
      <c r="G72" s="111">
        <f t="shared" si="173"/>
        <v>41539</v>
      </c>
      <c r="H72" s="111">
        <f t="shared" si="173"/>
        <v>42510</v>
      </c>
      <c r="I72" s="100">
        <f t="shared" si="16"/>
        <v>3105</v>
      </c>
      <c r="J72" s="100">
        <f t="shared" si="5"/>
        <v>3229</v>
      </c>
      <c r="K72" s="100">
        <f t="shared" si="5"/>
        <v>3358</v>
      </c>
      <c r="L72" s="112">
        <f t="shared" ref="L72:Q72" si="174">L73+L75+L77+L79</f>
        <v>43991</v>
      </c>
      <c r="M72" s="112">
        <f t="shared" si="174"/>
        <v>44768</v>
      </c>
      <c r="N72" s="112">
        <f t="shared" si="174"/>
        <v>45868</v>
      </c>
      <c r="O72" s="112">
        <f t="shared" si="174"/>
        <v>0</v>
      </c>
      <c r="P72" s="112">
        <f t="shared" si="174"/>
        <v>0</v>
      </c>
      <c r="Q72" s="112">
        <f t="shared" si="174"/>
        <v>0</v>
      </c>
      <c r="R72" s="202">
        <f t="shared" si="9"/>
        <v>43991</v>
      </c>
      <c r="S72" s="202">
        <f t="shared" si="9"/>
        <v>44768</v>
      </c>
      <c r="T72" s="202">
        <f t="shared" si="9"/>
        <v>45868</v>
      </c>
      <c r="U72" s="112">
        <f t="shared" ref="U72:W72" si="175">U73+U75+U77+U79</f>
        <v>0</v>
      </c>
      <c r="V72" s="112">
        <f t="shared" si="175"/>
        <v>0</v>
      </c>
      <c r="W72" s="112">
        <f t="shared" si="175"/>
        <v>0</v>
      </c>
      <c r="X72" s="202">
        <f t="shared" si="157"/>
        <v>43991</v>
      </c>
      <c r="Y72" s="202">
        <f t="shared" si="158"/>
        <v>44768</v>
      </c>
      <c r="Z72" s="202">
        <f t="shared" si="159"/>
        <v>45868</v>
      </c>
      <c r="AA72" s="112">
        <f t="shared" ref="AA72:AC72" si="176">AA73+AA75+AA77+AA79</f>
        <v>0</v>
      </c>
      <c r="AB72" s="112">
        <f t="shared" si="176"/>
        <v>0</v>
      </c>
      <c r="AC72" s="112">
        <f t="shared" si="176"/>
        <v>0</v>
      </c>
      <c r="AD72" s="202">
        <f t="shared" si="160"/>
        <v>43991</v>
      </c>
      <c r="AE72" s="202">
        <f t="shared" si="161"/>
        <v>44768</v>
      </c>
      <c r="AF72" s="202">
        <f t="shared" si="162"/>
        <v>45868</v>
      </c>
    </row>
    <row r="73" spans="1:32" s="102" customFormat="1" ht="75" hidden="1" x14ac:dyDescent="0.25">
      <c r="A73" s="97">
        <v>905</v>
      </c>
      <c r="B73" s="173" t="s">
        <v>48</v>
      </c>
      <c r="C73" s="120" t="s">
        <v>163</v>
      </c>
      <c r="D73" s="104"/>
      <c r="E73" s="104"/>
      <c r="F73" s="111">
        <f t="shared" ref="F73:H73" si="177">F74</f>
        <v>21152</v>
      </c>
      <c r="G73" s="111">
        <f t="shared" si="177"/>
        <v>21706</v>
      </c>
      <c r="H73" s="111">
        <f t="shared" si="177"/>
        <v>22574</v>
      </c>
      <c r="I73" s="100">
        <f t="shared" si="16"/>
        <v>3105</v>
      </c>
      <c r="J73" s="100">
        <f t="shared" si="5"/>
        <v>3229</v>
      </c>
      <c r="K73" s="100">
        <f t="shared" si="5"/>
        <v>3358</v>
      </c>
      <c r="L73" s="112">
        <f t="shared" ref="L73:Q73" si="178">L74</f>
        <v>24257</v>
      </c>
      <c r="M73" s="112">
        <f t="shared" si="178"/>
        <v>24935</v>
      </c>
      <c r="N73" s="112">
        <f t="shared" si="178"/>
        <v>25932</v>
      </c>
      <c r="O73" s="112">
        <f t="shared" si="178"/>
        <v>0</v>
      </c>
      <c r="P73" s="112">
        <f t="shared" si="178"/>
        <v>0</v>
      </c>
      <c r="Q73" s="112">
        <f t="shared" si="178"/>
        <v>0</v>
      </c>
      <c r="R73" s="202">
        <f t="shared" si="9"/>
        <v>24257</v>
      </c>
      <c r="S73" s="202">
        <f t="shared" si="9"/>
        <v>24935</v>
      </c>
      <c r="T73" s="202">
        <f t="shared" si="9"/>
        <v>25932</v>
      </c>
      <c r="U73" s="112">
        <f t="shared" ref="U73:W73" si="179">U74</f>
        <v>0</v>
      </c>
      <c r="V73" s="112">
        <f t="shared" si="179"/>
        <v>0</v>
      </c>
      <c r="W73" s="112">
        <f t="shared" si="179"/>
        <v>0</v>
      </c>
      <c r="X73" s="202">
        <f t="shared" si="157"/>
        <v>24257</v>
      </c>
      <c r="Y73" s="202">
        <f t="shared" si="158"/>
        <v>24935</v>
      </c>
      <c r="Z73" s="202">
        <f t="shared" si="159"/>
        <v>25932</v>
      </c>
      <c r="AA73" s="112">
        <f t="shared" ref="AA73:AC73" si="180">AA74</f>
        <v>0</v>
      </c>
      <c r="AB73" s="112">
        <f t="shared" si="180"/>
        <v>0</v>
      </c>
      <c r="AC73" s="112">
        <f t="shared" si="180"/>
        <v>0</v>
      </c>
      <c r="AD73" s="202">
        <f t="shared" si="160"/>
        <v>24257</v>
      </c>
      <c r="AE73" s="202">
        <f t="shared" si="161"/>
        <v>24935</v>
      </c>
      <c r="AF73" s="202">
        <f t="shared" si="162"/>
        <v>25932</v>
      </c>
    </row>
    <row r="74" spans="1:32" s="102" customFormat="1" ht="95.25" hidden="1" x14ac:dyDescent="0.25">
      <c r="A74" s="97">
        <v>905</v>
      </c>
      <c r="B74" s="173" t="s">
        <v>49</v>
      </c>
      <c r="C74" s="114" t="s">
        <v>306</v>
      </c>
      <c r="D74" s="104"/>
      <c r="E74" s="104"/>
      <c r="F74" s="111">
        <v>21152</v>
      </c>
      <c r="G74" s="111">
        <v>21706</v>
      </c>
      <c r="H74" s="111">
        <v>22574</v>
      </c>
      <c r="I74" s="100">
        <f t="shared" si="16"/>
        <v>3105</v>
      </c>
      <c r="J74" s="100">
        <f t="shared" si="5"/>
        <v>3229</v>
      </c>
      <c r="K74" s="100">
        <f t="shared" si="5"/>
        <v>3358</v>
      </c>
      <c r="L74" s="112">
        <f>21152+3105</f>
        <v>24257</v>
      </c>
      <c r="M74" s="112">
        <f>21706+3229</f>
        <v>24935</v>
      </c>
      <c r="N74" s="112">
        <f>22574+3358</f>
        <v>25932</v>
      </c>
      <c r="O74" s="112"/>
      <c r="P74" s="112"/>
      <c r="Q74" s="112"/>
      <c r="R74" s="202">
        <f t="shared" si="9"/>
        <v>24257</v>
      </c>
      <c r="S74" s="202">
        <f t="shared" si="9"/>
        <v>24935</v>
      </c>
      <c r="T74" s="202">
        <f t="shared" si="9"/>
        <v>25932</v>
      </c>
      <c r="U74" s="112"/>
      <c r="V74" s="112"/>
      <c r="W74" s="112"/>
      <c r="X74" s="202">
        <f t="shared" si="157"/>
        <v>24257</v>
      </c>
      <c r="Y74" s="202">
        <f t="shared" si="158"/>
        <v>24935</v>
      </c>
      <c r="Z74" s="202">
        <f t="shared" si="159"/>
        <v>25932</v>
      </c>
      <c r="AA74" s="112"/>
      <c r="AB74" s="112"/>
      <c r="AC74" s="112"/>
      <c r="AD74" s="202">
        <f t="shared" si="160"/>
        <v>24257</v>
      </c>
      <c r="AE74" s="202">
        <f t="shared" si="161"/>
        <v>24935</v>
      </c>
      <c r="AF74" s="202">
        <f t="shared" si="162"/>
        <v>25932</v>
      </c>
    </row>
    <row r="75" spans="1:32" s="102" customFormat="1" ht="93.75" hidden="1" x14ac:dyDescent="0.25">
      <c r="A75" s="97">
        <v>905</v>
      </c>
      <c r="B75" s="173" t="s">
        <v>50</v>
      </c>
      <c r="C75" s="120" t="s">
        <v>164</v>
      </c>
      <c r="D75" s="104"/>
      <c r="E75" s="104"/>
      <c r="F75" s="111">
        <f>F76</f>
        <v>2469</v>
      </c>
      <c r="G75" s="111">
        <f>G76</f>
        <v>2568</v>
      </c>
      <c r="H75" s="111">
        <f>H76</f>
        <v>2671</v>
      </c>
      <c r="I75" s="100">
        <f t="shared" si="16"/>
        <v>0</v>
      </c>
      <c r="J75" s="100">
        <f t="shared" si="5"/>
        <v>0</v>
      </c>
      <c r="K75" s="100">
        <f t="shared" si="5"/>
        <v>0</v>
      </c>
      <c r="L75" s="112">
        <f t="shared" ref="L75:Q75" si="181">L76</f>
        <v>2469</v>
      </c>
      <c r="M75" s="112">
        <f t="shared" si="181"/>
        <v>2568</v>
      </c>
      <c r="N75" s="112">
        <f t="shared" si="181"/>
        <v>2671</v>
      </c>
      <c r="O75" s="112">
        <f t="shared" si="181"/>
        <v>0</v>
      </c>
      <c r="P75" s="112">
        <f t="shared" si="181"/>
        <v>0</v>
      </c>
      <c r="Q75" s="112">
        <f t="shared" si="181"/>
        <v>0</v>
      </c>
      <c r="R75" s="202">
        <f t="shared" si="9"/>
        <v>2469</v>
      </c>
      <c r="S75" s="202">
        <f t="shared" si="9"/>
        <v>2568</v>
      </c>
      <c r="T75" s="202">
        <f t="shared" si="9"/>
        <v>2671</v>
      </c>
      <c r="U75" s="112">
        <f t="shared" ref="U75:W75" si="182">U76</f>
        <v>0</v>
      </c>
      <c r="V75" s="112">
        <f t="shared" si="182"/>
        <v>0</v>
      </c>
      <c r="W75" s="112">
        <f t="shared" si="182"/>
        <v>0</v>
      </c>
      <c r="X75" s="202">
        <f t="shared" si="157"/>
        <v>2469</v>
      </c>
      <c r="Y75" s="202">
        <f t="shared" si="158"/>
        <v>2568</v>
      </c>
      <c r="Z75" s="202">
        <f t="shared" si="159"/>
        <v>2671</v>
      </c>
      <c r="AA75" s="112">
        <f t="shared" ref="AA75:AC75" si="183">AA76</f>
        <v>0</v>
      </c>
      <c r="AB75" s="112">
        <f t="shared" si="183"/>
        <v>0</v>
      </c>
      <c r="AC75" s="112">
        <f t="shared" si="183"/>
        <v>0</v>
      </c>
      <c r="AD75" s="202">
        <f t="shared" si="160"/>
        <v>2469</v>
      </c>
      <c r="AE75" s="202">
        <f t="shared" si="161"/>
        <v>2568</v>
      </c>
      <c r="AF75" s="202">
        <f t="shared" si="162"/>
        <v>2671</v>
      </c>
    </row>
    <row r="76" spans="1:32" s="102" customFormat="1" ht="93.75" hidden="1" x14ac:dyDescent="0.25">
      <c r="A76" s="97">
        <v>905</v>
      </c>
      <c r="B76" s="173" t="s">
        <v>51</v>
      </c>
      <c r="C76" s="114" t="s">
        <v>165</v>
      </c>
      <c r="D76" s="104"/>
      <c r="E76" s="104"/>
      <c r="F76" s="111">
        <v>2469</v>
      </c>
      <c r="G76" s="111">
        <v>2568</v>
      </c>
      <c r="H76" s="111">
        <v>2671</v>
      </c>
      <c r="I76" s="100">
        <f t="shared" si="16"/>
        <v>0</v>
      </c>
      <c r="J76" s="100">
        <f t="shared" si="5"/>
        <v>0</v>
      </c>
      <c r="K76" s="100">
        <f t="shared" si="5"/>
        <v>0</v>
      </c>
      <c r="L76" s="112">
        <v>2469</v>
      </c>
      <c r="M76" s="112">
        <v>2568</v>
      </c>
      <c r="N76" s="112">
        <v>2671</v>
      </c>
      <c r="O76" s="112"/>
      <c r="P76" s="112"/>
      <c r="Q76" s="112"/>
      <c r="R76" s="202">
        <f t="shared" si="9"/>
        <v>2469</v>
      </c>
      <c r="S76" s="202">
        <f t="shared" si="9"/>
        <v>2568</v>
      </c>
      <c r="T76" s="202">
        <f t="shared" si="9"/>
        <v>2671</v>
      </c>
      <c r="U76" s="112"/>
      <c r="V76" s="112"/>
      <c r="W76" s="112"/>
      <c r="X76" s="202">
        <f t="shared" si="157"/>
        <v>2469</v>
      </c>
      <c r="Y76" s="202">
        <f t="shared" si="158"/>
        <v>2568</v>
      </c>
      <c r="Z76" s="202">
        <f t="shared" si="159"/>
        <v>2671</v>
      </c>
      <c r="AA76" s="112"/>
      <c r="AB76" s="112"/>
      <c r="AC76" s="112"/>
      <c r="AD76" s="202">
        <f t="shared" si="160"/>
        <v>2469</v>
      </c>
      <c r="AE76" s="202">
        <f t="shared" si="161"/>
        <v>2568</v>
      </c>
      <c r="AF76" s="202">
        <f t="shared" si="162"/>
        <v>2671</v>
      </c>
    </row>
    <row r="77" spans="1:32" s="102" customFormat="1" ht="112.5" hidden="1" x14ac:dyDescent="0.25">
      <c r="A77" s="97">
        <v>905</v>
      </c>
      <c r="B77" s="173" t="s">
        <v>52</v>
      </c>
      <c r="C77" s="120" t="s">
        <v>166</v>
      </c>
      <c r="D77" s="104"/>
      <c r="E77" s="104"/>
      <c r="F77" s="111">
        <f t="shared" ref="F77:H77" si="184">F78</f>
        <v>450</v>
      </c>
      <c r="G77" s="111">
        <f t="shared" si="184"/>
        <v>450</v>
      </c>
      <c r="H77" s="111">
        <f t="shared" si="184"/>
        <v>450</v>
      </c>
      <c r="I77" s="100">
        <f t="shared" si="16"/>
        <v>0</v>
      </c>
      <c r="J77" s="100">
        <f t="shared" si="5"/>
        <v>0</v>
      </c>
      <c r="K77" s="100">
        <f t="shared" si="5"/>
        <v>0</v>
      </c>
      <c r="L77" s="112">
        <f t="shared" ref="L77:Q77" si="185">L78</f>
        <v>450</v>
      </c>
      <c r="M77" s="112">
        <f t="shared" si="185"/>
        <v>450</v>
      </c>
      <c r="N77" s="112">
        <f t="shared" si="185"/>
        <v>450</v>
      </c>
      <c r="O77" s="112">
        <f t="shared" si="185"/>
        <v>0</v>
      </c>
      <c r="P77" s="112">
        <f t="shared" si="185"/>
        <v>0</v>
      </c>
      <c r="Q77" s="112">
        <f t="shared" si="185"/>
        <v>0</v>
      </c>
      <c r="R77" s="202">
        <f t="shared" si="9"/>
        <v>450</v>
      </c>
      <c r="S77" s="202">
        <f t="shared" si="9"/>
        <v>450</v>
      </c>
      <c r="T77" s="202">
        <f t="shared" si="9"/>
        <v>450</v>
      </c>
      <c r="U77" s="112">
        <f t="shared" ref="U77:W77" si="186">U78</f>
        <v>0</v>
      </c>
      <c r="V77" s="112">
        <f t="shared" si="186"/>
        <v>0</v>
      </c>
      <c r="W77" s="112">
        <f t="shared" si="186"/>
        <v>0</v>
      </c>
      <c r="X77" s="202">
        <f t="shared" si="157"/>
        <v>450</v>
      </c>
      <c r="Y77" s="202">
        <f t="shared" si="158"/>
        <v>450</v>
      </c>
      <c r="Z77" s="202">
        <f t="shared" si="159"/>
        <v>450</v>
      </c>
      <c r="AA77" s="112">
        <f t="shared" ref="AA77:AC77" si="187">AA78</f>
        <v>0</v>
      </c>
      <c r="AB77" s="112">
        <f t="shared" si="187"/>
        <v>0</v>
      </c>
      <c r="AC77" s="112">
        <f t="shared" si="187"/>
        <v>0</v>
      </c>
      <c r="AD77" s="202">
        <f t="shared" si="160"/>
        <v>450</v>
      </c>
      <c r="AE77" s="202">
        <f t="shared" si="161"/>
        <v>450</v>
      </c>
      <c r="AF77" s="202">
        <f t="shared" si="162"/>
        <v>450</v>
      </c>
    </row>
    <row r="78" spans="1:32" s="102" customFormat="1" ht="93.75" hidden="1" x14ac:dyDescent="0.25">
      <c r="A78" s="97">
        <v>905</v>
      </c>
      <c r="B78" s="173" t="s">
        <v>53</v>
      </c>
      <c r="C78" s="114" t="s">
        <v>167</v>
      </c>
      <c r="D78" s="104"/>
      <c r="E78" s="104"/>
      <c r="F78" s="111">
        <v>450</v>
      </c>
      <c r="G78" s="111">
        <v>450</v>
      </c>
      <c r="H78" s="111">
        <v>450</v>
      </c>
      <c r="I78" s="100">
        <f t="shared" si="16"/>
        <v>0</v>
      </c>
      <c r="J78" s="100">
        <f t="shared" si="16"/>
        <v>0</v>
      </c>
      <c r="K78" s="100">
        <f t="shared" si="16"/>
        <v>0</v>
      </c>
      <c r="L78" s="112">
        <v>450</v>
      </c>
      <c r="M78" s="112">
        <v>450</v>
      </c>
      <c r="N78" s="112">
        <v>450</v>
      </c>
      <c r="O78" s="112"/>
      <c r="P78" s="112"/>
      <c r="Q78" s="112"/>
      <c r="R78" s="202">
        <f t="shared" ref="R78:T144" si="188">L78+O78</f>
        <v>450</v>
      </c>
      <c r="S78" s="202">
        <f t="shared" si="188"/>
        <v>450</v>
      </c>
      <c r="T78" s="202">
        <f t="shared" si="188"/>
        <v>450</v>
      </c>
      <c r="U78" s="112"/>
      <c r="V78" s="112"/>
      <c r="W78" s="112"/>
      <c r="X78" s="202">
        <f t="shared" si="157"/>
        <v>450</v>
      </c>
      <c r="Y78" s="202">
        <f t="shared" si="158"/>
        <v>450</v>
      </c>
      <c r="Z78" s="202">
        <f t="shared" si="159"/>
        <v>450</v>
      </c>
      <c r="AA78" s="112"/>
      <c r="AB78" s="112"/>
      <c r="AC78" s="112"/>
      <c r="AD78" s="202">
        <f t="shared" si="160"/>
        <v>450</v>
      </c>
      <c r="AE78" s="202">
        <f t="shared" si="161"/>
        <v>450</v>
      </c>
      <c r="AF78" s="202">
        <f t="shared" si="162"/>
        <v>450</v>
      </c>
    </row>
    <row r="79" spans="1:32" s="102" customFormat="1" ht="56.25" hidden="1" x14ac:dyDescent="0.25">
      <c r="A79" s="97">
        <v>905</v>
      </c>
      <c r="B79" s="173" t="s">
        <v>54</v>
      </c>
      <c r="C79" s="120" t="s">
        <v>168</v>
      </c>
      <c r="D79" s="104"/>
      <c r="E79" s="104"/>
      <c r="F79" s="111">
        <f t="shared" ref="F79:H79" si="189">F80</f>
        <v>16815</v>
      </c>
      <c r="G79" s="111">
        <f t="shared" si="189"/>
        <v>16815</v>
      </c>
      <c r="H79" s="111">
        <f t="shared" si="189"/>
        <v>16815</v>
      </c>
      <c r="I79" s="100">
        <f t="shared" ref="I79:K145" si="190">L79-F79</f>
        <v>0</v>
      </c>
      <c r="J79" s="100">
        <f t="shared" si="190"/>
        <v>0</v>
      </c>
      <c r="K79" s="100">
        <f t="shared" si="190"/>
        <v>0</v>
      </c>
      <c r="L79" s="112">
        <f t="shared" ref="L79:Q79" si="191">L80</f>
        <v>16815</v>
      </c>
      <c r="M79" s="112">
        <f t="shared" si="191"/>
        <v>16815</v>
      </c>
      <c r="N79" s="112">
        <f t="shared" si="191"/>
        <v>16815</v>
      </c>
      <c r="O79" s="112">
        <f t="shared" si="191"/>
        <v>0</v>
      </c>
      <c r="P79" s="112">
        <f t="shared" si="191"/>
        <v>0</v>
      </c>
      <c r="Q79" s="112">
        <f t="shared" si="191"/>
        <v>0</v>
      </c>
      <c r="R79" s="202">
        <f t="shared" si="188"/>
        <v>16815</v>
      </c>
      <c r="S79" s="202">
        <f t="shared" si="188"/>
        <v>16815</v>
      </c>
      <c r="T79" s="202">
        <f t="shared" si="188"/>
        <v>16815</v>
      </c>
      <c r="U79" s="112">
        <f t="shared" ref="U79:W79" si="192">U80</f>
        <v>0</v>
      </c>
      <c r="V79" s="112">
        <f t="shared" si="192"/>
        <v>0</v>
      </c>
      <c r="W79" s="112">
        <f t="shared" si="192"/>
        <v>0</v>
      </c>
      <c r="X79" s="202">
        <f t="shared" si="157"/>
        <v>16815</v>
      </c>
      <c r="Y79" s="202">
        <f t="shared" si="158"/>
        <v>16815</v>
      </c>
      <c r="Z79" s="202">
        <f t="shared" si="159"/>
        <v>16815</v>
      </c>
      <c r="AA79" s="112">
        <f t="shared" ref="AA79:AC79" si="193">AA80</f>
        <v>0</v>
      </c>
      <c r="AB79" s="112">
        <f t="shared" si="193"/>
        <v>0</v>
      </c>
      <c r="AC79" s="112">
        <f t="shared" si="193"/>
        <v>0</v>
      </c>
      <c r="AD79" s="202">
        <f t="shared" si="160"/>
        <v>16815</v>
      </c>
      <c r="AE79" s="202">
        <f t="shared" si="161"/>
        <v>16815</v>
      </c>
      <c r="AF79" s="202">
        <f t="shared" si="162"/>
        <v>16815</v>
      </c>
    </row>
    <row r="80" spans="1:32" s="102" customFormat="1" ht="37.5" hidden="1" x14ac:dyDescent="0.25">
      <c r="A80" s="97">
        <v>905</v>
      </c>
      <c r="B80" s="173" t="s">
        <v>55</v>
      </c>
      <c r="C80" s="146" t="s">
        <v>382</v>
      </c>
      <c r="D80" s="104"/>
      <c r="E80" s="104"/>
      <c r="F80" s="111">
        <v>16815</v>
      </c>
      <c r="G80" s="111">
        <f>F80</f>
        <v>16815</v>
      </c>
      <c r="H80" s="111">
        <f>G80</f>
        <v>16815</v>
      </c>
      <c r="I80" s="100">
        <f t="shared" si="190"/>
        <v>0</v>
      </c>
      <c r="J80" s="100">
        <f t="shared" si="190"/>
        <v>0</v>
      </c>
      <c r="K80" s="100">
        <f t="shared" si="190"/>
        <v>0</v>
      </c>
      <c r="L80" s="112">
        <v>16815</v>
      </c>
      <c r="M80" s="112">
        <f>L80</f>
        <v>16815</v>
      </c>
      <c r="N80" s="112">
        <f>M80</f>
        <v>16815</v>
      </c>
      <c r="O80" s="112"/>
      <c r="P80" s="112"/>
      <c r="Q80" s="112"/>
      <c r="R80" s="202">
        <f t="shared" si="188"/>
        <v>16815</v>
      </c>
      <c r="S80" s="202">
        <f t="shared" si="188"/>
        <v>16815</v>
      </c>
      <c r="T80" s="202">
        <f t="shared" si="188"/>
        <v>16815</v>
      </c>
      <c r="U80" s="112"/>
      <c r="V80" s="112"/>
      <c r="W80" s="112"/>
      <c r="X80" s="202">
        <f t="shared" si="157"/>
        <v>16815</v>
      </c>
      <c r="Y80" s="202">
        <f t="shared" si="158"/>
        <v>16815</v>
      </c>
      <c r="Z80" s="202">
        <f t="shared" si="159"/>
        <v>16815</v>
      </c>
      <c r="AA80" s="112"/>
      <c r="AB80" s="112"/>
      <c r="AC80" s="112"/>
      <c r="AD80" s="202">
        <f t="shared" si="160"/>
        <v>16815</v>
      </c>
      <c r="AE80" s="202">
        <f t="shared" si="161"/>
        <v>16815</v>
      </c>
      <c r="AF80" s="202">
        <f t="shared" si="162"/>
        <v>16815</v>
      </c>
    </row>
    <row r="81" spans="1:32" s="102" customFormat="1" ht="37.5" hidden="1" x14ac:dyDescent="0.25">
      <c r="A81" s="97">
        <v>905</v>
      </c>
      <c r="B81" s="172" t="s">
        <v>56</v>
      </c>
      <c r="C81" s="120" t="s">
        <v>169</v>
      </c>
      <c r="D81" s="104"/>
      <c r="E81" s="104"/>
      <c r="F81" s="111">
        <f t="shared" ref="F81:H82" si="194">F82</f>
        <v>42</v>
      </c>
      <c r="G81" s="111">
        <f t="shared" si="194"/>
        <v>42</v>
      </c>
      <c r="H81" s="111">
        <f t="shared" si="194"/>
        <v>42</v>
      </c>
      <c r="I81" s="100">
        <f t="shared" si="190"/>
        <v>0</v>
      </c>
      <c r="J81" s="100">
        <f t="shared" si="190"/>
        <v>0</v>
      </c>
      <c r="K81" s="100">
        <f t="shared" si="190"/>
        <v>0</v>
      </c>
      <c r="L81" s="112">
        <f t="shared" ref="L81:Q82" si="195">L82</f>
        <v>42</v>
      </c>
      <c r="M81" s="112">
        <f t="shared" si="195"/>
        <v>42</v>
      </c>
      <c r="N81" s="112">
        <f t="shared" si="195"/>
        <v>42</v>
      </c>
      <c r="O81" s="112">
        <f t="shared" si="195"/>
        <v>0</v>
      </c>
      <c r="P81" s="112">
        <f t="shared" si="195"/>
        <v>0</v>
      </c>
      <c r="Q81" s="112">
        <f t="shared" si="195"/>
        <v>0</v>
      </c>
      <c r="R81" s="202">
        <f t="shared" si="188"/>
        <v>42</v>
      </c>
      <c r="S81" s="202">
        <f t="shared" si="188"/>
        <v>42</v>
      </c>
      <c r="T81" s="202">
        <f t="shared" si="188"/>
        <v>42</v>
      </c>
      <c r="U81" s="112">
        <f t="shared" ref="U81:W82" si="196">U82</f>
        <v>0</v>
      </c>
      <c r="V81" s="112">
        <f t="shared" si="196"/>
        <v>0</v>
      </c>
      <c r="W81" s="112">
        <f t="shared" si="196"/>
        <v>0</v>
      </c>
      <c r="X81" s="202">
        <f t="shared" si="157"/>
        <v>42</v>
      </c>
      <c r="Y81" s="202">
        <f t="shared" si="158"/>
        <v>42</v>
      </c>
      <c r="Z81" s="202">
        <f t="shared" si="159"/>
        <v>42</v>
      </c>
      <c r="AA81" s="112">
        <f t="shared" ref="AA81:AC82" si="197">AA82</f>
        <v>0</v>
      </c>
      <c r="AB81" s="112">
        <f t="shared" si="197"/>
        <v>0</v>
      </c>
      <c r="AC81" s="112">
        <f t="shared" si="197"/>
        <v>0</v>
      </c>
      <c r="AD81" s="202">
        <f t="shared" si="160"/>
        <v>42</v>
      </c>
      <c r="AE81" s="202">
        <f t="shared" si="161"/>
        <v>42</v>
      </c>
      <c r="AF81" s="202">
        <f t="shared" si="162"/>
        <v>42</v>
      </c>
    </row>
    <row r="82" spans="1:32" s="102" customFormat="1" ht="56.25" hidden="1" x14ac:dyDescent="0.25">
      <c r="A82" s="97">
        <v>905</v>
      </c>
      <c r="B82" s="173" t="s">
        <v>57</v>
      </c>
      <c r="C82" s="120" t="s">
        <v>170</v>
      </c>
      <c r="D82" s="104"/>
      <c r="E82" s="104"/>
      <c r="F82" s="111">
        <f t="shared" si="194"/>
        <v>42</v>
      </c>
      <c r="G82" s="111">
        <f t="shared" si="194"/>
        <v>42</v>
      </c>
      <c r="H82" s="111">
        <f t="shared" si="194"/>
        <v>42</v>
      </c>
      <c r="I82" s="100">
        <f t="shared" si="190"/>
        <v>0</v>
      </c>
      <c r="J82" s="100">
        <f t="shared" si="190"/>
        <v>0</v>
      </c>
      <c r="K82" s="100">
        <f t="shared" si="190"/>
        <v>0</v>
      </c>
      <c r="L82" s="112">
        <f t="shared" si="195"/>
        <v>42</v>
      </c>
      <c r="M82" s="112">
        <f t="shared" si="195"/>
        <v>42</v>
      </c>
      <c r="N82" s="112">
        <f t="shared" si="195"/>
        <v>42</v>
      </c>
      <c r="O82" s="112">
        <f t="shared" si="195"/>
        <v>0</v>
      </c>
      <c r="P82" s="112">
        <f t="shared" si="195"/>
        <v>0</v>
      </c>
      <c r="Q82" s="112">
        <f t="shared" si="195"/>
        <v>0</v>
      </c>
      <c r="R82" s="202">
        <f t="shared" si="188"/>
        <v>42</v>
      </c>
      <c r="S82" s="202">
        <f t="shared" si="188"/>
        <v>42</v>
      </c>
      <c r="T82" s="202">
        <f t="shared" si="188"/>
        <v>42</v>
      </c>
      <c r="U82" s="112">
        <f t="shared" si="196"/>
        <v>0</v>
      </c>
      <c r="V82" s="112">
        <f t="shared" si="196"/>
        <v>0</v>
      </c>
      <c r="W82" s="112">
        <f t="shared" si="196"/>
        <v>0</v>
      </c>
      <c r="X82" s="202">
        <f t="shared" si="157"/>
        <v>42</v>
      </c>
      <c r="Y82" s="202">
        <f t="shared" si="158"/>
        <v>42</v>
      </c>
      <c r="Z82" s="202">
        <f t="shared" si="159"/>
        <v>42</v>
      </c>
      <c r="AA82" s="112">
        <f t="shared" si="197"/>
        <v>0</v>
      </c>
      <c r="AB82" s="112">
        <f t="shared" si="197"/>
        <v>0</v>
      </c>
      <c r="AC82" s="112">
        <f t="shared" si="197"/>
        <v>0</v>
      </c>
      <c r="AD82" s="202">
        <f t="shared" si="160"/>
        <v>42</v>
      </c>
      <c r="AE82" s="202">
        <f t="shared" si="161"/>
        <v>42</v>
      </c>
      <c r="AF82" s="202">
        <f t="shared" si="162"/>
        <v>42</v>
      </c>
    </row>
    <row r="83" spans="1:32" s="102" customFormat="1" ht="75" hidden="1" x14ac:dyDescent="0.25">
      <c r="A83" s="97">
        <v>905</v>
      </c>
      <c r="B83" s="173" t="s">
        <v>58</v>
      </c>
      <c r="C83" s="114" t="s">
        <v>171</v>
      </c>
      <c r="D83" s="104"/>
      <c r="E83" s="104"/>
      <c r="F83" s="111">
        <v>42</v>
      </c>
      <c r="G83" s="111">
        <f>F83</f>
        <v>42</v>
      </c>
      <c r="H83" s="111">
        <f>G83</f>
        <v>42</v>
      </c>
      <c r="I83" s="100">
        <f t="shared" si="190"/>
        <v>0</v>
      </c>
      <c r="J83" s="100">
        <f t="shared" si="190"/>
        <v>0</v>
      </c>
      <c r="K83" s="100">
        <f t="shared" si="190"/>
        <v>0</v>
      </c>
      <c r="L83" s="112">
        <v>42</v>
      </c>
      <c r="M83" s="112">
        <f>L83</f>
        <v>42</v>
      </c>
      <c r="N83" s="112">
        <f>M83</f>
        <v>42</v>
      </c>
      <c r="O83" s="112"/>
      <c r="P83" s="112"/>
      <c r="Q83" s="112"/>
      <c r="R83" s="202">
        <f t="shared" si="188"/>
        <v>42</v>
      </c>
      <c r="S83" s="202">
        <f t="shared" si="188"/>
        <v>42</v>
      </c>
      <c r="T83" s="202">
        <f t="shared" si="188"/>
        <v>42</v>
      </c>
      <c r="U83" s="112"/>
      <c r="V83" s="112"/>
      <c r="W83" s="112"/>
      <c r="X83" s="202">
        <f t="shared" si="157"/>
        <v>42</v>
      </c>
      <c r="Y83" s="202">
        <f t="shared" si="158"/>
        <v>42</v>
      </c>
      <c r="Z83" s="202">
        <f t="shared" si="159"/>
        <v>42</v>
      </c>
      <c r="AA83" s="112"/>
      <c r="AB83" s="112"/>
      <c r="AC83" s="112"/>
      <c r="AD83" s="202">
        <f t="shared" si="160"/>
        <v>42</v>
      </c>
      <c r="AE83" s="202">
        <f t="shared" si="161"/>
        <v>42</v>
      </c>
      <c r="AF83" s="202">
        <f t="shared" si="162"/>
        <v>42</v>
      </c>
    </row>
    <row r="84" spans="1:32" s="102" customFormat="1" ht="112.5" hidden="1" x14ac:dyDescent="0.25">
      <c r="A84" s="97">
        <v>905</v>
      </c>
      <c r="B84" s="172" t="s">
        <v>59</v>
      </c>
      <c r="C84" s="147" t="s">
        <v>381</v>
      </c>
      <c r="D84" s="104"/>
      <c r="E84" s="104"/>
      <c r="F84" s="111">
        <f t="shared" ref="F84:H84" si="198">F85</f>
        <v>2988</v>
      </c>
      <c r="G84" s="111">
        <f t="shared" si="198"/>
        <v>2950</v>
      </c>
      <c r="H84" s="111">
        <f t="shared" si="198"/>
        <v>2950</v>
      </c>
      <c r="I84" s="100">
        <f t="shared" si="190"/>
        <v>0</v>
      </c>
      <c r="J84" s="100">
        <f t="shared" si="190"/>
        <v>0</v>
      </c>
      <c r="K84" s="100">
        <f t="shared" si="190"/>
        <v>0</v>
      </c>
      <c r="L84" s="112">
        <f t="shared" ref="L84:Q84" si="199">L85</f>
        <v>2988</v>
      </c>
      <c r="M84" s="112">
        <f t="shared" si="199"/>
        <v>2950</v>
      </c>
      <c r="N84" s="112">
        <f t="shared" si="199"/>
        <v>2950</v>
      </c>
      <c r="O84" s="112">
        <f t="shared" si="199"/>
        <v>0</v>
      </c>
      <c r="P84" s="112">
        <f t="shared" si="199"/>
        <v>0</v>
      </c>
      <c r="Q84" s="112">
        <f t="shared" si="199"/>
        <v>0</v>
      </c>
      <c r="R84" s="202">
        <f t="shared" si="188"/>
        <v>2988</v>
      </c>
      <c r="S84" s="202">
        <f t="shared" si="188"/>
        <v>2950</v>
      </c>
      <c r="T84" s="202">
        <f t="shared" si="188"/>
        <v>2950</v>
      </c>
      <c r="U84" s="112">
        <f t="shared" ref="U84:W84" si="200">U85</f>
        <v>0</v>
      </c>
      <c r="V84" s="112">
        <f t="shared" si="200"/>
        <v>0</v>
      </c>
      <c r="W84" s="112">
        <f t="shared" si="200"/>
        <v>0</v>
      </c>
      <c r="X84" s="202">
        <f t="shared" si="157"/>
        <v>2988</v>
      </c>
      <c r="Y84" s="202">
        <f t="shared" si="158"/>
        <v>2950</v>
      </c>
      <c r="Z84" s="202">
        <f t="shared" si="159"/>
        <v>2950</v>
      </c>
      <c r="AA84" s="112">
        <f t="shared" ref="AA84:AC84" si="201">AA85</f>
        <v>0</v>
      </c>
      <c r="AB84" s="112">
        <f t="shared" si="201"/>
        <v>0</v>
      </c>
      <c r="AC84" s="112">
        <f t="shared" si="201"/>
        <v>0</v>
      </c>
      <c r="AD84" s="202">
        <f t="shared" si="160"/>
        <v>2988</v>
      </c>
      <c r="AE84" s="202">
        <f t="shared" si="161"/>
        <v>2950</v>
      </c>
      <c r="AF84" s="202">
        <f t="shared" si="162"/>
        <v>2950</v>
      </c>
    </row>
    <row r="85" spans="1:32" s="102" customFormat="1" ht="70.5" hidden="1" customHeight="1" x14ac:dyDescent="0.25">
      <c r="A85" s="97">
        <v>905</v>
      </c>
      <c r="B85" s="173" t="s">
        <v>60</v>
      </c>
      <c r="C85" s="114" t="s">
        <v>172</v>
      </c>
      <c r="D85" s="104"/>
      <c r="E85" s="104"/>
      <c r="F85" s="111">
        <v>2988</v>
      </c>
      <c r="G85" s="111">
        <v>2950</v>
      </c>
      <c r="H85" s="111">
        <v>2950</v>
      </c>
      <c r="I85" s="100">
        <f t="shared" si="190"/>
        <v>0</v>
      </c>
      <c r="J85" s="100">
        <f t="shared" si="190"/>
        <v>0</v>
      </c>
      <c r="K85" s="100">
        <f t="shared" si="190"/>
        <v>0</v>
      </c>
      <c r="L85" s="112">
        <v>2988</v>
      </c>
      <c r="M85" s="112">
        <v>2950</v>
      </c>
      <c r="N85" s="112">
        <v>2950</v>
      </c>
      <c r="O85" s="112"/>
      <c r="P85" s="112"/>
      <c r="Q85" s="112"/>
      <c r="R85" s="202">
        <f t="shared" si="188"/>
        <v>2988</v>
      </c>
      <c r="S85" s="202">
        <f t="shared" si="188"/>
        <v>2950</v>
      </c>
      <c r="T85" s="202">
        <f t="shared" si="188"/>
        <v>2950</v>
      </c>
      <c r="U85" s="112"/>
      <c r="V85" s="112"/>
      <c r="W85" s="112"/>
      <c r="X85" s="202">
        <f t="shared" si="157"/>
        <v>2988</v>
      </c>
      <c r="Y85" s="202">
        <f t="shared" si="158"/>
        <v>2950</v>
      </c>
      <c r="Z85" s="202">
        <f t="shared" si="159"/>
        <v>2950</v>
      </c>
      <c r="AA85" s="112"/>
      <c r="AB85" s="112"/>
      <c r="AC85" s="112"/>
      <c r="AD85" s="202">
        <f t="shared" si="160"/>
        <v>2988</v>
      </c>
      <c r="AE85" s="202">
        <f t="shared" si="161"/>
        <v>2950</v>
      </c>
      <c r="AF85" s="202">
        <f t="shared" si="162"/>
        <v>2950</v>
      </c>
    </row>
    <row r="86" spans="1:32" s="102" customFormat="1" hidden="1" x14ac:dyDescent="0.25">
      <c r="A86" s="148" t="s">
        <v>412</v>
      </c>
      <c r="B86" s="173" t="s">
        <v>61</v>
      </c>
      <c r="C86" s="117" t="s">
        <v>173</v>
      </c>
      <c r="D86" s="104"/>
      <c r="E86" s="104"/>
      <c r="F86" s="107">
        <f t="shared" ref="F86:H86" si="202">F87</f>
        <v>3399</v>
      </c>
      <c r="G86" s="107">
        <f t="shared" si="202"/>
        <v>3399</v>
      </c>
      <c r="H86" s="107">
        <f t="shared" si="202"/>
        <v>3399</v>
      </c>
      <c r="I86" s="100">
        <f t="shared" si="190"/>
        <v>0</v>
      </c>
      <c r="J86" s="100">
        <f t="shared" si="190"/>
        <v>0</v>
      </c>
      <c r="K86" s="100">
        <f t="shared" si="190"/>
        <v>0</v>
      </c>
      <c r="L86" s="108">
        <f t="shared" ref="L86:Q86" si="203">L87</f>
        <v>3399</v>
      </c>
      <c r="M86" s="108">
        <f t="shared" si="203"/>
        <v>3399</v>
      </c>
      <c r="N86" s="108">
        <f t="shared" si="203"/>
        <v>3399</v>
      </c>
      <c r="O86" s="108">
        <f t="shared" si="203"/>
        <v>544</v>
      </c>
      <c r="P86" s="108">
        <f t="shared" si="203"/>
        <v>0</v>
      </c>
      <c r="Q86" s="108">
        <f t="shared" si="203"/>
        <v>0</v>
      </c>
      <c r="R86" s="202">
        <f t="shared" si="188"/>
        <v>3943</v>
      </c>
      <c r="S86" s="202">
        <f t="shared" si="188"/>
        <v>3399</v>
      </c>
      <c r="T86" s="202">
        <f t="shared" si="188"/>
        <v>3399</v>
      </c>
      <c r="U86" s="108">
        <f t="shared" ref="U86:W86" si="204">U87</f>
        <v>0</v>
      </c>
      <c r="V86" s="108">
        <f t="shared" si="204"/>
        <v>0</v>
      </c>
      <c r="W86" s="108">
        <f t="shared" si="204"/>
        <v>0</v>
      </c>
      <c r="X86" s="202">
        <f t="shared" si="157"/>
        <v>3943</v>
      </c>
      <c r="Y86" s="202">
        <f t="shared" si="158"/>
        <v>3399</v>
      </c>
      <c r="Z86" s="202">
        <f t="shared" si="159"/>
        <v>3399</v>
      </c>
      <c r="AA86" s="108">
        <f t="shared" ref="AA86:AC86" si="205">AA87</f>
        <v>0</v>
      </c>
      <c r="AB86" s="108">
        <f t="shared" si="205"/>
        <v>0</v>
      </c>
      <c r="AC86" s="108">
        <f t="shared" si="205"/>
        <v>0</v>
      </c>
      <c r="AD86" s="202">
        <f t="shared" si="160"/>
        <v>3943</v>
      </c>
      <c r="AE86" s="202">
        <f t="shared" si="161"/>
        <v>3399</v>
      </c>
      <c r="AF86" s="202">
        <f t="shared" si="162"/>
        <v>3399</v>
      </c>
    </row>
    <row r="87" spans="1:32" s="102" customFormat="1" hidden="1" x14ac:dyDescent="0.25">
      <c r="A87" s="148" t="s">
        <v>412</v>
      </c>
      <c r="B87" s="172" t="s">
        <v>62</v>
      </c>
      <c r="C87" s="120" t="s">
        <v>174</v>
      </c>
      <c r="D87" s="104"/>
      <c r="E87" s="104"/>
      <c r="F87" s="111">
        <f>F88+F89+F90+F91</f>
        <v>3399</v>
      </c>
      <c r="G87" s="111">
        <f>G88+G89+G90+G91</f>
        <v>3399</v>
      </c>
      <c r="H87" s="111">
        <f>H88+H89+H90+H91</f>
        <v>3399</v>
      </c>
      <c r="I87" s="100">
        <f t="shared" si="190"/>
        <v>0</v>
      </c>
      <c r="J87" s="100">
        <f t="shared" si="190"/>
        <v>0</v>
      </c>
      <c r="K87" s="100">
        <f t="shared" si="190"/>
        <v>0</v>
      </c>
      <c r="L87" s="112">
        <f>L88+L89+L90+L91</f>
        <v>3399</v>
      </c>
      <c r="M87" s="112">
        <f>M88+M89+M90+M91</f>
        <v>3399</v>
      </c>
      <c r="N87" s="112">
        <f>N88+N89+N90+N91</f>
        <v>3399</v>
      </c>
      <c r="O87" s="112">
        <f t="shared" ref="O87:T87" si="206">O88+O89+O90+O91</f>
        <v>544</v>
      </c>
      <c r="P87" s="112">
        <f t="shared" si="206"/>
        <v>0</v>
      </c>
      <c r="Q87" s="112">
        <f t="shared" si="206"/>
        <v>0</v>
      </c>
      <c r="R87" s="112">
        <f t="shared" si="206"/>
        <v>3943</v>
      </c>
      <c r="S87" s="112">
        <f t="shared" si="206"/>
        <v>3399</v>
      </c>
      <c r="T87" s="112">
        <f t="shared" si="206"/>
        <v>3399</v>
      </c>
      <c r="U87" s="112"/>
      <c r="V87" s="112">
        <f t="shared" ref="V87:Z87" si="207">V88+V89+V90+V91</f>
        <v>0</v>
      </c>
      <c r="W87" s="112">
        <f t="shared" si="207"/>
        <v>0</v>
      </c>
      <c r="X87" s="112">
        <f t="shared" si="207"/>
        <v>3943</v>
      </c>
      <c r="Y87" s="112">
        <f t="shared" si="207"/>
        <v>3399</v>
      </c>
      <c r="Z87" s="112">
        <f t="shared" si="207"/>
        <v>3399</v>
      </c>
      <c r="AA87" s="112"/>
      <c r="AB87" s="112">
        <f t="shared" ref="AB87:AF87" si="208">AB88+AB89+AB90+AB91</f>
        <v>0</v>
      </c>
      <c r="AC87" s="112">
        <f t="shared" si="208"/>
        <v>0</v>
      </c>
      <c r="AD87" s="112">
        <f t="shared" si="208"/>
        <v>3943</v>
      </c>
      <c r="AE87" s="112">
        <f t="shared" si="208"/>
        <v>3399</v>
      </c>
      <c r="AF87" s="112">
        <f t="shared" si="208"/>
        <v>3399</v>
      </c>
    </row>
    <row r="88" spans="1:32" s="102" customFormat="1" ht="34.5" hidden="1" customHeight="1" x14ac:dyDescent="0.25">
      <c r="A88" s="148" t="s">
        <v>412</v>
      </c>
      <c r="B88" s="173" t="s">
        <v>307</v>
      </c>
      <c r="C88" s="120" t="s">
        <v>175</v>
      </c>
      <c r="D88" s="104"/>
      <c r="E88" s="104"/>
      <c r="F88" s="111">
        <v>1692</v>
      </c>
      <c r="G88" s="111">
        <v>1692</v>
      </c>
      <c r="H88" s="111">
        <v>1692</v>
      </c>
      <c r="I88" s="100">
        <f t="shared" si="190"/>
        <v>0</v>
      </c>
      <c r="J88" s="100">
        <f t="shared" si="190"/>
        <v>0</v>
      </c>
      <c r="K88" s="100">
        <f t="shared" si="190"/>
        <v>0</v>
      </c>
      <c r="L88" s="112">
        <v>1692</v>
      </c>
      <c r="M88" s="112">
        <v>1692</v>
      </c>
      <c r="N88" s="112">
        <v>1692</v>
      </c>
      <c r="O88" s="112"/>
      <c r="P88" s="112"/>
      <c r="Q88" s="112"/>
      <c r="R88" s="202">
        <f t="shared" si="188"/>
        <v>1692</v>
      </c>
      <c r="S88" s="202">
        <f t="shared" si="188"/>
        <v>1692</v>
      </c>
      <c r="T88" s="202">
        <f t="shared" si="188"/>
        <v>1692</v>
      </c>
      <c r="U88" s="112"/>
      <c r="V88" s="112"/>
      <c r="W88" s="112"/>
      <c r="X88" s="202">
        <f t="shared" ref="X88:X90" si="209">R88+U88</f>
        <v>1692</v>
      </c>
      <c r="Y88" s="202">
        <f t="shared" ref="Y88:Y90" si="210">S88+V88</f>
        <v>1692</v>
      </c>
      <c r="Z88" s="202">
        <f t="shared" ref="Z88:Z90" si="211">T88+W88</f>
        <v>1692</v>
      </c>
      <c r="AA88" s="112"/>
      <c r="AB88" s="112"/>
      <c r="AC88" s="112"/>
      <c r="AD88" s="202">
        <f t="shared" ref="AD88:AD90" si="212">X88+AA88</f>
        <v>1692</v>
      </c>
      <c r="AE88" s="202">
        <f t="shared" ref="AE88:AE90" si="213">Y88+AB88</f>
        <v>1692</v>
      </c>
      <c r="AF88" s="202">
        <f t="shared" ref="AF88:AF90" si="214">Z88+AC88</f>
        <v>1692</v>
      </c>
    </row>
    <row r="89" spans="1:32" s="102" customFormat="1" ht="18.75" hidden="1" customHeight="1" x14ac:dyDescent="0.25">
      <c r="A89" s="148" t="s">
        <v>412</v>
      </c>
      <c r="B89" s="177" t="s">
        <v>63</v>
      </c>
      <c r="C89" s="149" t="s">
        <v>176</v>
      </c>
      <c r="D89" s="104"/>
      <c r="E89" s="104"/>
      <c r="F89" s="111">
        <v>0</v>
      </c>
      <c r="G89" s="111">
        <v>0</v>
      </c>
      <c r="H89" s="111">
        <v>0</v>
      </c>
      <c r="I89" s="100">
        <f t="shared" si="190"/>
        <v>0</v>
      </c>
      <c r="J89" s="100">
        <f t="shared" si="190"/>
        <v>0</v>
      </c>
      <c r="K89" s="100">
        <f t="shared" si="190"/>
        <v>0</v>
      </c>
      <c r="L89" s="150">
        <v>0</v>
      </c>
      <c r="M89" s="150">
        <v>0</v>
      </c>
      <c r="N89" s="150">
        <v>0</v>
      </c>
      <c r="O89" s="150"/>
      <c r="P89" s="150"/>
      <c r="Q89" s="150"/>
      <c r="R89" s="202">
        <f t="shared" si="188"/>
        <v>0</v>
      </c>
      <c r="S89" s="202">
        <f t="shared" si="188"/>
        <v>0</v>
      </c>
      <c r="T89" s="202">
        <f t="shared" si="188"/>
        <v>0</v>
      </c>
      <c r="U89" s="150"/>
      <c r="V89" s="150"/>
      <c r="W89" s="150"/>
      <c r="X89" s="202">
        <f t="shared" si="209"/>
        <v>0</v>
      </c>
      <c r="Y89" s="202">
        <f t="shared" si="210"/>
        <v>0</v>
      </c>
      <c r="Z89" s="202">
        <f t="shared" si="211"/>
        <v>0</v>
      </c>
      <c r="AA89" s="150"/>
      <c r="AB89" s="150"/>
      <c r="AC89" s="150"/>
      <c r="AD89" s="202">
        <f t="shared" si="212"/>
        <v>0</v>
      </c>
      <c r="AE89" s="202">
        <f t="shared" si="213"/>
        <v>0</v>
      </c>
      <c r="AF89" s="202">
        <f t="shared" si="214"/>
        <v>0</v>
      </c>
    </row>
    <row r="90" spans="1:32" s="102" customFormat="1" hidden="1" x14ac:dyDescent="0.25">
      <c r="A90" s="148" t="s">
        <v>412</v>
      </c>
      <c r="B90" s="173" t="s">
        <v>308</v>
      </c>
      <c r="C90" s="120" t="s">
        <v>177</v>
      </c>
      <c r="D90" s="104"/>
      <c r="E90" s="104"/>
      <c r="F90" s="111">
        <v>10</v>
      </c>
      <c r="G90" s="111">
        <v>10</v>
      </c>
      <c r="H90" s="111">
        <v>10</v>
      </c>
      <c r="I90" s="100">
        <f t="shared" si="190"/>
        <v>0</v>
      </c>
      <c r="J90" s="100">
        <f t="shared" si="190"/>
        <v>0</v>
      </c>
      <c r="K90" s="100">
        <f t="shared" si="190"/>
        <v>0</v>
      </c>
      <c r="L90" s="112">
        <v>10</v>
      </c>
      <c r="M90" s="112">
        <v>10</v>
      </c>
      <c r="N90" s="112">
        <v>10</v>
      </c>
      <c r="O90" s="112"/>
      <c r="P90" s="112"/>
      <c r="Q90" s="112"/>
      <c r="R90" s="202">
        <f t="shared" si="188"/>
        <v>10</v>
      </c>
      <c r="S90" s="202">
        <f t="shared" si="188"/>
        <v>10</v>
      </c>
      <c r="T90" s="202">
        <f t="shared" si="188"/>
        <v>10</v>
      </c>
      <c r="U90" s="112"/>
      <c r="V90" s="112"/>
      <c r="W90" s="112"/>
      <c r="X90" s="202">
        <f t="shared" si="209"/>
        <v>10</v>
      </c>
      <c r="Y90" s="202">
        <f t="shared" si="210"/>
        <v>10</v>
      </c>
      <c r="Z90" s="202">
        <f t="shared" si="211"/>
        <v>10</v>
      </c>
      <c r="AA90" s="112"/>
      <c r="AB90" s="112"/>
      <c r="AC90" s="112"/>
      <c r="AD90" s="202">
        <f t="shared" si="212"/>
        <v>10</v>
      </c>
      <c r="AE90" s="202">
        <f t="shared" si="213"/>
        <v>10</v>
      </c>
      <c r="AF90" s="202">
        <f t="shared" si="214"/>
        <v>10</v>
      </c>
    </row>
    <row r="91" spans="1:32" s="102" customFormat="1" hidden="1" x14ac:dyDescent="0.25">
      <c r="A91" s="148" t="s">
        <v>412</v>
      </c>
      <c r="B91" s="173" t="s">
        <v>309</v>
      </c>
      <c r="C91" s="120" t="s">
        <v>178</v>
      </c>
      <c r="D91" s="104"/>
      <c r="E91" s="104"/>
      <c r="F91" s="111">
        <v>1697</v>
      </c>
      <c r="G91" s="111">
        <v>1697</v>
      </c>
      <c r="H91" s="111">
        <v>1697</v>
      </c>
      <c r="I91" s="100">
        <f t="shared" si="190"/>
        <v>0</v>
      </c>
      <c r="J91" s="100">
        <f t="shared" si="190"/>
        <v>0</v>
      </c>
      <c r="K91" s="100">
        <f t="shared" si="190"/>
        <v>0</v>
      </c>
      <c r="L91" s="112">
        <v>1697</v>
      </c>
      <c r="M91" s="112">
        <v>1697</v>
      </c>
      <c r="N91" s="112">
        <v>1697</v>
      </c>
      <c r="O91" s="112">
        <f>O92+O93</f>
        <v>544</v>
      </c>
      <c r="P91" s="112">
        <f t="shared" ref="P91:T91" si="215">P92+P93</f>
        <v>0</v>
      </c>
      <c r="Q91" s="112">
        <f t="shared" si="215"/>
        <v>0</v>
      </c>
      <c r="R91" s="112">
        <f t="shared" si="215"/>
        <v>2241</v>
      </c>
      <c r="S91" s="112">
        <f t="shared" si="215"/>
        <v>1697</v>
      </c>
      <c r="T91" s="112">
        <f t="shared" si="215"/>
        <v>1697</v>
      </c>
      <c r="U91" s="112">
        <f>U92+U93</f>
        <v>0</v>
      </c>
      <c r="V91" s="112">
        <f t="shared" ref="V91:Z91" si="216">V92+V93</f>
        <v>0</v>
      </c>
      <c r="W91" s="112">
        <f t="shared" si="216"/>
        <v>0</v>
      </c>
      <c r="X91" s="112">
        <f t="shared" si="216"/>
        <v>2241</v>
      </c>
      <c r="Y91" s="112">
        <f t="shared" si="216"/>
        <v>1697</v>
      </c>
      <c r="Z91" s="112">
        <f t="shared" si="216"/>
        <v>1697</v>
      </c>
      <c r="AA91" s="112">
        <f>AA92+AA93</f>
        <v>0</v>
      </c>
      <c r="AB91" s="112">
        <f t="shared" ref="AB91:AF91" si="217">AB92+AB93</f>
        <v>0</v>
      </c>
      <c r="AC91" s="112">
        <f t="shared" si="217"/>
        <v>0</v>
      </c>
      <c r="AD91" s="112">
        <f t="shared" si="217"/>
        <v>2241</v>
      </c>
      <c r="AE91" s="112">
        <f t="shared" si="217"/>
        <v>1697</v>
      </c>
      <c r="AF91" s="112">
        <f t="shared" si="217"/>
        <v>1697</v>
      </c>
    </row>
    <row r="92" spans="1:32" s="102" customFormat="1" hidden="1" x14ac:dyDescent="0.25">
      <c r="A92" s="148" t="s">
        <v>412</v>
      </c>
      <c r="B92" s="173" t="s">
        <v>310</v>
      </c>
      <c r="C92" s="114" t="s">
        <v>272</v>
      </c>
      <c r="D92" s="104"/>
      <c r="E92" s="104"/>
      <c r="F92" s="111">
        <v>1453</v>
      </c>
      <c r="G92" s="111">
        <v>1453</v>
      </c>
      <c r="H92" s="111">
        <v>1453</v>
      </c>
      <c r="I92" s="100">
        <f t="shared" si="190"/>
        <v>0</v>
      </c>
      <c r="J92" s="100">
        <f t="shared" si="190"/>
        <v>0</v>
      </c>
      <c r="K92" s="100">
        <f t="shared" si="190"/>
        <v>0</v>
      </c>
      <c r="L92" s="112">
        <v>1453</v>
      </c>
      <c r="M92" s="112">
        <v>1453</v>
      </c>
      <c r="N92" s="112">
        <v>1453</v>
      </c>
      <c r="O92" s="112"/>
      <c r="P92" s="112"/>
      <c r="Q92" s="112"/>
      <c r="R92" s="202">
        <f t="shared" si="188"/>
        <v>1453</v>
      </c>
      <c r="S92" s="202">
        <f t="shared" si="188"/>
        <v>1453</v>
      </c>
      <c r="T92" s="202">
        <f t="shared" si="188"/>
        <v>1453</v>
      </c>
      <c r="U92" s="112"/>
      <c r="V92" s="112"/>
      <c r="W92" s="112"/>
      <c r="X92" s="202">
        <f t="shared" ref="X92:X93" si="218">R92+U92</f>
        <v>1453</v>
      </c>
      <c r="Y92" s="202">
        <f t="shared" ref="Y92:Y93" si="219">S92+V92</f>
        <v>1453</v>
      </c>
      <c r="Z92" s="202">
        <f t="shared" ref="Z92:Z93" si="220">T92+W92</f>
        <v>1453</v>
      </c>
      <c r="AA92" s="112"/>
      <c r="AB92" s="112"/>
      <c r="AC92" s="112"/>
      <c r="AD92" s="202">
        <f t="shared" ref="AD92:AD93" si="221">X92+AA92</f>
        <v>1453</v>
      </c>
      <c r="AE92" s="202">
        <f t="shared" ref="AE92:AE93" si="222">Y92+AB92</f>
        <v>1453</v>
      </c>
      <c r="AF92" s="202">
        <f t="shared" ref="AF92:AF93" si="223">Z92+AC92</f>
        <v>1453</v>
      </c>
    </row>
    <row r="93" spans="1:32" s="102" customFormat="1" hidden="1" x14ac:dyDescent="0.25">
      <c r="A93" s="148" t="s">
        <v>412</v>
      </c>
      <c r="B93" s="173" t="s">
        <v>311</v>
      </c>
      <c r="C93" s="114" t="s">
        <v>276</v>
      </c>
      <c r="D93" s="104"/>
      <c r="E93" s="104"/>
      <c r="F93" s="111">
        <v>244</v>
      </c>
      <c r="G93" s="111">
        <v>244</v>
      </c>
      <c r="H93" s="111">
        <v>244</v>
      </c>
      <c r="I93" s="100">
        <f t="shared" si="190"/>
        <v>0</v>
      </c>
      <c r="J93" s="100">
        <f t="shared" si="190"/>
        <v>0</v>
      </c>
      <c r="K93" s="100">
        <f t="shared" si="190"/>
        <v>0</v>
      </c>
      <c r="L93" s="112">
        <v>244</v>
      </c>
      <c r="M93" s="112">
        <v>244</v>
      </c>
      <c r="N93" s="112">
        <v>244</v>
      </c>
      <c r="O93" s="112">
        <v>544</v>
      </c>
      <c r="P93" s="112"/>
      <c r="Q93" s="112"/>
      <c r="R93" s="202">
        <f t="shared" si="188"/>
        <v>788</v>
      </c>
      <c r="S93" s="202">
        <f t="shared" si="188"/>
        <v>244</v>
      </c>
      <c r="T93" s="202">
        <f t="shared" si="188"/>
        <v>244</v>
      </c>
      <c r="U93" s="112"/>
      <c r="V93" s="112"/>
      <c r="W93" s="112"/>
      <c r="X93" s="202">
        <f t="shared" si="218"/>
        <v>788</v>
      </c>
      <c r="Y93" s="202">
        <f t="shared" si="219"/>
        <v>244</v>
      </c>
      <c r="Z93" s="202">
        <f t="shared" si="220"/>
        <v>244</v>
      </c>
      <c r="AA93" s="112"/>
      <c r="AB93" s="112"/>
      <c r="AC93" s="112"/>
      <c r="AD93" s="202">
        <f t="shared" si="221"/>
        <v>788</v>
      </c>
      <c r="AE93" s="202">
        <f t="shared" si="222"/>
        <v>244</v>
      </c>
      <c r="AF93" s="202">
        <f t="shared" si="223"/>
        <v>244</v>
      </c>
    </row>
    <row r="94" spans="1:32" s="102" customFormat="1" ht="56.25" hidden="1" x14ac:dyDescent="0.25">
      <c r="A94" s="97"/>
      <c r="B94" s="173" t="s">
        <v>64</v>
      </c>
      <c r="C94" s="117" t="s">
        <v>282</v>
      </c>
      <c r="D94" s="104"/>
      <c r="E94" s="104"/>
      <c r="F94" s="107">
        <f t="shared" ref="F94:H94" si="224">F95+F97</f>
        <v>9320.8000000000011</v>
      </c>
      <c r="G94" s="107">
        <f t="shared" si="224"/>
        <v>9320.8000000000011</v>
      </c>
      <c r="H94" s="107">
        <f t="shared" si="224"/>
        <v>9320.8000000000011</v>
      </c>
      <c r="I94" s="100">
        <f t="shared" si="190"/>
        <v>0</v>
      </c>
      <c r="J94" s="100">
        <f t="shared" si="190"/>
        <v>0</v>
      </c>
      <c r="K94" s="100">
        <f t="shared" si="190"/>
        <v>0</v>
      </c>
      <c r="L94" s="108">
        <f t="shared" ref="L94:T94" si="225">L95+L97</f>
        <v>9320.8000000000011</v>
      </c>
      <c r="M94" s="108">
        <f t="shared" si="225"/>
        <v>9320.8000000000011</v>
      </c>
      <c r="N94" s="108">
        <f t="shared" si="225"/>
        <v>9320.8000000000011</v>
      </c>
      <c r="O94" s="108">
        <f t="shared" si="225"/>
        <v>0</v>
      </c>
      <c r="P94" s="108">
        <f t="shared" si="225"/>
        <v>0</v>
      </c>
      <c r="Q94" s="108">
        <f t="shared" si="225"/>
        <v>0</v>
      </c>
      <c r="R94" s="108">
        <f t="shared" si="225"/>
        <v>9320.8000000000011</v>
      </c>
      <c r="S94" s="108">
        <f t="shared" si="225"/>
        <v>9320.8000000000011</v>
      </c>
      <c r="T94" s="108">
        <f t="shared" si="225"/>
        <v>9320.8000000000011</v>
      </c>
      <c r="U94" s="108">
        <f t="shared" ref="U94:Z94" si="226">U95+U97</f>
        <v>0</v>
      </c>
      <c r="V94" s="108">
        <f t="shared" si="226"/>
        <v>0</v>
      </c>
      <c r="W94" s="108">
        <f t="shared" si="226"/>
        <v>0</v>
      </c>
      <c r="X94" s="108">
        <f t="shared" si="226"/>
        <v>9320.8000000000011</v>
      </c>
      <c r="Y94" s="108">
        <f t="shared" si="226"/>
        <v>9320.8000000000011</v>
      </c>
      <c r="Z94" s="108">
        <f t="shared" si="226"/>
        <v>9320.8000000000011</v>
      </c>
      <c r="AA94" s="108">
        <f t="shared" ref="AA94:AF94" si="227">AA95+AA97</f>
        <v>0</v>
      </c>
      <c r="AB94" s="108">
        <f t="shared" si="227"/>
        <v>0</v>
      </c>
      <c r="AC94" s="108">
        <f t="shared" si="227"/>
        <v>0</v>
      </c>
      <c r="AD94" s="108">
        <f t="shared" si="227"/>
        <v>9320.8000000000011</v>
      </c>
      <c r="AE94" s="108">
        <f t="shared" si="227"/>
        <v>9320.8000000000011</v>
      </c>
      <c r="AF94" s="108">
        <f t="shared" si="227"/>
        <v>9320.8000000000011</v>
      </c>
    </row>
    <row r="95" spans="1:32" s="102" customFormat="1" hidden="1" x14ac:dyDescent="0.25">
      <c r="A95" s="97">
        <v>911</v>
      </c>
      <c r="B95" s="172" t="s">
        <v>65</v>
      </c>
      <c r="C95" s="120" t="s">
        <v>179</v>
      </c>
      <c r="D95" s="104"/>
      <c r="E95" s="104"/>
      <c r="F95" s="111">
        <f t="shared" ref="F95:H95" si="228">F96</f>
        <v>1175.7</v>
      </c>
      <c r="G95" s="111">
        <f t="shared" si="228"/>
        <v>1175.7</v>
      </c>
      <c r="H95" s="111">
        <f t="shared" si="228"/>
        <v>1175.7</v>
      </c>
      <c r="I95" s="100">
        <f t="shared" si="190"/>
        <v>0</v>
      </c>
      <c r="J95" s="100">
        <f t="shared" si="190"/>
        <v>0</v>
      </c>
      <c r="K95" s="100">
        <f t="shared" si="190"/>
        <v>0</v>
      </c>
      <c r="L95" s="112">
        <f t="shared" ref="L95:AF95" si="229">L96</f>
        <v>1175.7</v>
      </c>
      <c r="M95" s="112">
        <f t="shared" si="229"/>
        <v>1175.7</v>
      </c>
      <c r="N95" s="112">
        <f t="shared" si="229"/>
        <v>1175.7</v>
      </c>
      <c r="O95" s="112">
        <f t="shared" si="229"/>
        <v>0</v>
      </c>
      <c r="P95" s="112">
        <f t="shared" si="229"/>
        <v>0</v>
      </c>
      <c r="Q95" s="112">
        <f t="shared" si="229"/>
        <v>0</v>
      </c>
      <c r="R95" s="112">
        <f t="shared" si="229"/>
        <v>1175.7</v>
      </c>
      <c r="S95" s="112">
        <f t="shared" si="229"/>
        <v>1175.7</v>
      </c>
      <c r="T95" s="112">
        <f t="shared" si="229"/>
        <v>1175.7</v>
      </c>
      <c r="U95" s="112">
        <f t="shared" si="229"/>
        <v>0</v>
      </c>
      <c r="V95" s="112">
        <f t="shared" si="229"/>
        <v>0</v>
      </c>
      <c r="W95" s="112">
        <f t="shared" si="229"/>
        <v>0</v>
      </c>
      <c r="X95" s="112">
        <f t="shared" si="229"/>
        <v>1175.7</v>
      </c>
      <c r="Y95" s="112">
        <f t="shared" si="229"/>
        <v>1175.7</v>
      </c>
      <c r="Z95" s="112">
        <f t="shared" si="229"/>
        <v>1175.7</v>
      </c>
      <c r="AA95" s="112">
        <f t="shared" si="229"/>
        <v>0</v>
      </c>
      <c r="AB95" s="112">
        <f t="shared" si="229"/>
        <v>0</v>
      </c>
      <c r="AC95" s="112">
        <f t="shared" si="229"/>
        <v>0</v>
      </c>
      <c r="AD95" s="112">
        <f t="shared" si="229"/>
        <v>1175.7</v>
      </c>
      <c r="AE95" s="112">
        <f t="shared" si="229"/>
        <v>1175.7</v>
      </c>
      <c r="AF95" s="112">
        <f t="shared" si="229"/>
        <v>1175.7</v>
      </c>
    </row>
    <row r="96" spans="1:32" s="102" customFormat="1" ht="37.5" hidden="1" x14ac:dyDescent="0.25">
      <c r="A96" s="97">
        <v>911</v>
      </c>
      <c r="B96" s="173" t="s">
        <v>66</v>
      </c>
      <c r="C96" s="114" t="s">
        <v>180</v>
      </c>
      <c r="D96" s="104"/>
      <c r="E96" s="104"/>
      <c r="F96" s="111">
        <v>1175.7</v>
      </c>
      <c r="G96" s="111">
        <f>F96</f>
        <v>1175.7</v>
      </c>
      <c r="H96" s="111">
        <f>G96</f>
        <v>1175.7</v>
      </c>
      <c r="I96" s="100">
        <f t="shared" si="190"/>
        <v>0</v>
      </c>
      <c r="J96" s="100">
        <f t="shared" si="190"/>
        <v>0</v>
      </c>
      <c r="K96" s="100">
        <f t="shared" si="190"/>
        <v>0</v>
      </c>
      <c r="L96" s="112">
        <v>1175.7</v>
      </c>
      <c r="M96" s="112">
        <f>L96</f>
        <v>1175.7</v>
      </c>
      <c r="N96" s="112">
        <f>M96</f>
        <v>1175.7</v>
      </c>
      <c r="O96" s="112"/>
      <c r="P96" s="112"/>
      <c r="Q96" s="112"/>
      <c r="R96" s="202">
        <f t="shared" si="188"/>
        <v>1175.7</v>
      </c>
      <c r="S96" s="202">
        <f t="shared" si="188"/>
        <v>1175.7</v>
      </c>
      <c r="T96" s="202">
        <f t="shared" si="188"/>
        <v>1175.7</v>
      </c>
      <c r="U96" s="112"/>
      <c r="V96" s="112"/>
      <c r="W96" s="112"/>
      <c r="X96" s="202">
        <f t="shared" ref="X96" si="230">R96+U96</f>
        <v>1175.7</v>
      </c>
      <c r="Y96" s="202">
        <f t="shared" ref="Y96" si="231">S96+V96</f>
        <v>1175.7</v>
      </c>
      <c r="Z96" s="202">
        <f t="shared" ref="Z96" si="232">T96+W96</f>
        <v>1175.7</v>
      </c>
      <c r="AA96" s="112"/>
      <c r="AB96" s="112"/>
      <c r="AC96" s="112"/>
      <c r="AD96" s="202">
        <f t="shared" ref="AD96" si="233">X96+AA96</f>
        <v>1175.7</v>
      </c>
      <c r="AE96" s="202">
        <f t="shared" ref="AE96" si="234">Y96+AB96</f>
        <v>1175.7</v>
      </c>
      <c r="AF96" s="202">
        <f t="shared" ref="AF96" si="235">Z96+AC96</f>
        <v>1175.7</v>
      </c>
    </row>
    <row r="97" spans="1:32" s="102" customFormat="1" hidden="1" x14ac:dyDescent="0.25">
      <c r="A97" s="97"/>
      <c r="B97" s="173" t="s">
        <v>67</v>
      </c>
      <c r="C97" s="120" t="s">
        <v>181</v>
      </c>
      <c r="D97" s="104"/>
      <c r="E97" s="104"/>
      <c r="F97" s="111">
        <f t="shared" ref="F97:H97" si="236">F98+F99</f>
        <v>8145.1</v>
      </c>
      <c r="G97" s="111">
        <f t="shared" si="236"/>
        <v>8145.1</v>
      </c>
      <c r="H97" s="111">
        <f t="shared" si="236"/>
        <v>8145.1</v>
      </c>
      <c r="I97" s="100">
        <f t="shared" si="190"/>
        <v>0</v>
      </c>
      <c r="J97" s="100">
        <f t="shared" si="190"/>
        <v>0</v>
      </c>
      <c r="K97" s="100">
        <f t="shared" si="190"/>
        <v>0</v>
      </c>
      <c r="L97" s="112">
        <f t="shared" ref="L97:T97" si="237">L98+L99</f>
        <v>8145.1</v>
      </c>
      <c r="M97" s="112">
        <f t="shared" si="237"/>
        <v>8145.1</v>
      </c>
      <c r="N97" s="112">
        <f t="shared" si="237"/>
        <v>8145.1</v>
      </c>
      <c r="O97" s="112">
        <f t="shared" si="237"/>
        <v>0</v>
      </c>
      <c r="P97" s="112">
        <f t="shared" si="237"/>
        <v>0</v>
      </c>
      <c r="Q97" s="112">
        <f t="shared" si="237"/>
        <v>0</v>
      </c>
      <c r="R97" s="112">
        <f t="shared" si="237"/>
        <v>8145.1</v>
      </c>
      <c r="S97" s="112">
        <f t="shared" si="237"/>
        <v>8145.1</v>
      </c>
      <c r="T97" s="112">
        <f t="shared" si="237"/>
        <v>8145.1</v>
      </c>
      <c r="U97" s="112">
        <f t="shared" ref="U97:Z97" si="238">U98+U99</f>
        <v>0</v>
      </c>
      <c r="V97" s="112">
        <f t="shared" si="238"/>
        <v>0</v>
      </c>
      <c r="W97" s="112">
        <f t="shared" si="238"/>
        <v>0</v>
      </c>
      <c r="X97" s="112">
        <f t="shared" si="238"/>
        <v>8145.1</v>
      </c>
      <c r="Y97" s="112">
        <f t="shared" si="238"/>
        <v>8145.1</v>
      </c>
      <c r="Z97" s="112">
        <f t="shared" si="238"/>
        <v>8145.1</v>
      </c>
      <c r="AA97" s="112">
        <f t="shared" ref="AA97:AF97" si="239">AA98+AA99</f>
        <v>0</v>
      </c>
      <c r="AB97" s="112">
        <f t="shared" si="239"/>
        <v>0</v>
      </c>
      <c r="AC97" s="112">
        <f t="shared" si="239"/>
        <v>0</v>
      </c>
      <c r="AD97" s="112">
        <f t="shared" si="239"/>
        <v>8145.1</v>
      </c>
      <c r="AE97" s="112">
        <f t="shared" si="239"/>
        <v>8145.1</v>
      </c>
      <c r="AF97" s="112">
        <f t="shared" si="239"/>
        <v>8145.1</v>
      </c>
    </row>
    <row r="98" spans="1:32" s="137" customFormat="1" ht="56.25" hidden="1" x14ac:dyDescent="0.25">
      <c r="A98" s="97">
        <v>900</v>
      </c>
      <c r="B98" s="173" t="s">
        <v>68</v>
      </c>
      <c r="C98" s="151" t="s">
        <v>182</v>
      </c>
      <c r="D98" s="104"/>
      <c r="E98" s="104"/>
      <c r="F98" s="111">
        <v>1538</v>
      </c>
      <c r="G98" s="111">
        <v>1538</v>
      </c>
      <c r="H98" s="111">
        <v>1538</v>
      </c>
      <c r="I98" s="100">
        <f t="shared" si="190"/>
        <v>0</v>
      </c>
      <c r="J98" s="100">
        <f t="shared" si="190"/>
        <v>0</v>
      </c>
      <c r="K98" s="100">
        <f t="shared" si="190"/>
        <v>0</v>
      </c>
      <c r="L98" s="112">
        <v>1538</v>
      </c>
      <c r="M98" s="112">
        <v>1538</v>
      </c>
      <c r="N98" s="112">
        <v>1538</v>
      </c>
      <c r="O98" s="112"/>
      <c r="P98" s="112"/>
      <c r="Q98" s="112"/>
      <c r="R98" s="202">
        <f t="shared" si="188"/>
        <v>1538</v>
      </c>
      <c r="S98" s="202">
        <f t="shared" si="188"/>
        <v>1538</v>
      </c>
      <c r="T98" s="202">
        <f t="shared" si="188"/>
        <v>1538</v>
      </c>
      <c r="U98" s="112"/>
      <c r="V98" s="112"/>
      <c r="W98" s="112"/>
      <c r="X98" s="202">
        <f t="shared" ref="X98:X99" si="240">R98+U98</f>
        <v>1538</v>
      </c>
      <c r="Y98" s="202">
        <f t="shared" ref="Y98:Y99" si="241">S98+V98</f>
        <v>1538</v>
      </c>
      <c r="Z98" s="202">
        <f t="shared" ref="Z98:Z99" si="242">T98+W98</f>
        <v>1538</v>
      </c>
      <c r="AA98" s="112"/>
      <c r="AB98" s="112"/>
      <c r="AC98" s="112"/>
      <c r="AD98" s="202">
        <f t="shared" ref="AD98:AD99" si="243">X98+AA98</f>
        <v>1538</v>
      </c>
      <c r="AE98" s="202">
        <f t="shared" ref="AE98:AE99" si="244">Y98+AB98</f>
        <v>1538</v>
      </c>
      <c r="AF98" s="202">
        <f t="shared" ref="AF98:AF99" si="245">Z98+AC98</f>
        <v>1538</v>
      </c>
    </row>
    <row r="99" spans="1:32" s="155" customFormat="1" ht="24" hidden="1" customHeight="1" x14ac:dyDescent="0.25">
      <c r="A99" s="152" t="s">
        <v>312</v>
      </c>
      <c r="B99" s="178" t="s">
        <v>69</v>
      </c>
      <c r="C99" s="153" t="s">
        <v>183</v>
      </c>
      <c r="D99" s="154"/>
      <c r="E99" s="154"/>
      <c r="F99" s="111">
        <v>6607.1</v>
      </c>
      <c r="G99" s="111">
        <f>F99</f>
        <v>6607.1</v>
      </c>
      <c r="H99" s="111">
        <f>G99</f>
        <v>6607.1</v>
      </c>
      <c r="I99" s="100">
        <f t="shared" si="190"/>
        <v>0</v>
      </c>
      <c r="J99" s="100">
        <f t="shared" si="190"/>
        <v>0</v>
      </c>
      <c r="K99" s="100">
        <f t="shared" si="190"/>
        <v>0</v>
      </c>
      <c r="L99" s="112">
        <v>6607.1</v>
      </c>
      <c r="M99" s="112">
        <v>6607.1</v>
      </c>
      <c r="N99" s="112">
        <v>6607.1</v>
      </c>
      <c r="O99" s="112"/>
      <c r="P99" s="112"/>
      <c r="Q99" s="112"/>
      <c r="R99" s="202">
        <f t="shared" si="188"/>
        <v>6607.1</v>
      </c>
      <c r="S99" s="202">
        <f t="shared" si="188"/>
        <v>6607.1</v>
      </c>
      <c r="T99" s="202">
        <f t="shared" si="188"/>
        <v>6607.1</v>
      </c>
      <c r="U99" s="112"/>
      <c r="V99" s="112"/>
      <c r="W99" s="112"/>
      <c r="X99" s="202">
        <f t="shared" si="240"/>
        <v>6607.1</v>
      </c>
      <c r="Y99" s="202">
        <f t="shared" si="241"/>
        <v>6607.1</v>
      </c>
      <c r="Z99" s="202">
        <f t="shared" si="242"/>
        <v>6607.1</v>
      </c>
      <c r="AA99" s="112"/>
      <c r="AB99" s="112"/>
      <c r="AC99" s="112"/>
      <c r="AD99" s="202">
        <f t="shared" si="243"/>
        <v>6607.1</v>
      </c>
      <c r="AE99" s="202">
        <f t="shared" si="244"/>
        <v>6607.1</v>
      </c>
      <c r="AF99" s="202">
        <f t="shared" si="245"/>
        <v>6607.1</v>
      </c>
    </row>
    <row r="100" spans="1:32" s="102" customFormat="1" ht="37.5" hidden="1" x14ac:dyDescent="0.25">
      <c r="A100" s="97"/>
      <c r="B100" s="172" t="s">
        <v>70</v>
      </c>
      <c r="C100" s="117" t="s">
        <v>184</v>
      </c>
      <c r="D100" s="104"/>
      <c r="E100" s="104"/>
      <c r="F100" s="107">
        <f t="shared" ref="F100:H100" si="246">F101+F103+F107</f>
        <v>-5364</v>
      </c>
      <c r="G100" s="107">
        <f t="shared" si="246"/>
        <v>4701</v>
      </c>
      <c r="H100" s="107">
        <f t="shared" si="246"/>
        <v>4200</v>
      </c>
      <c r="I100" s="100">
        <f t="shared" si="190"/>
        <v>0</v>
      </c>
      <c r="J100" s="100">
        <f t="shared" si="190"/>
        <v>0</v>
      </c>
      <c r="K100" s="100">
        <f t="shared" si="190"/>
        <v>0</v>
      </c>
      <c r="L100" s="108">
        <f t="shared" ref="L100:T100" si="247">L101+L103+L107</f>
        <v>-5364</v>
      </c>
      <c r="M100" s="108">
        <f t="shared" si="247"/>
        <v>4701</v>
      </c>
      <c r="N100" s="108">
        <f t="shared" si="247"/>
        <v>4200</v>
      </c>
      <c r="O100" s="108">
        <f t="shared" si="247"/>
        <v>4479</v>
      </c>
      <c r="P100" s="108">
        <f t="shared" si="247"/>
        <v>0</v>
      </c>
      <c r="Q100" s="108">
        <f t="shared" si="247"/>
        <v>0</v>
      </c>
      <c r="R100" s="108">
        <f t="shared" si="247"/>
        <v>-885</v>
      </c>
      <c r="S100" s="108">
        <f t="shared" si="247"/>
        <v>4701</v>
      </c>
      <c r="T100" s="108">
        <f t="shared" si="247"/>
        <v>4200</v>
      </c>
      <c r="U100" s="108">
        <f t="shared" ref="U100:Z100" si="248">U101+U103+U107</f>
        <v>0</v>
      </c>
      <c r="V100" s="108">
        <f t="shared" si="248"/>
        <v>0</v>
      </c>
      <c r="W100" s="108">
        <f t="shared" si="248"/>
        <v>0</v>
      </c>
      <c r="X100" s="108">
        <f t="shared" si="248"/>
        <v>-885</v>
      </c>
      <c r="Y100" s="108">
        <f t="shared" si="248"/>
        <v>4701</v>
      </c>
      <c r="Z100" s="108">
        <f t="shared" si="248"/>
        <v>4200</v>
      </c>
      <c r="AA100" s="108">
        <f t="shared" ref="AA100:AF100" si="249">AA101+AA103+AA107</f>
        <v>0</v>
      </c>
      <c r="AB100" s="108">
        <f t="shared" si="249"/>
        <v>0</v>
      </c>
      <c r="AC100" s="108">
        <f t="shared" si="249"/>
        <v>0</v>
      </c>
      <c r="AD100" s="108">
        <f t="shared" si="249"/>
        <v>-885</v>
      </c>
      <c r="AE100" s="108">
        <f t="shared" si="249"/>
        <v>4701</v>
      </c>
      <c r="AF100" s="108">
        <f t="shared" si="249"/>
        <v>4200</v>
      </c>
    </row>
    <row r="101" spans="1:32" s="102" customFormat="1" hidden="1" x14ac:dyDescent="0.25">
      <c r="A101" s="97">
        <v>900</v>
      </c>
      <c r="B101" s="172" t="s">
        <v>71</v>
      </c>
      <c r="C101" s="120" t="s">
        <v>185</v>
      </c>
      <c r="D101" s="104"/>
      <c r="E101" s="104"/>
      <c r="F101" s="111">
        <f t="shared" ref="F101:H101" si="250">F102</f>
        <v>409</v>
      </c>
      <c r="G101" s="111">
        <f t="shared" si="250"/>
        <v>378</v>
      </c>
      <c r="H101" s="111">
        <f t="shared" si="250"/>
        <v>377</v>
      </c>
      <c r="I101" s="100">
        <f t="shared" si="190"/>
        <v>0</v>
      </c>
      <c r="J101" s="100">
        <f t="shared" si="190"/>
        <v>0</v>
      </c>
      <c r="K101" s="100">
        <f t="shared" si="190"/>
        <v>0</v>
      </c>
      <c r="L101" s="112">
        <f t="shared" ref="L101:AF101" si="251">L102</f>
        <v>409</v>
      </c>
      <c r="M101" s="112">
        <f t="shared" si="251"/>
        <v>378</v>
      </c>
      <c r="N101" s="112">
        <f t="shared" si="251"/>
        <v>377</v>
      </c>
      <c r="O101" s="112">
        <f t="shared" si="251"/>
        <v>0</v>
      </c>
      <c r="P101" s="112">
        <f t="shared" si="251"/>
        <v>0</v>
      </c>
      <c r="Q101" s="112">
        <f t="shared" si="251"/>
        <v>0</v>
      </c>
      <c r="R101" s="112">
        <f t="shared" si="251"/>
        <v>409</v>
      </c>
      <c r="S101" s="112">
        <f t="shared" si="251"/>
        <v>378</v>
      </c>
      <c r="T101" s="112">
        <f t="shared" si="251"/>
        <v>377</v>
      </c>
      <c r="U101" s="112">
        <f t="shared" si="251"/>
        <v>0</v>
      </c>
      <c r="V101" s="112">
        <f t="shared" si="251"/>
        <v>0</v>
      </c>
      <c r="W101" s="112">
        <f t="shared" si="251"/>
        <v>0</v>
      </c>
      <c r="X101" s="112">
        <f t="shared" si="251"/>
        <v>409</v>
      </c>
      <c r="Y101" s="112">
        <f t="shared" si="251"/>
        <v>378</v>
      </c>
      <c r="Z101" s="112">
        <f t="shared" si="251"/>
        <v>377</v>
      </c>
      <c r="AA101" s="112">
        <f t="shared" si="251"/>
        <v>0</v>
      </c>
      <c r="AB101" s="112">
        <f t="shared" si="251"/>
        <v>0</v>
      </c>
      <c r="AC101" s="112">
        <f t="shared" si="251"/>
        <v>0</v>
      </c>
      <c r="AD101" s="112">
        <f t="shared" si="251"/>
        <v>409</v>
      </c>
      <c r="AE101" s="112">
        <f t="shared" si="251"/>
        <v>378</v>
      </c>
      <c r="AF101" s="112">
        <f t="shared" si="251"/>
        <v>377</v>
      </c>
    </row>
    <row r="102" spans="1:32" s="102" customFormat="1" ht="37.5" hidden="1" x14ac:dyDescent="0.25">
      <c r="A102" s="97">
        <v>900</v>
      </c>
      <c r="B102" s="173" t="s">
        <v>72</v>
      </c>
      <c r="C102" s="114" t="s">
        <v>186</v>
      </c>
      <c r="D102" s="104"/>
      <c r="E102" s="104"/>
      <c r="F102" s="111">
        <v>409</v>
      </c>
      <c r="G102" s="111">
        <v>378</v>
      </c>
      <c r="H102" s="111">
        <v>377</v>
      </c>
      <c r="I102" s="100">
        <f t="shared" si="190"/>
        <v>0</v>
      </c>
      <c r="J102" s="100">
        <f t="shared" si="190"/>
        <v>0</v>
      </c>
      <c r="K102" s="100">
        <f t="shared" si="190"/>
        <v>0</v>
      </c>
      <c r="L102" s="112">
        <v>409</v>
      </c>
      <c r="M102" s="112">
        <v>378</v>
      </c>
      <c r="N102" s="112">
        <v>377</v>
      </c>
      <c r="O102" s="112"/>
      <c r="P102" s="112"/>
      <c r="Q102" s="112"/>
      <c r="R102" s="202">
        <f t="shared" si="188"/>
        <v>409</v>
      </c>
      <c r="S102" s="202">
        <f t="shared" si="188"/>
        <v>378</v>
      </c>
      <c r="T102" s="202">
        <f t="shared" si="188"/>
        <v>377</v>
      </c>
      <c r="U102" s="112"/>
      <c r="V102" s="112"/>
      <c r="W102" s="112"/>
      <c r="X102" s="202">
        <f t="shared" ref="X102" si="252">R102+U102</f>
        <v>409</v>
      </c>
      <c r="Y102" s="202">
        <f t="shared" ref="Y102" si="253">S102+V102</f>
        <v>378</v>
      </c>
      <c r="Z102" s="202">
        <f t="shared" ref="Z102" si="254">T102+W102</f>
        <v>377</v>
      </c>
      <c r="AA102" s="112"/>
      <c r="AB102" s="112"/>
      <c r="AC102" s="112"/>
      <c r="AD102" s="202">
        <f t="shared" ref="AD102" si="255">X102+AA102</f>
        <v>409</v>
      </c>
      <c r="AE102" s="202">
        <f t="shared" ref="AE102" si="256">Y102+AB102</f>
        <v>378</v>
      </c>
      <c r="AF102" s="202">
        <f t="shared" ref="AF102" si="257">Z102+AC102</f>
        <v>377</v>
      </c>
    </row>
    <row r="103" spans="1:32" s="102" customFormat="1" ht="93.75" hidden="1" x14ac:dyDescent="0.25">
      <c r="A103" s="97">
        <v>905</v>
      </c>
      <c r="B103" s="172" t="s">
        <v>73</v>
      </c>
      <c r="C103" s="144" t="s">
        <v>313</v>
      </c>
      <c r="D103" s="104"/>
      <c r="E103" s="104"/>
      <c r="F103" s="111">
        <f t="shared" ref="F103:H103" si="258">F104</f>
        <v>2000</v>
      </c>
      <c r="G103" s="111">
        <f t="shared" si="258"/>
        <v>1500</v>
      </c>
      <c r="H103" s="111">
        <f t="shared" si="258"/>
        <v>1000</v>
      </c>
      <c r="I103" s="100">
        <f t="shared" si="190"/>
        <v>0</v>
      </c>
      <c r="J103" s="100">
        <f t="shared" si="190"/>
        <v>0</v>
      </c>
      <c r="K103" s="100">
        <f t="shared" si="190"/>
        <v>0</v>
      </c>
      <c r="L103" s="112">
        <f t="shared" ref="L103:AF103" si="259">L104</f>
        <v>2000</v>
      </c>
      <c r="M103" s="112">
        <f t="shared" si="259"/>
        <v>1500</v>
      </c>
      <c r="N103" s="112">
        <f t="shared" si="259"/>
        <v>1000</v>
      </c>
      <c r="O103" s="112">
        <f t="shared" si="259"/>
        <v>0</v>
      </c>
      <c r="P103" s="112">
        <f t="shared" si="259"/>
        <v>0</v>
      </c>
      <c r="Q103" s="112">
        <f t="shared" si="259"/>
        <v>0</v>
      </c>
      <c r="R103" s="112">
        <f t="shared" si="259"/>
        <v>2000</v>
      </c>
      <c r="S103" s="112">
        <f t="shared" si="259"/>
        <v>1500</v>
      </c>
      <c r="T103" s="112">
        <f t="shared" si="259"/>
        <v>1000</v>
      </c>
      <c r="U103" s="112">
        <f t="shared" si="259"/>
        <v>0</v>
      </c>
      <c r="V103" s="112">
        <f t="shared" si="259"/>
        <v>0</v>
      </c>
      <c r="W103" s="112">
        <f t="shared" si="259"/>
        <v>0</v>
      </c>
      <c r="X103" s="112">
        <f t="shared" si="259"/>
        <v>2000</v>
      </c>
      <c r="Y103" s="112">
        <f t="shared" si="259"/>
        <v>1500</v>
      </c>
      <c r="Z103" s="112">
        <f t="shared" si="259"/>
        <v>1000</v>
      </c>
      <c r="AA103" s="112">
        <f t="shared" si="259"/>
        <v>0</v>
      </c>
      <c r="AB103" s="112">
        <f t="shared" si="259"/>
        <v>0</v>
      </c>
      <c r="AC103" s="112">
        <f t="shared" si="259"/>
        <v>0</v>
      </c>
      <c r="AD103" s="112">
        <f t="shared" si="259"/>
        <v>2000</v>
      </c>
      <c r="AE103" s="112">
        <f t="shared" si="259"/>
        <v>1500</v>
      </c>
      <c r="AF103" s="112">
        <f t="shared" si="259"/>
        <v>1000</v>
      </c>
    </row>
    <row r="104" spans="1:32" s="102" customFormat="1" ht="112.5" hidden="1" x14ac:dyDescent="0.25">
      <c r="A104" s="97">
        <v>905</v>
      </c>
      <c r="B104" s="172" t="s">
        <v>74</v>
      </c>
      <c r="C104" s="144" t="s">
        <v>187</v>
      </c>
      <c r="D104" s="104"/>
      <c r="E104" s="104"/>
      <c r="F104" s="111">
        <f>F105+F106</f>
        <v>2000</v>
      </c>
      <c r="G104" s="111">
        <f>G105+G106</f>
        <v>1500</v>
      </c>
      <c r="H104" s="111">
        <f>H105+H106</f>
        <v>1000</v>
      </c>
      <c r="I104" s="100">
        <f t="shared" si="190"/>
        <v>0</v>
      </c>
      <c r="J104" s="100">
        <f t="shared" si="190"/>
        <v>0</v>
      </c>
      <c r="K104" s="100">
        <f t="shared" si="190"/>
        <v>0</v>
      </c>
      <c r="L104" s="112">
        <f t="shared" ref="L104:T104" si="260">L105+L106</f>
        <v>2000</v>
      </c>
      <c r="M104" s="112">
        <f t="shared" si="260"/>
        <v>1500</v>
      </c>
      <c r="N104" s="112">
        <f t="shared" si="260"/>
        <v>1000</v>
      </c>
      <c r="O104" s="112">
        <f t="shared" si="260"/>
        <v>0</v>
      </c>
      <c r="P104" s="112">
        <f t="shared" si="260"/>
        <v>0</v>
      </c>
      <c r="Q104" s="112">
        <f t="shared" si="260"/>
        <v>0</v>
      </c>
      <c r="R104" s="112">
        <f t="shared" si="260"/>
        <v>2000</v>
      </c>
      <c r="S104" s="112">
        <f t="shared" si="260"/>
        <v>1500</v>
      </c>
      <c r="T104" s="112">
        <f t="shared" si="260"/>
        <v>1000</v>
      </c>
      <c r="U104" s="112">
        <f t="shared" ref="U104:Z104" si="261">U105+U106</f>
        <v>0</v>
      </c>
      <c r="V104" s="112">
        <f t="shared" si="261"/>
        <v>0</v>
      </c>
      <c r="W104" s="112">
        <f t="shared" si="261"/>
        <v>0</v>
      </c>
      <c r="X104" s="112">
        <f t="shared" si="261"/>
        <v>2000</v>
      </c>
      <c r="Y104" s="112">
        <f t="shared" si="261"/>
        <v>1500</v>
      </c>
      <c r="Z104" s="112">
        <f t="shared" si="261"/>
        <v>1000</v>
      </c>
      <c r="AA104" s="112">
        <f t="shared" ref="AA104:AF104" si="262">AA105+AA106</f>
        <v>0</v>
      </c>
      <c r="AB104" s="112">
        <f t="shared" si="262"/>
        <v>0</v>
      </c>
      <c r="AC104" s="112">
        <f t="shared" si="262"/>
        <v>0</v>
      </c>
      <c r="AD104" s="112">
        <f t="shared" si="262"/>
        <v>2000</v>
      </c>
      <c r="AE104" s="112">
        <f t="shared" si="262"/>
        <v>1500</v>
      </c>
      <c r="AF104" s="112">
        <f t="shared" si="262"/>
        <v>1000</v>
      </c>
    </row>
    <row r="105" spans="1:32" s="137" customFormat="1" ht="75" hidden="1" customHeight="1" x14ac:dyDescent="0.25">
      <c r="A105" s="97">
        <v>905</v>
      </c>
      <c r="B105" s="179" t="s">
        <v>280</v>
      </c>
      <c r="C105" s="129" t="s">
        <v>281</v>
      </c>
      <c r="D105" s="104"/>
      <c r="E105" s="104"/>
      <c r="F105" s="111">
        <v>0</v>
      </c>
      <c r="G105" s="111">
        <v>0</v>
      </c>
      <c r="H105" s="111">
        <v>0</v>
      </c>
      <c r="I105" s="100">
        <f t="shared" si="190"/>
        <v>0</v>
      </c>
      <c r="J105" s="100">
        <f t="shared" si="190"/>
        <v>0</v>
      </c>
      <c r="K105" s="100">
        <f t="shared" si="190"/>
        <v>0</v>
      </c>
      <c r="L105" s="111">
        <v>0</v>
      </c>
      <c r="M105" s="111">
        <v>0</v>
      </c>
      <c r="N105" s="111">
        <v>0</v>
      </c>
      <c r="O105" s="111">
        <v>0</v>
      </c>
      <c r="P105" s="111">
        <v>0</v>
      </c>
      <c r="Q105" s="111">
        <v>0</v>
      </c>
      <c r="R105" s="202">
        <f t="shared" si="188"/>
        <v>0</v>
      </c>
      <c r="S105" s="202">
        <f t="shared" si="188"/>
        <v>0</v>
      </c>
      <c r="T105" s="202">
        <f t="shared" si="188"/>
        <v>0</v>
      </c>
      <c r="U105" s="111">
        <v>0</v>
      </c>
      <c r="V105" s="111">
        <v>0</v>
      </c>
      <c r="W105" s="111">
        <v>0</v>
      </c>
      <c r="X105" s="202">
        <f t="shared" ref="X105:X106" si="263">R105+U105</f>
        <v>0</v>
      </c>
      <c r="Y105" s="202">
        <f t="shared" ref="Y105:Y106" si="264">S105+V105</f>
        <v>0</v>
      </c>
      <c r="Z105" s="202">
        <f t="shared" ref="Z105:Z106" si="265">T105+W105</f>
        <v>0</v>
      </c>
      <c r="AA105" s="111">
        <v>0</v>
      </c>
      <c r="AB105" s="111">
        <v>0</v>
      </c>
      <c r="AC105" s="111">
        <v>0</v>
      </c>
      <c r="AD105" s="202">
        <f t="shared" ref="AD105:AD106" si="266">X105+AA105</f>
        <v>0</v>
      </c>
      <c r="AE105" s="202">
        <f t="shared" ref="AE105:AE106" si="267">Y105+AB105</f>
        <v>0</v>
      </c>
      <c r="AF105" s="202">
        <f t="shared" ref="AF105:AF106" si="268">Z105+AC105</f>
        <v>0</v>
      </c>
    </row>
    <row r="106" spans="1:32" s="102" customFormat="1" ht="112.5" hidden="1" x14ac:dyDescent="0.25">
      <c r="A106" s="97">
        <v>905</v>
      </c>
      <c r="B106" s="173" t="s">
        <v>75</v>
      </c>
      <c r="C106" s="114" t="s">
        <v>188</v>
      </c>
      <c r="D106" s="104"/>
      <c r="E106" s="104"/>
      <c r="F106" s="111">
        <v>2000</v>
      </c>
      <c r="G106" s="111">
        <v>1500</v>
      </c>
      <c r="H106" s="111">
        <v>1000</v>
      </c>
      <c r="I106" s="100">
        <f t="shared" si="190"/>
        <v>0</v>
      </c>
      <c r="J106" s="100">
        <f t="shared" si="190"/>
        <v>0</v>
      </c>
      <c r="K106" s="100">
        <f t="shared" si="190"/>
        <v>0</v>
      </c>
      <c r="L106" s="112">
        <v>2000</v>
      </c>
      <c r="M106" s="112">
        <v>1500</v>
      </c>
      <c r="N106" s="112">
        <v>1000</v>
      </c>
      <c r="O106" s="112"/>
      <c r="P106" s="112"/>
      <c r="Q106" s="112"/>
      <c r="R106" s="202">
        <f t="shared" si="188"/>
        <v>2000</v>
      </c>
      <c r="S106" s="202">
        <f t="shared" si="188"/>
        <v>1500</v>
      </c>
      <c r="T106" s="202">
        <f t="shared" si="188"/>
        <v>1000</v>
      </c>
      <c r="U106" s="112"/>
      <c r="V106" s="112"/>
      <c r="W106" s="112"/>
      <c r="X106" s="202">
        <f t="shared" si="263"/>
        <v>2000</v>
      </c>
      <c r="Y106" s="202">
        <f t="shared" si="264"/>
        <v>1500</v>
      </c>
      <c r="Z106" s="202">
        <f t="shared" si="265"/>
        <v>1000</v>
      </c>
      <c r="AA106" s="112"/>
      <c r="AB106" s="112"/>
      <c r="AC106" s="112"/>
      <c r="AD106" s="202">
        <f t="shared" si="266"/>
        <v>2000</v>
      </c>
      <c r="AE106" s="202">
        <f t="shared" si="267"/>
        <v>1500</v>
      </c>
      <c r="AF106" s="202">
        <f t="shared" si="268"/>
        <v>1000</v>
      </c>
    </row>
    <row r="107" spans="1:32" s="102" customFormat="1" ht="36.75" hidden="1" customHeight="1" x14ac:dyDescent="0.25">
      <c r="A107" s="97">
        <v>905</v>
      </c>
      <c r="B107" s="172" t="s">
        <v>76</v>
      </c>
      <c r="C107" s="144" t="s">
        <v>189</v>
      </c>
      <c r="D107" s="104"/>
      <c r="E107" s="104"/>
      <c r="F107" s="111">
        <f t="shared" ref="F107:H107" si="269">F108</f>
        <v>-7773</v>
      </c>
      <c r="G107" s="111">
        <f t="shared" si="269"/>
        <v>2823</v>
      </c>
      <c r="H107" s="111">
        <f t="shared" si="269"/>
        <v>2823</v>
      </c>
      <c r="I107" s="100">
        <f t="shared" si="190"/>
        <v>0</v>
      </c>
      <c r="J107" s="100">
        <f t="shared" si="190"/>
        <v>0</v>
      </c>
      <c r="K107" s="100">
        <f t="shared" si="190"/>
        <v>0</v>
      </c>
      <c r="L107" s="112">
        <f t="shared" ref="L107:AA108" si="270">L108</f>
        <v>-7773</v>
      </c>
      <c r="M107" s="112">
        <f t="shared" si="270"/>
        <v>2823</v>
      </c>
      <c r="N107" s="112">
        <f t="shared" si="270"/>
        <v>2823</v>
      </c>
      <c r="O107" s="112">
        <f t="shared" si="270"/>
        <v>4479</v>
      </c>
      <c r="P107" s="112">
        <f t="shared" si="270"/>
        <v>0</v>
      </c>
      <c r="Q107" s="112">
        <f t="shared" si="270"/>
        <v>0</v>
      </c>
      <c r="R107" s="112">
        <f t="shared" si="270"/>
        <v>-3294</v>
      </c>
      <c r="S107" s="112">
        <f t="shared" si="270"/>
        <v>2823</v>
      </c>
      <c r="T107" s="112">
        <f t="shared" si="270"/>
        <v>2823</v>
      </c>
      <c r="U107" s="112">
        <f t="shared" si="270"/>
        <v>0</v>
      </c>
      <c r="V107" s="112">
        <f t="shared" si="270"/>
        <v>0</v>
      </c>
      <c r="W107" s="112">
        <f t="shared" si="270"/>
        <v>0</v>
      </c>
      <c r="X107" s="112">
        <f t="shared" si="270"/>
        <v>-3294</v>
      </c>
      <c r="Y107" s="112">
        <f t="shared" si="270"/>
        <v>2823</v>
      </c>
      <c r="Z107" s="112">
        <f t="shared" si="270"/>
        <v>2823</v>
      </c>
      <c r="AA107" s="112">
        <f t="shared" si="270"/>
        <v>0</v>
      </c>
      <c r="AB107" s="112">
        <f t="shared" ref="AA107:AF108" si="271">AB108</f>
        <v>0</v>
      </c>
      <c r="AC107" s="112">
        <f t="shared" si="271"/>
        <v>0</v>
      </c>
      <c r="AD107" s="112">
        <f t="shared" si="271"/>
        <v>-3294</v>
      </c>
      <c r="AE107" s="112">
        <f t="shared" si="271"/>
        <v>2823</v>
      </c>
      <c r="AF107" s="112">
        <f t="shared" si="271"/>
        <v>2823</v>
      </c>
    </row>
    <row r="108" spans="1:32" s="102" customFormat="1" ht="37.5" hidden="1" x14ac:dyDescent="0.25">
      <c r="A108" s="97">
        <v>905</v>
      </c>
      <c r="B108" s="172" t="s">
        <v>77</v>
      </c>
      <c r="C108" s="120" t="s">
        <v>190</v>
      </c>
      <c r="D108" s="104"/>
      <c r="E108" s="104"/>
      <c r="F108" s="111">
        <f>F109</f>
        <v>-7773</v>
      </c>
      <c r="G108" s="111">
        <f>G109</f>
        <v>2823</v>
      </c>
      <c r="H108" s="111">
        <f>H109</f>
        <v>2823</v>
      </c>
      <c r="I108" s="100">
        <f t="shared" si="190"/>
        <v>0</v>
      </c>
      <c r="J108" s="100">
        <f t="shared" si="190"/>
        <v>0</v>
      </c>
      <c r="K108" s="100">
        <f t="shared" si="190"/>
        <v>0</v>
      </c>
      <c r="L108" s="112">
        <f t="shared" si="270"/>
        <v>-7773</v>
      </c>
      <c r="M108" s="112">
        <f t="shared" si="270"/>
        <v>2823</v>
      </c>
      <c r="N108" s="112">
        <f t="shared" si="270"/>
        <v>2823</v>
      </c>
      <c r="O108" s="112">
        <f t="shared" si="270"/>
        <v>4479</v>
      </c>
      <c r="P108" s="112">
        <f t="shared" si="270"/>
        <v>0</v>
      </c>
      <c r="Q108" s="112">
        <f t="shared" si="270"/>
        <v>0</v>
      </c>
      <c r="R108" s="112">
        <f t="shared" si="270"/>
        <v>-3294</v>
      </c>
      <c r="S108" s="112">
        <f t="shared" si="270"/>
        <v>2823</v>
      </c>
      <c r="T108" s="112">
        <f t="shared" si="270"/>
        <v>2823</v>
      </c>
      <c r="U108" s="112">
        <f t="shared" si="270"/>
        <v>0</v>
      </c>
      <c r="V108" s="112">
        <f t="shared" si="270"/>
        <v>0</v>
      </c>
      <c r="W108" s="112">
        <f t="shared" si="270"/>
        <v>0</v>
      </c>
      <c r="X108" s="112">
        <f t="shared" si="270"/>
        <v>-3294</v>
      </c>
      <c r="Y108" s="112">
        <f t="shared" si="270"/>
        <v>2823</v>
      </c>
      <c r="Z108" s="112">
        <f t="shared" si="270"/>
        <v>2823</v>
      </c>
      <c r="AA108" s="112">
        <f t="shared" si="271"/>
        <v>0</v>
      </c>
      <c r="AB108" s="112">
        <f t="shared" si="271"/>
        <v>0</v>
      </c>
      <c r="AC108" s="112">
        <f t="shared" si="271"/>
        <v>0</v>
      </c>
      <c r="AD108" s="112">
        <f t="shared" si="271"/>
        <v>-3294</v>
      </c>
      <c r="AE108" s="112">
        <f t="shared" si="271"/>
        <v>2823</v>
      </c>
      <c r="AF108" s="112">
        <f t="shared" si="271"/>
        <v>2823</v>
      </c>
    </row>
    <row r="109" spans="1:32" s="102" customFormat="1" ht="56.25" hidden="1" x14ac:dyDescent="0.25">
      <c r="A109" s="97">
        <v>905</v>
      </c>
      <c r="B109" s="173" t="s">
        <v>78</v>
      </c>
      <c r="C109" s="114" t="s">
        <v>191</v>
      </c>
      <c r="D109" s="104"/>
      <c r="E109" s="104"/>
      <c r="F109" s="111">
        <v>-7773</v>
      </c>
      <c r="G109" s="111">
        <v>2823</v>
      </c>
      <c r="H109" s="111">
        <f>G109</f>
        <v>2823</v>
      </c>
      <c r="I109" s="100">
        <f t="shared" si="190"/>
        <v>0</v>
      </c>
      <c r="J109" s="100">
        <f t="shared" si="190"/>
        <v>0</v>
      </c>
      <c r="K109" s="100">
        <f t="shared" si="190"/>
        <v>0</v>
      </c>
      <c r="L109" s="112">
        <v>-7773</v>
      </c>
      <c r="M109" s="112">
        <v>2823</v>
      </c>
      <c r="N109" s="112">
        <f>M109</f>
        <v>2823</v>
      </c>
      <c r="O109" s="112">
        <v>4479</v>
      </c>
      <c r="P109" s="112"/>
      <c r="Q109" s="112"/>
      <c r="R109" s="202">
        <f t="shared" si="188"/>
        <v>-3294</v>
      </c>
      <c r="S109" s="202">
        <f t="shared" si="188"/>
        <v>2823</v>
      </c>
      <c r="T109" s="202">
        <f t="shared" si="188"/>
        <v>2823</v>
      </c>
      <c r="U109" s="112"/>
      <c r="V109" s="112"/>
      <c r="W109" s="112"/>
      <c r="X109" s="202">
        <f t="shared" ref="X109" si="272">R109+U109</f>
        <v>-3294</v>
      </c>
      <c r="Y109" s="202">
        <f t="shared" ref="Y109" si="273">S109+V109</f>
        <v>2823</v>
      </c>
      <c r="Z109" s="202">
        <f t="shared" ref="Z109" si="274">T109+W109</f>
        <v>2823</v>
      </c>
      <c r="AA109" s="112"/>
      <c r="AB109" s="112"/>
      <c r="AC109" s="112"/>
      <c r="AD109" s="202">
        <f t="shared" ref="AD109" si="275">X109+AA109</f>
        <v>-3294</v>
      </c>
      <c r="AE109" s="202">
        <f t="shared" ref="AE109" si="276">Y109+AB109</f>
        <v>2823</v>
      </c>
      <c r="AF109" s="202">
        <f t="shared" ref="AF109" si="277">Z109+AC109</f>
        <v>2823</v>
      </c>
    </row>
    <row r="110" spans="1:32" s="102" customFormat="1" hidden="1" x14ac:dyDescent="0.25">
      <c r="A110" s="97"/>
      <c r="B110" s="173" t="s">
        <v>79</v>
      </c>
      <c r="C110" s="117" t="s">
        <v>192</v>
      </c>
      <c r="D110" s="104"/>
      <c r="E110" s="104"/>
      <c r="F110" s="107">
        <f>F111+F126+F128+F133</f>
        <v>3584</v>
      </c>
      <c r="G110" s="107">
        <f t="shared" ref="G110:H110" si="278">G111+G126+G128+G133</f>
        <v>3584</v>
      </c>
      <c r="H110" s="107">
        <f t="shared" si="278"/>
        <v>3584</v>
      </c>
      <c r="I110" s="100">
        <f t="shared" si="190"/>
        <v>0</v>
      </c>
      <c r="J110" s="100">
        <f t="shared" si="190"/>
        <v>0</v>
      </c>
      <c r="K110" s="100">
        <f t="shared" si="190"/>
        <v>0</v>
      </c>
      <c r="L110" s="108">
        <f>L111+L126+L128+L133</f>
        <v>3584</v>
      </c>
      <c r="M110" s="108">
        <f t="shared" ref="M110:N110" si="279">M111+M126+M128+M133</f>
        <v>3584</v>
      </c>
      <c r="N110" s="108">
        <f t="shared" si="279"/>
        <v>3584</v>
      </c>
      <c r="O110" s="108">
        <f>O111+O126+O128+O133</f>
        <v>625</v>
      </c>
      <c r="P110" s="108">
        <f t="shared" ref="P110:T110" si="280">P111+P126+P128+P133</f>
        <v>0</v>
      </c>
      <c r="Q110" s="108">
        <f t="shared" si="280"/>
        <v>0</v>
      </c>
      <c r="R110" s="108">
        <f t="shared" si="280"/>
        <v>4209</v>
      </c>
      <c r="S110" s="108">
        <f t="shared" si="280"/>
        <v>3584</v>
      </c>
      <c r="T110" s="108">
        <f t="shared" si="280"/>
        <v>3584</v>
      </c>
      <c r="U110" s="108">
        <f>U111+U126+U128+U133</f>
        <v>0</v>
      </c>
      <c r="V110" s="108">
        <f t="shared" ref="V110:Z110" si="281">V111+V126+V128+V133</f>
        <v>0</v>
      </c>
      <c r="W110" s="108">
        <f t="shared" si="281"/>
        <v>0</v>
      </c>
      <c r="X110" s="108">
        <f t="shared" si="281"/>
        <v>4209</v>
      </c>
      <c r="Y110" s="108">
        <f t="shared" si="281"/>
        <v>3584</v>
      </c>
      <c r="Z110" s="108">
        <f t="shared" si="281"/>
        <v>3584</v>
      </c>
      <c r="AA110" s="108">
        <f>AA111+AA126+AA128+AA133</f>
        <v>0</v>
      </c>
      <c r="AB110" s="108">
        <f t="shared" ref="AB110:AF110" si="282">AB111+AB126+AB128+AB133</f>
        <v>0</v>
      </c>
      <c r="AC110" s="108">
        <f t="shared" si="282"/>
        <v>0</v>
      </c>
      <c r="AD110" s="108">
        <f t="shared" si="282"/>
        <v>4209</v>
      </c>
      <c r="AE110" s="108">
        <f t="shared" si="282"/>
        <v>3584</v>
      </c>
      <c r="AF110" s="108">
        <f t="shared" si="282"/>
        <v>3584</v>
      </c>
    </row>
    <row r="111" spans="1:32" s="102" customFormat="1" ht="56.25" hidden="1" x14ac:dyDescent="0.25">
      <c r="A111" s="97"/>
      <c r="B111" s="173" t="s">
        <v>414</v>
      </c>
      <c r="C111" s="237" t="s">
        <v>413</v>
      </c>
      <c r="D111" s="104"/>
      <c r="E111" s="104"/>
      <c r="F111" s="157">
        <f>F112+F114+F116+F118+F120+F122+F124</f>
        <v>2041</v>
      </c>
      <c r="G111" s="157">
        <f t="shared" ref="G111:H111" si="283">G112+G114+G116+G118+G120+G122+G124</f>
        <v>2041</v>
      </c>
      <c r="H111" s="157">
        <f t="shared" si="283"/>
        <v>2041</v>
      </c>
      <c r="I111" s="100">
        <f t="shared" si="190"/>
        <v>0</v>
      </c>
      <c r="J111" s="100">
        <f t="shared" si="190"/>
        <v>0</v>
      </c>
      <c r="K111" s="100">
        <f t="shared" si="190"/>
        <v>0</v>
      </c>
      <c r="L111" s="158">
        <f>L112+L114+L116+L118+L120+L122+L124</f>
        <v>2041</v>
      </c>
      <c r="M111" s="158">
        <f t="shared" ref="M111:N111" si="284">M112+M114+M116+M118+M120+M122+M124</f>
        <v>2041</v>
      </c>
      <c r="N111" s="158">
        <f t="shared" si="284"/>
        <v>2041</v>
      </c>
      <c r="O111" s="158">
        <f>O112+O114+O116+O118+O120+O122+O124</f>
        <v>-217</v>
      </c>
      <c r="P111" s="158">
        <f t="shared" ref="P111:T111" si="285">P112+P114+P116+P118+P120+P122+P124</f>
        <v>0</v>
      </c>
      <c r="Q111" s="158">
        <f t="shared" si="285"/>
        <v>0</v>
      </c>
      <c r="R111" s="158">
        <f t="shared" si="285"/>
        <v>1824</v>
      </c>
      <c r="S111" s="158">
        <f t="shared" si="285"/>
        <v>2041</v>
      </c>
      <c r="T111" s="158">
        <f t="shared" si="285"/>
        <v>2041</v>
      </c>
      <c r="U111" s="158">
        <f>U112+U114+U116+U118+U120+U122+U124</f>
        <v>0</v>
      </c>
      <c r="V111" s="158">
        <f t="shared" ref="V111:Z111" si="286">V112+V114+V116+V118+V120+V122+V124</f>
        <v>0</v>
      </c>
      <c r="W111" s="158">
        <f t="shared" si="286"/>
        <v>0</v>
      </c>
      <c r="X111" s="158">
        <f t="shared" si="286"/>
        <v>1824</v>
      </c>
      <c r="Y111" s="158">
        <f t="shared" si="286"/>
        <v>2041</v>
      </c>
      <c r="Z111" s="158">
        <f t="shared" si="286"/>
        <v>2041</v>
      </c>
      <c r="AA111" s="158">
        <f>AA112+AA114+AA116+AA118+AA120+AA122+AA124</f>
        <v>0</v>
      </c>
      <c r="AB111" s="158">
        <f t="shared" ref="AB111:AF111" si="287">AB112+AB114+AB116+AB118+AB120+AB122+AB124</f>
        <v>0</v>
      </c>
      <c r="AC111" s="158">
        <f t="shared" si="287"/>
        <v>0</v>
      </c>
      <c r="AD111" s="158">
        <f t="shared" si="287"/>
        <v>1824</v>
      </c>
      <c r="AE111" s="158">
        <f t="shared" si="287"/>
        <v>2041</v>
      </c>
      <c r="AF111" s="158">
        <f t="shared" si="287"/>
        <v>2041</v>
      </c>
    </row>
    <row r="112" spans="1:32" s="102" customFormat="1" ht="75" hidden="1" x14ac:dyDescent="0.25">
      <c r="A112" s="97"/>
      <c r="B112" s="173" t="s">
        <v>415</v>
      </c>
      <c r="C112" s="156" t="s">
        <v>416</v>
      </c>
      <c r="D112" s="104"/>
      <c r="E112" s="104"/>
      <c r="F112" s="157">
        <f>F113</f>
        <v>257</v>
      </c>
      <c r="G112" s="157">
        <f t="shared" ref="G112:H112" si="288">G113</f>
        <v>257</v>
      </c>
      <c r="H112" s="157">
        <f t="shared" si="288"/>
        <v>257</v>
      </c>
      <c r="I112" s="100">
        <f t="shared" si="190"/>
        <v>0</v>
      </c>
      <c r="J112" s="100">
        <f t="shared" si="190"/>
        <v>0</v>
      </c>
      <c r="K112" s="100">
        <f t="shared" si="190"/>
        <v>0</v>
      </c>
      <c r="L112" s="158">
        <f>L113</f>
        <v>257</v>
      </c>
      <c r="M112" s="158">
        <f t="shared" ref="M112:AF112" si="289">M113</f>
        <v>257</v>
      </c>
      <c r="N112" s="158">
        <f t="shared" si="289"/>
        <v>257</v>
      </c>
      <c r="O112" s="158">
        <f>O113</f>
        <v>0</v>
      </c>
      <c r="P112" s="158">
        <f t="shared" si="289"/>
        <v>0</v>
      </c>
      <c r="Q112" s="158">
        <f t="shared" si="289"/>
        <v>0</v>
      </c>
      <c r="R112" s="158">
        <f t="shared" si="289"/>
        <v>257</v>
      </c>
      <c r="S112" s="158">
        <f t="shared" si="289"/>
        <v>257</v>
      </c>
      <c r="T112" s="158">
        <f t="shared" si="289"/>
        <v>257</v>
      </c>
      <c r="U112" s="158">
        <f>U113</f>
        <v>0</v>
      </c>
      <c r="V112" s="158">
        <f t="shared" si="289"/>
        <v>0</v>
      </c>
      <c r="W112" s="158">
        <f t="shared" si="289"/>
        <v>0</v>
      </c>
      <c r="X112" s="158">
        <f t="shared" si="289"/>
        <v>257</v>
      </c>
      <c r="Y112" s="158">
        <f t="shared" si="289"/>
        <v>257</v>
      </c>
      <c r="Z112" s="158">
        <f t="shared" si="289"/>
        <v>257</v>
      </c>
      <c r="AA112" s="158">
        <f>AA113</f>
        <v>0</v>
      </c>
      <c r="AB112" s="158">
        <f t="shared" si="289"/>
        <v>0</v>
      </c>
      <c r="AC112" s="158">
        <f t="shared" si="289"/>
        <v>0</v>
      </c>
      <c r="AD112" s="158">
        <f t="shared" si="289"/>
        <v>257</v>
      </c>
      <c r="AE112" s="158">
        <f t="shared" si="289"/>
        <v>257</v>
      </c>
      <c r="AF112" s="158">
        <f t="shared" si="289"/>
        <v>257</v>
      </c>
    </row>
    <row r="113" spans="1:32" s="102" customFormat="1" ht="85.5" hidden="1" customHeight="1" x14ac:dyDescent="0.25">
      <c r="A113" s="152" t="s">
        <v>400</v>
      </c>
      <c r="B113" s="173" t="s">
        <v>398</v>
      </c>
      <c r="C113" s="159" t="s">
        <v>397</v>
      </c>
      <c r="D113" s="160" t="s">
        <v>406</v>
      </c>
      <c r="E113" s="160"/>
      <c r="F113" s="161">
        <f>255+2</f>
        <v>257</v>
      </c>
      <c r="G113" s="161">
        <f>255+2</f>
        <v>257</v>
      </c>
      <c r="H113" s="161">
        <f>255+2</f>
        <v>257</v>
      </c>
      <c r="I113" s="100">
        <f t="shared" si="190"/>
        <v>0</v>
      </c>
      <c r="J113" s="100">
        <f t="shared" si="190"/>
        <v>0</v>
      </c>
      <c r="K113" s="100">
        <f t="shared" si="190"/>
        <v>0</v>
      </c>
      <c r="L113" s="162">
        <f>255+2</f>
        <v>257</v>
      </c>
      <c r="M113" s="162">
        <f>255+2</f>
        <v>257</v>
      </c>
      <c r="N113" s="162">
        <f>255+2</f>
        <v>257</v>
      </c>
      <c r="O113" s="162"/>
      <c r="P113" s="162"/>
      <c r="Q113" s="162"/>
      <c r="R113" s="202">
        <f t="shared" si="188"/>
        <v>257</v>
      </c>
      <c r="S113" s="202">
        <f t="shared" si="188"/>
        <v>257</v>
      </c>
      <c r="T113" s="202">
        <f t="shared" si="188"/>
        <v>257</v>
      </c>
      <c r="U113" s="162"/>
      <c r="V113" s="162"/>
      <c r="W113" s="162"/>
      <c r="X113" s="202">
        <f t="shared" ref="X113" si="290">R113+U113</f>
        <v>257</v>
      </c>
      <c r="Y113" s="202">
        <f t="shared" ref="Y113" si="291">S113+V113</f>
        <v>257</v>
      </c>
      <c r="Z113" s="202">
        <f t="shared" ref="Z113" si="292">T113+W113</f>
        <v>257</v>
      </c>
      <c r="AA113" s="162"/>
      <c r="AB113" s="162"/>
      <c r="AC113" s="162"/>
      <c r="AD113" s="202">
        <f t="shared" ref="AD113" si="293">X113+AA113</f>
        <v>257</v>
      </c>
      <c r="AE113" s="202">
        <f t="shared" ref="AE113" si="294">Y113+AB113</f>
        <v>257</v>
      </c>
      <c r="AF113" s="202">
        <f t="shared" ref="AF113" si="295">Z113+AC113</f>
        <v>257</v>
      </c>
    </row>
    <row r="114" spans="1:32" s="102" customFormat="1" ht="93.75" hidden="1" x14ac:dyDescent="0.25">
      <c r="A114" s="152"/>
      <c r="B114" s="173" t="s">
        <v>417</v>
      </c>
      <c r="C114" s="156" t="s">
        <v>418</v>
      </c>
      <c r="D114" s="160"/>
      <c r="E114" s="160"/>
      <c r="F114" s="200">
        <f>F115</f>
        <v>1391</v>
      </c>
      <c r="G114" s="200">
        <f t="shared" ref="G114:H114" si="296">G115</f>
        <v>1391</v>
      </c>
      <c r="H114" s="200">
        <f t="shared" si="296"/>
        <v>1391</v>
      </c>
      <c r="I114" s="100">
        <f t="shared" si="190"/>
        <v>0</v>
      </c>
      <c r="J114" s="100">
        <f t="shared" si="190"/>
        <v>0</v>
      </c>
      <c r="K114" s="100">
        <f t="shared" si="190"/>
        <v>0</v>
      </c>
      <c r="L114" s="236">
        <f>L115</f>
        <v>1391</v>
      </c>
      <c r="M114" s="236">
        <f t="shared" ref="M114:AF114" si="297">M115</f>
        <v>1391</v>
      </c>
      <c r="N114" s="236">
        <f t="shared" si="297"/>
        <v>1391</v>
      </c>
      <c r="O114" s="236">
        <f>O115</f>
        <v>-217</v>
      </c>
      <c r="P114" s="236">
        <f t="shared" si="297"/>
        <v>0</v>
      </c>
      <c r="Q114" s="236">
        <f t="shared" si="297"/>
        <v>0</v>
      </c>
      <c r="R114" s="236">
        <f t="shared" si="297"/>
        <v>1174</v>
      </c>
      <c r="S114" s="236">
        <f t="shared" si="297"/>
        <v>1391</v>
      </c>
      <c r="T114" s="236">
        <f t="shared" si="297"/>
        <v>1391</v>
      </c>
      <c r="U114" s="236">
        <f>U115</f>
        <v>0</v>
      </c>
      <c r="V114" s="236">
        <f t="shared" si="297"/>
        <v>0</v>
      </c>
      <c r="W114" s="236">
        <f t="shared" si="297"/>
        <v>0</v>
      </c>
      <c r="X114" s="236">
        <f t="shared" si="297"/>
        <v>1174</v>
      </c>
      <c r="Y114" s="236">
        <f t="shared" si="297"/>
        <v>1391</v>
      </c>
      <c r="Z114" s="236">
        <f t="shared" si="297"/>
        <v>1391</v>
      </c>
      <c r="AA114" s="236">
        <f>AA115</f>
        <v>0</v>
      </c>
      <c r="AB114" s="236">
        <f t="shared" si="297"/>
        <v>0</v>
      </c>
      <c r="AC114" s="236">
        <f t="shared" si="297"/>
        <v>0</v>
      </c>
      <c r="AD114" s="236">
        <f t="shared" si="297"/>
        <v>1174</v>
      </c>
      <c r="AE114" s="236">
        <f t="shared" si="297"/>
        <v>1391</v>
      </c>
      <c r="AF114" s="236">
        <f t="shared" si="297"/>
        <v>1391</v>
      </c>
    </row>
    <row r="115" spans="1:32" s="102" customFormat="1" ht="99" hidden="1" customHeight="1" x14ac:dyDescent="0.25">
      <c r="A115" s="152" t="s">
        <v>402</v>
      </c>
      <c r="B115" s="173" t="s">
        <v>393</v>
      </c>
      <c r="C115" s="146" t="s">
        <v>392</v>
      </c>
      <c r="D115" s="163" t="s">
        <v>405</v>
      </c>
      <c r="E115" s="163"/>
      <c r="F115" s="124">
        <f>1376+15</f>
        <v>1391</v>
      </c>
      <c r="G115" s="124">
        <f>1376+15</f>
        <v>1391</v>
      </c>
      <c r="H115" s="124">
        <f>1376+15</f>
        <v>1391</v>
      </c>
      <c r="I115" s="100">
        <f t="shared" si="190"/>
        <v>0</v>
      </c>
      <c r="J115" s="100">
        <f t="shared" si="190"/>
        <v>0</v>
      </c>
      <c r="K115" s="100">
        <f t="shared" si="190"/>
        <v>0</v>
      </c>
      <c r="L115" s="125">
        <f>1376+15</f>
        <v>1391</v>
      </c>
      <c r="M115" s="125">
        <f>1376+15</f>
        <v>1391</v>
      </c>
      <c r="N115" s="125">
        <f>1376+15</f>
        <v>1391</v>
      </c>
      <c r="O115" s="125">
        <v>-217</v>
      </c>
      <c r="P115" s="125"/>
      <c r="Q115" s="125"/>
      <c r="R115" s="202">
        <f t="shared" si="188"/>
        <v>1174</v>
      </c>
      <c r="S115" s="202">
        <f t="shared" si="188"/>
        <v>1391</v>
      </c>
      <c r="T115" s="202">
        <f t="shared" si="188"/>
        <v>1391</v>
      </c>
      <c r="U115" s="125"/>
      <c r="V115" s="125"/>
      <c r="W115" s="125"/>
      <c r="X115" s="202">
        <f t="shared" ref="X115" si="298">R115+U115</f>
        <v>1174</v>
      </c>
      <c r="Y115" s="202">
        <f t="shared" ref="Y115" si="299">S115+V115</f>
        <v>1391</v>
      </c>
      <c r="Z115" s="202">
        <f t="shared" ref="Z115" si="300">T115+W115</f>
        <v>1391</v>
      </c>
      <c r="AA115" s="125"/>
      <c r="AB115" s="125"/>
      <c r="AC115" s="125"/>
      <c r="AD115" s="202">
        <f t="shared" ref="AD115" si="301">X115+AA115</f>
        <v>1174</v>
      </c>
      <c r="AE115" s="202">
        <f t="shared" ref="AE115" si="302">Y115+AB115</f>
        <v>1391</v>
      </c>
      <c r="AF115" s="202">
        <f t="shared" ref="AF115" si="303">Z115+AC115</f>
        <v>1391</v>
      </c>
    </row>
    <row r="116" spans="1:32" s="102" customFormat="1" ht="75" hidden="1" x14ac:dyDescent="0.25">
      <c r="A116" s="152"/>
      <c r="B116" s="173" t="s">
        <v>419</v>
      </c>
      <c r="C116" s="120" t="s">
        <v>420</v>
      </c>
      <c r="D116" s="163"/>
      <c r="E116" s="163"/>
      <c r="F116" s="111">
        <f>F117</f>
        <v>8</v>
      </c>
      <c r="G116" s="111">
        <f t="shared" ref="G116:H116" si="304">G117</f>
        <v>8</v>
      </c>
      <c r="H116" s="111">
        <f t="shared" si="304"/>
        <v>8</v>
      </c>
      <c r="I116" s="100">
        <f t="shared" si="190"/>
        <v>0</v>
      </c>
      <c r="J116" s="100">
        <f t="shared" si="190"/>
        <v>0</v>
      </c>
      <c r="K116" s="100">
        <f t="shared" si="190"/>
        <v>0</v>
      </c>
      <c r="L116" s="112">
        <f>L117</f>
        <v>8</v>
      </c>
      <c r="M116" s="112">
        <f t="shared" ref="M116:AF116" si="305">M117</f>
        <v>8</v>
      </c>
      <c r="N116" s="112">
        <f t="shared" si="305"/>
        <v>8</v>
      </c>
      <c r="O116" s="112">
        <f>O117</f>
        <v>0</v>
      </c>
      <c r="P116" s="112">
        <f t="shared" si="305"/>
        <v>0</v>
      </c>
      <c r="Q116" s="112">
        <f t="shared" si="305"/>
        <v>0</v>
      </c>
      <c r="R116" s="112">
        <f t="shared" si="305"/>
        <v>8</v>
      </c>
      <c r="S116" s="112">
        <f t="shared" si="305"/>
        <v>8</v>
      </c>
      <c r="T116" s="112">
        <f t="shared" si="305"/>
        <v>8</v>
      </c>
      <c r="U116" s="112">
        <f>U117</f>
        <v>0</v>
      </c>
      <c r="V116" s="112">
        <f t="shared" si="305"/>
        <v>0</v>
      </c>
      <c r="W116" s="112">
        <f t="shared" si="305"/>
        <v>0</v>
      </c>
      <c r="X116" s="112">
        <f t="shared" si="305"/>
        <v>8</v>
      </c>
      <c r="Y116" s="112">
        <f t="shared" si="305"/>
        <v>8</v>
      </c>
      <c r="Z116" s="112">
        <f t="shared" si="305"/>
        <v>8</v>
      </c>
      <c r="AA116" s="112">
        <f>AA117</f>
        <v>0</v>
      </c>
      <c r="AB116" s="112">
        <f t="shared" si="305"/>
        <v>0</v>
      </c>
      <c r="AC116" s="112">
        <f t="shared" si="305"/>
        <v>0</v>
      </c>
      <c r="AD116" s="112">
        <f t="shared" si="305"/>
        <v>8</v>
      </c>
      <c r="AE116" s="112">
        <f t="shared" si="305"/>
        <v>8</v>
      </c>
      <c r="AF116" s="112">
        <f t="shared" si="305"/>
        <v>8</v>
      </c>
    </row>
    <row r="117" spans="1:32" s="102" customFormat="1" ht="112.5" hidden="1" x14ac:dyDescent="0.25">
      <c r="A117" s="152">
        <v>900</v>
      </c>
      <c r="B117" s="173" t="s">
        <v>403</v>
      </c>
      <c r="C117" s="146" t="s">
        <v>404</v>
      </c>
      <c r="D117" s="104"/>
      <c r="E117" s="104"/>
      <c r="F117" s="124">
        <v>8</v>
      </c>
      <c r="G117" s="124">
        <v>8</v>
      </c>
      <c r="H117" s="124">
        <v>8</v>
      </c>
      <c r="I117" s="100">
        <f t="shared" si="190"/>
        <v>0</v>
      </c>
      <c r="J117" s="100">
        <f t="shared" si="190"/>
        <v>0</v>
      </c>
      <c r="K117" s="100">
        <f t="shared" si="190"/>
        <v>0</v>
      </c>
      <c r="L117" s="125">
        <v>8</v>
      </c>
      <c r="M117" s="125">
        <v>8</v>
      </c>
      <c r="N117" s="125">
        <v>8</v>
      </c>
      <c r="O117" s="125"/>
      <c r="P117" s="125"/>
      <c r="Q117" s="125"/>
      <c r="R117" s="202">
        <f t="shared" si="188"/>
        <v>8</v>
      </c>
      <c r="S117" s="202">
        <f t="shared" si="188"/>
        <v>8</v>
      </c>
      <c r="T117" s="202">
        <f t="shared" si="188"/>
        <v>8</v>
      </c>
      <c r="U117" s="125"/>
      <c r="V117" s="125"/>
      <c r="W117" s="125"/>
      <c r="X117" s="202">
        <f t="shared" ref="X117" si="306">R117+U117</f>
        <v>8</v>
      </c>
      <c r="Y117" s="202">
        <f t="shared" ref="Y117" si="307">S117+V117</f>
        <v>8</v>
      </c>
      <c r="Z117" s="202">
        <f t="shared" ref="Z117" si="308">T117+W117</f>
        <v>8</v>
      </c>
      <c r="AA117" s="125"/>
      <c r="AB117" s="125"/>
      <c r="AC117" s="125"/>
      <c r="AD117" s="202">
        <f t="shared" ref="AD117" si="309">X117+AA117</f>
        <v>8</v>
      </c>
      <c r="AE117" s="202">
        <f t="shared" ref="AE117" si="310">Y117+AB117</f>
        <v>8</v>
      </c>
      <c r="AF117" s="202">
        <f t="shared" ref="AF117" si="311">Z117+AC117</f>
        <v>8</v>
      </c>
    </row>
    <row r="118" spans="1:32" s="102" customFormat="1" ht="75" hidden="1" x14ac:dyDescent="0.25">
      <c r="A118" s="152"/>
      <c r="B118" s="173" t="s">
        <v>421</v>
      </c>
      <c r="C118" s="120" t="s">
        <v>422</v>
      </c>
      <c r="D118" s="104"/>
      <c r="E118" s="104"/>
      <c r="F118" s="111">
        <f>F119</f>
        <v>20</v>
      </c>
      <c r="G118" s="111">
        <f t="shared" ref="G118:H118" si="312">G119</f>
        <v>20</v>
      </c>
      <c r="H118" s="111">
        <f t="shared" si="312"/>
        <v>20</v>
      </c>
      <c r="I118" s="100">
        <f t="shared" si="190"/>
        <v>0</v>
      </c>
      <c r="J118" s="100">
        <f t="shared" si="190"/>
        <v>0</v>
      </c>
      <c r="K118" s="100">
        <f t="shared" si="190"/>
        <v>0</v>
      </c>
      <c r="L118" s="112">
        <f>L119</f>
        <v>20</v>
      </c>
      <c r="M118" s="112">
        <f t="shared" ref="M118:AF118" si="313">M119</f>
        <v>20</v>
      </c>
      <c r="N118" s="112">
        <f t="shared" si="313"/>
        <v>20</v>
      </c>
      <c r="O118" s="112">
        <f>O119</f>
        <v>0</v>
      </c>
      <c r="P118" s="112">
        <f t="shared" si="313"/>
        <v>0</v>
      </c>
      <c r="Q118" s="112">
        <f t="shared" si="313"/>
        <v>0</v>
      </c>
      <c r="R118" s="112">
        <f t="shared" si="313"/>
        <v>20</v>
      </c>
      <c r="S118" s="112">
        <f t="shared" si="313"/>
        <v>20</v>
      </c>
      <c r="T118" s="112">
        <f t="shared" si="313"/>
        <v>20</v>
      </c>
      <c r="U118" s="112">
        <f>U119</f>
        <v>0</v>
      </c>
      <c r="V118" s="112">
        <f t="shared" si="313"/>
        <v>0</v>
      </c>
      <c r="W118" s="112">
        <f t="shared" si="313"/>
        <v>0</v>
      </c>
      <c r="X118" s="112">
        <f t="shared" si="313"/>
        <v>20</v>
      </c>
      <c r="Y118" s="112">
        <f t="shared" si="313"/>
        <v>20</v>
      </c>
      <c r="Z118" s="112">
        <f t="shared" si="313"/>
        <v>20</v>
      </c>
      <c r="AA118" s="112">
        <f>AA119</f>
        <v>0</v>
      </c>
      <c r="AB118" s="112">
        <f t="shared" si="313"/>
        <v>0</v>
      </c>
      <c r="AC118" s="112">
        <f t="shared" si="313"/>
        <v>0</v>
      </c>
      <c r="AD118" s="112">
        <f t="shared" si="313"/>
        <v>20</v>
      </c>
      <c r="AE118" s="112">
        <f t="shared" si="313"/>
        <v>20</v>
      </c>
      <c r="AF118" s="112">
        <f t="shared" si="313"/>
        <v>20</v>
      </c>
    </row>
    <row r="119" spans="1:32" s="102" customFormat="1" ht="93.75" hidden="1" x14ac:dyDescent="0.25">
      <c r="A119" s="97">
        <v>188</v>
      </c>
      <c r="B119" s="172" t="s">
        <v>395</v>
      </c>
      <c r="C119" s="146" t="s">
        <v>394</v>
      </c>
      <c r="D119" s="104"/>
      <c r="E119" s="104"/>
      <c r="F119" s="124">
        <v>20</v>
      </c>
      <c r="G119" s="124">
        <v>20</v>
      </c>
      <c r="H119" s="124">
        <v>20</v>
      </c>
      <c r="I119" s="100">
        <f t="shared" si="190"/>
        <v>0</v>
      </c>
      <c r="J119" s="100">
        <f t="shared" si="190"/>
        <v>0</v>
      </c>
      <c r="K119" s="100">
        <f t="shared" si="190"/>
        <v>0</v>
      </c>
      <c r="L119" s="125">
        <v>20</v>
      </c>
      <c r="M119" s="125">
        <v>20</v>
      </c>
      <c r="N119" s="125">
        <v>20</v>
      </c>
      <c r="O119" s="125"/>
      <c r="P119" s="125"/>
      <c r="Q119" s="125"/>
      <c r="R119" s="202">
        <f t="shared" si="188"/>
        <v>20</v>
      </c>
      <c r="S119" s="202">
        <f t="shared" si="188"/>
        <v>20</v>
      </c>
      <c r="T119" s="202">
        <f t="shared" si="188"/>
        <v>20</v>
      </c>
      <c r="U119" s="125"/>
      <c r="V119" s="125"/>
      <c r="W119" s="125"/>
      <c r="X119" s="202">
        <f t="shared" ref="X119" si="314">R119+U119</f>
        <v>20</v>
      </c>
      <c r="Y119" s="202">
        <f t="shared" ref="Y119" si="315">S119+V119</f>
        <v>20</v>
      </c>
      <c r="Z119" s="202">
        <f t="shared" ref="Z119" si="316">T119+W119</f>
        <v>20</v>
      </c>
      <c r="AA119" s="125"/>
      <c r="AB119" s="125"/>
      <c r="AC119" s="125"/>
      <c r="AD119" s="202">
        <f t="shared" ref="AD119" si="317">X119+AA119</f>
        <v>20</v>
      </c>
      <c r="AE119" s="202">
        <f t="shared" ref="AE119" si="318">Y119+AB119</f>
        <v>20</v>
      </c>
      <c r="AF119" s="202">
        <f t="shared" ref="AF119" si="319">Z119+AC119</f>
        <v>20</v>
      </c>
    </row>
    <row r="120" spans="1:32" s="102" customFormat="1" ht="93.75" hidden="1" x14ac:dyDescent="0.25">
      <c r="A120" s="97"/>
      <c r="B120" s="172" t="s">
        <v>423</v>
      </c>
      <c r="C120" s="120" t="s">
        <v>424</v>
      </c>
      <c r="D120" s="104"/>
      <c r="E120" s="104"/>
      <c r="F120" s="111">
        <f>F121</f>
        <v>291</v>
      </c>
      <c r="G120" s="111">
        <f t="shared" ref="G120:H120" si="320">G121</f>
        <v>291</v>
      </c>
      <c r="H120" s="111">
        <f t="shared" si="320"/>
        <v>291</v>
      </c>
      <c r="I120" s="100">
        <f t="shared" si="190"/>
        <v>0</v>
      </c>
      <c r="J120" s="100">
        <f t="shared" si="190"/>
        <v>0</v>
      </c>
      <c r="K120" s="100">
        <f t="shared" si="190"/>
        <v>0</v>
      </c>
      <c r="L120" s="112">
        <f>L121</f>
        <v>291</v>
      </c>
      <c r="M120" s="112">
        <f t="shared" ref="M120:AF120" si="321">M121</f>
        <v>291</v>
      </c>
      <c r="N120" s="112">
        <f t="shared" si="321"/>
        <v>291</v>
      </c>
      <c r="O120" s="112">
        <f>O121</f>
        <v>0</v>
      </c>
      <c r="P120" s="112">
        <f t="shared" si="321"/>
        <v>0</v>
      </c>
      <c r="Q120" s="112">
        <f t="shared" si="321"/>
        <v>0</v>
      </c>
      <c r="R120" s="112">
        <f t="shared" si="321"/>
        <v>291</v>
      </c>
      <c r="S120" s="112">
        <f t="shared" si="321"/>
        <v>291</v>
      </c>
      <c r="T120" s="112">
        <f t="shared" si="321"/>
        <v>291</v>
      </c>
      <c r="U120" s="112">
        <f>U121</f>
        <v>0</v>
      </c>
      <c r="V120" s="112">
        <f t="shared" si="321"/>
        <v>0</v>
      </c>
      <c r="W120" s="112">
        <f t="shared" si="321"/>
        <v>0</v>
      </c>
      <c r="X120" s="112">
        <f t="shared" si="321"/>
        <v>291</v>
      </c>
      <c r="Y120" s="112">
        <f t="shared" si="321"/>
        <v>291</v>
      </c>
      <c r="Z120" s="112">
        <f t="shared" si="321"/>
        <v>291</v>
      </c>
      <c r="AA120" s="112">
        <f>AA121</f>
        <v>0</v>
      </c>
      <c r="AB120" s="112">
        <f t="shared" si="321"/>
        <v>0</v>
      </c>
      <c r="AC120" s="112">
        <f t="shared" si="321"/>
        <v>0</v>
      </c>
      <c r="AD120" s="112">
        <f t="shared" si="321"/>
        <v>291</v>
      </c>
      <c r="AE120" s="112">
        <f t="shared" si="321"/>
        <v>291</v>
      </c>
      <c r="AF120" s="112">
        <f t="shared" si="321"/>
        <v>291</v>
      </c>
    </row>
    <row r="121" spans="1:32" s="102" customFormat="1" ht="131.25" hidden="1" x14ac:dyDescent="0.25">
      <c r="A121" s="97">
        <v>141</v>
      </c>
      <c r="B121" s="172" t="s">
        <v>441</v>
      </c>
      <c r="C121" s="164" t="s">
        <v>387</v>
      </c>
      <c r="D121" s="104"/>
      <c r="E121" s="104"/>
      <c r="F121" s="124">
        <f>259+32</f>
        <v>291</v>
      </c>
      <c r="G121" s="124">
        <f>F121</f>
        <v>291</v>
      </c>
      <c r="H121" s="124">
        <f>G121</f>
        <v>291</v>
      </c>
      <c r="I121" s="100">
        <f t="shared" si="190"/>
        <v>0</v>
      </c>
      <c r="J121" s="100">
        <f t="shared" si="190"/>
        <v>0</v>
      </c>
      <c r="K121" s="100">
        <f t="shared" si="190"/>
        <v>0</v>
      </c>
      <c r="L121" s="125">
        <f>259+32</f>
        <v>291</v>
      </c>
      <c r="M121" s="125">
        <f>L121</f>
        <v>291</v>
      </c>
      <c r="N121" s="125">
        <f>M121</f>
        <v>291</v>
      </c>
      <c r="O121" s="125"/>
      <c r="P121" s="125"/>
      <c r="Q121" s="125"/>
      <c r="R121" s="202">
        <f t="shared" si="188"/>
        <v>291</v>
      </c>
      <c r="S121" s="202">
        <f t="shared" si="188"/>
        <v>291</v>
      </c>
      <c r="T121" s="202">
        <f t="shared" si="188"/>
        <v>291</v>
      </c>
      <c r="U121" s="125"/>
      <c r="V121" s="125"/>
      <c r="W121" s="125"/>
      <c r="X121" s="202">
        <f t="shared" ref="X121" si="322">R121+U121</f>
        <v>291</v>
      </c>
      <c r="Y121" s="202">
        <f t="shared" ref="Y121" si="323">S121+V121</f>
        <v>291</v>
      </c>
      <c r="Z121" s="202">
        <f t="shared" ref="Z121" si="324">T121+W121</f>
        <v>291</v>
      </c>
      <c r="AA121" s="125"/>
      <c r="AB121" s="125"/>
      <c r="AC121" s="125"/>
      <c r="AD121" s="202">
        <f t="shared" ref="AD121" si="325">X121+AA121</f>
        <v>291</v>
      </c>
      <c r="AE121" s="202">
        <f t="shared" ref="AE121" si="326">Y121+AB121</f>
        <v>291</v>
      </c>
      <c r="AF121" s="202">
        <f t="shared" ref="AF121" si="327">Z121+AC121</f>
        <v>291</v>
      </c>
    </row>
    <row r="122" spans="1:32" s="102" customFormat="1" ht="75" hidden="1" x14ac:dyDescent="0.25">
      <c r="A122" s="97"/>
      <c r="B122" s="172" t="s">
        <v>425</v>
      </c>
      <c r="C122" s="144" t="s">
        <v>426</v>
      </c>
      <c r="D122" s="104"/>
      <c r="E122" s="104"/>
      <c r="F122" s="111">
        <f>F123</f>
        <v>2</v>
      </c>
      <c r="G122" s="111">
        <f t="shared" ref="G122:H122" si="328">G123</f>
        <v>2</v>
      </c>
      <c r="H122" s="111">
        <f t="shared" si="328"/>
        <v>2</v>
      </c>
      <c r="I122" s="100">
        <f t="shared" si="190"/>
        <v>0</v>
      </c>
      <c r="J122" s="100">
        <f t="shared" si="190"/>
        <v>0</v>
      </c>
      <c r="K122" s="100">
        <f t="shared" si="190"/>
        <v>0</v>
      </c>
      <c r="L122" s="112">
        <f>L123</f>
        <v>2</v>
      </c>
      <c r="M122" s="112">
        <f t="shared" ref="M122:AF122" si="329">M123</f>
        <v>2</v>
      </c>
      <c r="N122" s="112">
        <f t="shared" si="329"/>
        <v>2</v>
      </c>
      <c r="O122" s="112">
        <f>O123</f>
        <v>0</v>
      </c>
      <c r="P122" s="112">
        <f t="shared" si="329"/>
        <v>0</v>
      </c>
      <c r="Q122" s="112">
        <f t="shared" si="329"/>
        <v>0</v>
      </c>
      <c r="R122" s="112">
        <f t="shared" si="329"/>
        <v>2</v>
      </c>
      <c r="S122" s="112">
        <f t="shared" si="329"/>
        <v>2</v>
      </c>
      <c r="T122" s="112">
        <f t="shared" si="329"/>
        <v>2</v>
      </c>
      <c r="U122" s="112">
        <f>U123</f>
        <v>0</v>
      </c>
      <c r="V122" s="112">
        <f t="shared" si="329"/>
        <v>0</v>
      </c>
      <c r="W122" s="112">
        <f t="shared" si="329"/>
        <v>0</v>
      </c>
      <c r="X122" s="112">
        <f t="shared" si="329"/>
        <v>2</v>
      </c>
      <c r="Y122" s="112">
        <f t="shared" si="329"/>
        <v>2</v>
      </c>
      <c r="Z122" s="112">
        <f t="shared" si="329"/>
        <v>2</v>
      </c>
      <c r="AA122" s="112">
        <f>AA123</f>
        <v>0</v>
      </c>
      <c r="AB122" s="112">
        <f t="shared" si="329"/>
        <v>0</v>
      </c>
      <c r="AC122" s="112">
        <f t="shared" si="329"/>
        <v>0</v>
      </c>
      <c r="AD122" s="112">
        <f t="shared" si="329"/>
        <v>2</v>
      </c>
      <c r="AE122" s="112">
        <f t="shared" si="329"/>
        <v>2</v>
      </c>
      <c r="AF122" s="112">
        <f t="shared" si="329"/>
        <v>2</v>
      </c>
    </row>
    <row r="123" spans="1:32" s="102" customFormat="1" ht="93.75" hidden="1" x14ac:dyDescent="0.25">
      <c r="A123" s="97">
        <v>900</v>
      </c>
      <c r="B123" s="172" t="s">
        <v>407</v>
      </c>
      <c r="C123" s="146" t="s">
        <v>408</v>
      </c>
      <c r="D123" s="104"/>
      <c r="E123" s="104"/>
      <c r="F123" s="124">
        <v>2</v>
      </c>
      <c r="G123" s="124">
        <v>2</v>
      </c>
      <c r="H123" s="124">
        <v>2</v>
      </c>
      <c r="I123" s="100">
        <f t="shared" si="190"/>
        <v>0</v>
      </c>
      <c r="J123" s="100">
        <f t="shared" si="190"/>
        <v>0</v>
      </c>
      <c r="K123" s="100">
        <f t="shared" si="190"/>
        <v>0</v>
      </c>
      <c r="L123" s="125">
        <v>2</v>
      </c>
      <c r="M123" s="125">
        <v>2</v>
      </c>
      <c r="N123" s="125">
        <v>2</v>
      </c>
      <c r="O123" s="125"/>
      <c r="P123" s="125"/>
      <c r="Q123" s="125"/>
      <c r="R123" s="202">
        <f t="shared" si="188"/>
        <v>2</v>
      </c>
      <c r="S123" s="202">
        <f t="shared" si="188"/>
        <v>2</v>
      </c>
      <c r="T123" s="202">
        <f t="shared" si="188"/>
        <v>2</v>
      </c>
      <c r="U123" s="125"/>
      <c r="V123" s="125"/>
      <c r="W123" s="125"/>
      <c r="X123" s="202">
        <f t="shared" ref="X123" si="330">R123+U123</f>
        <v>2</v>
      </c>
      <c r="Y123" s="202">
        <f t="shared" ref="Y123" si="331">S123+V123</f>
        <v>2</v>
      </c>
      <c r="Z123" s="202">
        <f t="shared" ref="Z123" si="332">T123+W123</f>
        <v>2</v>
      </c>
      <c r="AA123" s="125"/>
      <c r="AB123" s="125"/>
      <c r="AC123" s="125"/>
      <c r="AD123" s="202">
        <f t="shared" ref="AD123" si="333">X123+AA123</f>
        <v>2</v>
      </c>
      <c r="AE123" s="202">
        <f t="shared" ref="AE123" si="334">Y123+AB123</f>
        <v>2</v>
      </c>
      <c r="AF123" s="202">
        <f t="shared" ref="AF123" si="335">Z123+AC123</f>
        <v>2</v>
      </c>
    </row>
    <row r="124" spans="1:32" s="102" customFormat="1" ht="93.75" hidden="1" x14ac:dyDescent="0.25">
      <c r="A124" s="97"/>
      <c r="B124" s="172" t="s">
        <v>429</v>
      </c>
      <c r="C124" s="120" t="s">
        <v>430</v>
      </c>
      <c r="D124" s="104"/>
      <c r="E124" s="104"/>
      <c r="F124" s="111">
        <f>F125</f>
        <v>72</v>
      </c>
      <c r="G124" s="111">
        <f t="shared" ref="G124:H124" si="336">G125</f>
        <v>72</v>
      </c>
      <c r="H124" s="111">
        <f t="shared" si="336"/>
        <v>72</v>
      </c>
      <c r="I124" s="100">
        <f t="shared" si="190"/>
        <v>0</v>
      </c>
      <c r="J124" s="100">
        <f t="shared" si="190"/>
        <v>0</v>
      </c>
      <c r="K124" s="100">
        <f t="shared" si="190"/>
        <v>0</v>
      </c>
      <c r="L124" s="112">
        <f>L125</f>
        <v>72</v>
      </c>
      <c r="M124" s="112">
        <f t="shared" ref="M124:T124" si="337">M125</f>
        <v>72</v>
      </c>
      <c r="N124" s="112">
        <f>N125</f>
        <v>72</v>
      </c>
      <c r="O124" s="112">
        <f>O125</f>
        <v>0</v>
      </c>
      <c r="P124" s="112">
        <f>P125</f>
        <v>0</v>
      </c>
      <c r="Q124" s="112">
        <f t="shared" si="337"/>
        <v>0</v>
      </c>
      <c r="R124" s="112">
        <f t="shared" si="337"/>
        <v>72</v>
      </c>
      <c r="S124" s="112">
        <f t="shared" si="337"/>
        <v>72</v>
      </c>
      <c r="T124" s="112">
        <f t="shared" si="337"/>
        <v>72</v>
      </c>
      <c r="U124" s="112">
        <f>U125</f>
        <v>0</v>
      </c>
      <c r="V124" s="112">
        <f>V125</f>
        <v>0</v>
      </c>
      <c r="W124" s="112">
        <f t="shared" ref="W124:Z124" si="338">W125</f>
        <v>0</v>
      </c>
      <c r="X124" s="112">
        <f t="shared" si="338"/>
        <v>72</v>
      </c>
      <c r="Y124" s="112">
        <f t="shared" si="338"/>
        <v>72</v>
      </c>
      <c r="Z124" s="112">
        <f t="shared" si="338"/>
        <v>72</v>
      </c>
      <c r="AA124" s="112">
        <f>AA125</f>
        <v>0</v>
      </c>
      <c r="AB124" s="112">
        <f>AB125</f>
        <v>0</v>
      </c>
      <c r="AC124" s="112">
        <f t="shared" ref="AC124:AF124" si="339">AC125</f>
        <v>0</v>
      </c>
      <c r="AD124" s="112">
        <f t="shared" si="339"/>
        <v>72</v>
      </c>
      <c r="AE124" s="112">
        <f t="shared" si="339"/>
        <v>72</v>
      </c>
      <c r="AF124" s="112">
        <f t="shared" si="339"/>
        <v>72</v>
      </c>
    </row>
    <row r="125" spans="1:32" s="102" customFormat="1" ht="112.5" hidden="1" x14ac:dyDescent="0.25">
      <c r="A125" s="97">
        <v>900</v>
      </c>
      <c r="B125" s="172" t="s">
        <v>409</v>
      </c>
      <c r="C125" s="164" t="s">
        <v>410</v>
      </c>
      <c r="D125" s="104"/>
      <c r="E125" s="104"/>
      <c r="F125" s="124">
        <v>72</v>
      </c>
      <c r="G125" s="124">
        <v>72</v>
      </c>
      <c r="H125" s="124">
        <v>72</v>
      </c>
      <c r="I125" s="100">
        <f t="shared" si="190"/>
        <v>0</v>
      </c>
      <c r="J125" s="100">
        <f t="shared" si="190"/>
        <v>0</v>
      </c>
      <c r="K125" s="100">
        <f t="shared" si="190"/>
        <v>0</v>
      </c>
      <c r="L125" s="125">
        <v>72</v>
      </c>
      <c r="M125" s="125">
        <v>72</v>
      </c>
      <c r="N125" s="125">
        <v>72</v>
      </c>
      <c r="O125" s="125"/>
      <c r="P125" s="125"/>
      <c r="Q125" s="125"/>
      <c r="R125" s="202">
        <f t="shared" si="188"/>
        <v>72</v>
      </c>
      <c r="S125" s="202">
        <f t="shared" si="188"/>
        <v>72</v>
      </c>
      <c r="T125" s="202">
        <f t="shared" si="188"/>
        <v>72</v>
      </c>
      <c r="U125" s="125"/>
      <c r="V125" s="125"/>
      <c r="W125" s="125"/>
      <c r="X125" s="202">
        <f t="shared" ref="X125" si="340">R125+U125</f>
        <v>72</v>
      </c>
      <c r="Y125" s="202">
        <f t="shared" ref="Y125" si="341">S125+V125</f>
        <v>72</v>
      </c>
      <c r="Z125" s="202">
        <f t="shared" ref="Z125" si="342">T125+W125</f>
        <v>72</v>
      </c>
      <c r="AA125" s="125"/>
      <c r="AB125" s="125"/>
      <c r="AC125" s="125"/>
      <c r="AD125" s="202">
        <f t="shared" ref="AD125" si="343">X125+AA125</f>
        <v>72</v>
      </c>
      <c r="AE125" s="202">
        <f t="shared" ref="AE125" si="344">Y125+AB125</f>
        <v>72</v>
      </c>
      <c r="AF125" s="202">
        <f t="shared" ref="AF125" si="345">Z125+AC125</f>
        <v>72</v>
      </c>
    </row>
    <row r="126" spans="1:32" s="102" customFormat="1" ht="56.25" hidden="1" x14ac:dyDescent="0.25">
      <c r="A126" s="97"/>
      <c r="B126" s="172" t="s">
        <v>427</v>
      </c>
      <c r="C126" s="144" t="s">
        <v>428</v>
      </c>
      <c r="D126" s="104"/>
      <c r="E126" s="104"/>
      <c r="F126" s="111">
        <f>F127</f>
        <v>53</v>
      </c>
      <c r="G126" s="111">
        <f t="shared" ref="G126:H126" si="346">G127</f>
        <v>53</v>
      </c>
      <c r="H126" s="111">
        <f t="shared" si="346"/>
        <v>53</v>
      </c>
      <c r="I126" s="100">
        <f t="shared" si="190"/>
        <v>0</v>
      </c>
      <c r="J126" s="100">
        <f t="shared" si="190"/>
        <v>0</v>
      </c>
      <c r="K126" s="100">
        <f t="shared" si="190"/>
        <v>0</v>
      </c>
      <c r="L126" s="112">
        <f>L127</f>
        <v>53</v>
      </c>
      <c r="M126" s="112">
        <f t="shared" ref="M126:AF126" si="347">M127</f>
        <v>53</v>
      </c>
      <c r="N126" s="112">
        <f t="shared" si="347"/>
        <v>53</v>
      </c>
      <c r="O126" s="112">
        <f>O127</f>
        <v>0</v>
      </c>
      <c r="P126" s="112">
        <f t="shared" si="347"/>
        <v>0</v>
      </c>
      <c r="Q126" s="112">
        <f t="shared" si="347"/>
        <v>0</v>
      </c>
      <c r="R126" s="112">
        <f t="shared" si="347"/>
        <v>53</v>
      </c>
      <c r="S126" s="112">
        <f t="shared" si="347"/>
        <v>53</v>
      </c>
      <c r="T126" s="112">
        <f t="shared" si="347"/>
        <v>53</v>
      </c>
      <c r="U126" s="112">
        <f>U127</f>
        <v>0</v>
      </c>
      <c r="V126" s="112">
        <f t="shared" si="347"/>
        <v>0</v>
      </c>
      <c r="W126" s="112">
        <f t="shared" si="347"/>
        <v>0</v>
      </c>
      <c r="X126" s="112">
        <f t="shared" si="347"/>
        <v>53</v>
      </c>
      <c r="Y126" s="112">
        <f t="shared" si="347"/>
        <v>53</v>
      </c>
      <c r="Z126" s="112">
        <f t="shared" si="347"/>
        <v>53</v>
      </c>
      <c r="AA126" s="112">
        <f>AA127</f>
        <v>0</v>
      </c>
      <c r="AB126" s="112">
        <f t="shared" si="347"/>
        <v>0</v>
      </c>
      <c r="AC126" s="112">
        <f t="shared" si="347"/>
        <v>0</v>
      </c>
      <c r="AD126" s="112">
        <f t="shared" si="347"/>
        <v>53</v>
      </c>
      <c r="AE126" s="112">
        <f t="shared" si="347"/>
        <v>53</v>
      </c>
      <c r="AF126" s="112">
        <f t="shared" si="347"/>
        <v>53</v>
      </c>
    </row>
    <row r="127" spans="1:32" s="102" customFormat="1" ht="75" hidden="1" x14ac:dyDescent="0.25">
      <c r="A127" s="97">
        <v>900</v>
      </c>
      <c r="B127" s="173" t="s">
        <v>399</v>
      </c>
      <c r="C127" s="144" t="s">
        <v>401</v>
      </c>
      <c r="D127" s="104"/>
      <c r="E127" s="104"/>
      <c r="F127" s="111">
        <v>53</v>
      </c>
      <c r="G127" s="111">
        <v>53</v>
      </c>
      <c r="H127" s="111">
        <v>53</v>
      </c>
      <c r="I127" s="100">
        <f t="shared" si="190"/>
        <v>0</v>
      </c>
      <c r="J127" s="100">
        <f t="shared" si="190"/>
        <v>0</v>
      </c>
      <c r="K127" s="100">
        <f t="shared" si="190"/>
        <v>0</v>
      </c>
      <c r="L127" s="112">
        <v>53</v>
      </c>
      <c r="M127" s="112">
        <v>53</v>
      </c>
      <c r="N127" s="112">
        <v>53</v>
      </c>
      <c r="O127" s="112"/>
      <c r="P127" s="112"/>
      <c r="Q127" s="112"/>
      <c r="R127" s="202">
        <f t="shared" si="188"/>
        <v>53</v>
      </c>
      <c r="S127" s="202">
        <f t="shared" si="188"/>
        <v>53</v>
      </c>
      <c r="T127" s="202">
        <f t="shared" si="188"/>
        <v>53</v>
      </c>
      <c r="U127" s="112"/>
      <c r="V127" s="112"/>
      <c r="W127" s="112"/>
      <c r="X127" s="202">
        <f t="shared" ref="X127" si="348">R127+U127</f>
        <v>53</v>
      </c>
      <c r="Y127" s="202">
        <f t="shared" ref="Y127" si="349">S127+V127</f>
        <v>53</v>
      </c>
      <c r="Z127" s="202">
        <f t="shared" ref="Z127" si="350">T127+W127</f>
        <v>53</v>
      </c>
      <c r="AA127" s="112"/>
      <c r="AB127" s="112"/>
      <c r="AC127" s="112"/>
      <c r="AD127" s="202">
        <f t="shared" ref="AD127" si="351">X127+AA127</f>
        <v>53</v>
      </c>
      <c r="AE127" s="202">
        <f t="shared" ref="AE127" si="352">Y127+AB127</f>
        <v>53</v>
      </c>
      <c r="AF127" s="202">
        <f t="shared" ref="AF127" si="353">Z127+AC127</f>
        <v>53</v>
      </c>
    </row>
    <row r="128" spans="1:32" s="102" customFormat="1" ht="25.5" hidden="1" customHeight="1" x14ac:dyDescent="0.25">
      <c r="A128" s="97"/>
      <c r="B128" s="173" t="s">
        <v>431</v>
      </c>
      <c r="C128" s="144" t="s">
        <v>432</v>
      </c>
      <c r="D128" s="104"/>
      <c r="E128" s="104"/>
      <c r="F128" s="111">
        <f>F129+F130</f>
        <v>240</v>
      </c>
      <c r="G128" s="111">
        <f t="shared" ref="G128:H128" si="354">G129+G130</f>
        <v>240</v>
      </c>
      <c r="H128" s="111">
        <f t="shared" si="354"/>
        <v>240</v>
      </c>
      <c r="I128" s="100">
        <f t="shared" si="190"/>
        <v>0</v>
      </c>
      <c r="J128" s="100">
        <f t="shared" si="190"/>
        <v>0</v>
      </c>
      <c r="K128" s="100">
        <f t="shared" si="190"/>
        <v>0</v>
      </c>
      <c r="L128" s="112">
        <f>L129+L130+L131+L132</f>
        <v>240</v>
      </c>
      <c r="M128" s="112">
        <f t="shared" ref="M128:T128" si="355">M129+M130+M131+M132</f>
        <v>240</v>
      </c>
      <c r="N128" s="112">
        <f t="shared" si="355"/>
        <v>240</v>
      </c>
      <c r="O128" s="112">
        <f t="shared" si="355"/>
        <v>842</v>
      </c>
      <c r="P128" s="112">
        <f t="shared" si="355"/>
        <v>0</v>
      </c>
      <c r="Q128" s="112">
        <f t="shared" si="355"/>
        <v>0</v>
      </c>
      <c r="R128" s="112">
        <f t="shared" si="355"/>
        <v>1082</v>
      </c>
      <c r="S128" s="112">
        <f t="shared" si="355"/>
        <v>240</v>
      </c>
      <c r="T128" s="112">
        <f t="shared" si="355"/>
        <v>240</v>
      </c>
      <c r="U128" s="112">
        <f t="shared" ref="U128:Z128" si="356">U129+U130+U131+U132</f>
        <v>0</v>
      </c>
      <c r="V128" s="112">
        <f t="shared" si="356"/>
        <v>0</v>
      </c>
      <c r="W128" s="112">
        <f t="shared" si="356"/>
        <v>0</v>
      </c>
      <c r="X128" s="112">
        <f t="shared" si="356"/>
        <v>1082</v>
      </c>
      <c r="Y128" s="112">
        <f t="shared" si="356"/>
        <v>240</v>
      </c>
      <c r="Z128" s="112">
        <f t="shared" si="356"/>
        <v>240</v>
      </c>
      <c r="AA128" s="112">
        <f t="shared" ref="AA128:AF128" si="357">AA129+AA130+AA131+AA132</f>
        <v>0</v>
      </c>
      <c r="AB128" s="112">
        <f t="shared" si="357"/>
        <v>0</v>
      </c>
      <c r="AC128" s="112">
        <f t="shared" si="357"/>
        <v>0</v>
      </c>
      <c r="AD128" s="112">
        <f t="shared" si="357"/>
        <v>1082</v>
      </c>
      <c r="AE128" s="112">
        <f t="shared" si="357"/>
        <v>240</v>
      </c>
      <c r="AF128" s="112">
        <f t="shared" si="357"/>
        <v>240</v>
      </c>
    </row>
    <row r="129" spans="1:32" s="102" customFormat="1" ht="51.75" hidden="1" customHeight="1" x14ac:dyDescent="0.25">
      <c r="A129" s="97">
        <v>919</v>
      </c>
      <c r="B129" s="173" t="s">
        <v>388</v>
      </c>
      <c r="C129" s="164" t="s">
        <v>389</v>
      </c>
      <c r="D129" s="135"/>
      <c r="E129" s="135"/>
      <c r="F129" s="125">
        <v>180</v>
      </c>
      <c r="G129" s="125">
        <f>F129</f>
        <v>180</v>
      </c>
      <c r="H129" s="125">
        <f>G129</f>
        <v>180</v>
      </c>
      <c r="I129" s="136">
        <f t="shared" si="190"/>
        <v>0</v>
      </c>
      <c r="J129" s="136">
        <f t="shared" si="190"/>
        <v>0</v>
      </c>
      <c r="K129" s="136">
        <f t="shared" si="190"/>
        <v>0</v>
      </c>
      <c r="L129" s="125">
        <v>180</v>
      </c>
      <c r="M129" s="125">
        <f>L129</f>
        <v>180</v>
      </c>
      <c r="N129" s="125">
        <f>M129</f>
        <v>180</v>
      </c>
      <c r="O129" s="125"/>
      <c r="P129" s="125"/>
      <c r="Q129" s="125"/>
      <c r="R129" s="203">
        <f t="shared" si="188"/>
        <v>180</v>
      </c>
      <c r="S129" s="203">
        <f t="shared" si="188"/>
        <v>180</v>
      </c>
      <c r="T129" s="203">
        <f t="shared" si="188"/>
        <v>180</v>
      </c>
      <c r="U129" s="125">
        <v>60</v>
      </c>
      <c r="V129" s="125">
        <v>60</v>
      </c>
      <c r="W129" s="125">
        <v>60</v>
      </c>
      <c r="X129" s="203">
        <f t="shared" ref="X129" si="358">R129+U129</f>
        <v>240</v>
      </c>
      <c r="Y129" s="203">
        <f t="shared" ref="Y129:Y136" si="359">S129+V129</f>
        <v>240</v>
      </c>
      <c r="Z129" s="203">
        <f t="shared" ref="Z129:Z136" si="360">T129+W129</f>
        <v>240</v>
      </c>
      <c r="AA129" s="125"/>
      <c r="AB129" s="125"/>
      <c r="AC129" s="125"/>
      <c r="AD129" s="203">
        <f t="shared" ref="AD129" si="361">X129+AA129</f>
        <v>240</v>
      </c>
      <c r="AE129" s="203">
        <f t="shared" ref="AE129:AE136" si="362">Y129+AB129</f>
        <v>240</v>
      </c>
      <c r="AF129" s="203">
        <f t="shared" ref="AF129:AF136" si="363">Z129+AC129</f>
        <v>240</v>
      </c>
    </row>
    <row r="130" spans="1:32" s="102" customFormat="1" ht="54" hidden="1" customHeight="1" x14ac:dyDescent="0.25">
      <c r="A130" s="97">
        <v>919</v>
      </c>
      <c r="B130" s="173" t="s">
        <v>390</v>
      </c>
      <c r="C130" s="164" t="s">
        <v>391</v>
      </c>
      <c r="D130" s="135"/>
      <c r="E130" s="135"/>
      <c r="F130" s="125">
        <v>60</v>
      </c>
      <c r="G130" s="125">
        <v>60</v>
      </c>
      <c r="H130" s="125">
        <f>G130</f>
        <v>60</v>
      </c>
      <c r="I130" s="136">
        <f t="shared" si="190"/>
        <v>0</v>
      </c>
      <c r="J130" s="136">
        <f t="shared" si="190"/>
        <v>0</v>
      </c>
      <c r="K130" s="136">
        <f t="shared" si="190"/>
        <v>0</v>
      </c>
      <c r="L130" s="125">
        <v>60</v>
      </c>
      <c r="M130" s="125">
        <v>60</v>
      </c>
      <c r="N130" s="125">
        <f>M130</f>
        <v>60</v>
      </c>
      <c r="O130" s="125"/>
      <c r="P130" s="125"/>
      <c r="Q130" s="125"/>
      <c r="R130" s="203">
        <f>L130+O130</f>
        <v>60</v>
      </c>
      <c r="S130" s="203">
        <f t="shared" si="188"/>
        <v>60</v>
      </c>
      <c r="T130" s="203">
        <f t="shared" si="188"/>
        <v>60</v>
      </c>
      <c r="U130" s="125">
        <v>-60</v>
      </c>
      <c r="V130" s="125">
        <v>-60</v>
      </c>
      <c r="W130" s="125">
        <v>-60</v>
      </c>
      <c r="X130" s="203">
        <f>R130+U130</f>
        <v>0</v>
      </c>
      <c r="Y130" s="203">
        <f t="shared" si="359"/>
        <v>0</v>
      </c>
      <c r="Z130" s="203">
        <f t="shared" si="360"/>
        <v>0</v>
      </c>
      <c r="AA130" s="125"/>
      <c r="AB130" s="125"/>
      <c r="AC130" s="125"/>
      <c r="AD130" s="203">
        <f>X130+AA130</f>
        <v>0</v>
      </c>
      <c r="AE130" s="203">
        <f t="shared" si="362"/>
        <v>0</v>
      </c>
      <c r="AF130" s="203">
        <f t="shared" si="363"/>
        <v>0</v>
      </c>
    </row>
    <row r="131" spans="1:32" s="102" customFormat="1" ht="93.75" hidden="1" x14ac:dyDescent="0.25">
      <c r="A131" s="97"/>
      <c r="B131" s="173" t="s">
        <v>454</v>
      </c>
      <c r="C131" s="164" t="s">
        <v>455</v>
      </c>
      <c r="D131" s="104"/>
      <c r="E131" s="104"/>
      <c r="F131" s="124"/>
      <c r="G131" s="124"/>
      <c r="H131" s="124"/>
      <c r="I131" s="100"/>
      <c r="J131" s="100"/>
      <c r="K131" s="100"/>
      <c r="L131" s="125">
        <v>0</v>
      </c>
      <c r="M131" s="125">
        <v>0</v>
      </c>
      <c r="N131" s="125">
        <v>0</v>
      </c>
      <c r="O131" s="125">
        <v>783</v>
      </c>
      <c r="P131" s="125"/>
      <c r="Q131" s="125"/>
      <c r="R131" s="235">
        <f t="shared" ref="R131:R132" si="364">L131+O131</f>
        <v>783</v>
      </c>
      <c r="S131" s="235">
        <f t="shared" si="188"/>
        <v>0</v>
      </c>
      <c r="T131" s="235">
        <f t="shared" si="188"/>
        <v>0</v>
      </c>
      <c r="U131" s="125"/>
      <c r="V131" s="125"/>
      <c r="W131" s="125"/>
      <c r="X131" s="235">
        <f t="shared" ref="X131:X136" si="365">R131+U131</f>
        <v>783</v>
      </c>
      <c r="Y131" s="235">
        <f t="shared" si="359"/>
        <v>0</v>
      </c>
      <c r="Z131" s="235">
        <f t="shared" si="360"/>
        <v>0</v>
      </c>
      <c r="AA131" s="125"/>
      <c r="AB131" s="125"/>
      <c r="AC131" s="125"/>
      <c r="AD131" s="235">
        <f t="shared" ref="AD131:AD136" si="366">X131+AA131</f>
        <v>783</v>
      </c>
      <c r="AE131" s="235">
        <f t="shared" si="362"/>
        <v>0</v>
      </c>
      <c r="AF131" s="235">
        <f t="shared" si="363"/>
        <v>0</v>
      </c>
    </row>
    <row r="132" spans="1:32" s="102" customFormat="1" ht="70.5" hidden="1" customHeight="1" x14ac:dyDescent="0.25">
      <c r="A132" s="97"/>
      <c r="B132" s="173" t="s">
        <v>456</v>
      </c>
      <c r="C132" s="164" t="s">
        <v>457</v>
      </c>
      <c r="D132" s="104"/>
      <c r="E132" s="104"/>
      <c r="F132" s="124"/>
      <c r="G132" s="124"/>
      <c r="H132" s="124"/>
      <c r="I132" s="100"/>
      <c r="J132" s="100"/>
      <c r="K132" s="100"/>
      <c r="L132" s="125">
        <v>0</v>
      </c>
      <c r="M132" s="125">
        <v>0</v>
      </c>
      <c r="N132" s="125">
        <v>0</v>
      </c>
      <c r="O132" s="125">
        <v>59</v>
      </c>
      <c r="P132" s="125"/>
      <c r="Q132" s="125"/>
      <c r="R132" s="235">
        <f t="shared" si="364"/>
        <v>59</v>
      </c>
      <c r="S132" s="235">
        <f t="shared" si="188"/>
        <v>0</v>
      </c>
      <c r="T132" s="235">
        <f t="shared" si="188"/>
        <v>0</v>
      </c>
      <c r="U132" s="125"/>
      <c r="V132" s="125"/>
      <c r="W132" s="125"/>
      <c r="X132" s="235">
        <f t="shared" si="365"/>
        <v>59</v>
      </c>
      <c r="Y132" s="235">
        <f t="shared" si="359"/>
        <v>0</v>
      </c>
      <c r="Z132" s="235">
        <f t="shared" si="360"/>
        <v>0</v>
      </c>
      <c r="AA132" s="125"/>
      <c r="AB132" s="125"/>
      <c r="AC132" s="125"/>
      <c r="AD132" s="235">
        <f t="shared" si="366"/>
        <v>59</v>
      </c>
      <c r="AE132" s="235">
        <f t="shared" si="362"/>
        <v>0</v>
      </c>
      <c r="AF132" s="235">
        <f t="shared" si="363"/>
        <v>0</v>
      </c>
    </row>
    <row r="133" spans="1:32" s="102" customFormat="1" hidden="1" x14ac:dyDescent="0.25">
      <c r="A133" s="97"/>
      <c r="B133" s="173" t="s">
        <v>435</v>
      </c>
      <c r="C133" s="144" t="s">
        <v>436</v>
      </c>
      <c r="D133" s="104"/>
      <c r="E133" s="104"/>
      <c r="F133" s="111">
        <f>F134</f>
        <v>1250</v>
      </c>
      <c r="G133" s="111">
        <f t="shared" ref="G133:H134" si="367">G134</f>
        <v>1250</v>
      </c>
      <c r="H133" s="111">
        <f t="shared" si="367"/>
        <v>1250</v>
      </c>
      <c r="I133" s="100">
        <f t="shared" si="190"/>
        <v>0</v>
      </c>
      <c r="J133" s="100">
        <f t="shared" si="190"/>
        <v>0</v>
      </c>
      <c r="K133" s="100">
        <f t="shared" si="190"/>
        <v>0</v>
      </c>
      <c r="L133" s="112">
        <f>L134</f>
        <v>1250</v>
      </c>
      <c r="M133" s="112">
        <f t="shared" ref="M133:Q134" si="368">M134</f>
        <v>1250</v>
      </c>
      <c r="N133" s="112">
        <f t="shared" si="368"/>
        <v>1250</v>
      </c>
      <c r="O133" s="112">
        <f>O134</f>
        <v>0</v>
      </c>
      <c r="P133" s="112">
        <f t="shared" si="368"/>
        <v>0</v>
      </c>
      <c r="Q133" s="112">
        <f t="shared" si="368"/>
        <v>0</v>
      </c>
      <c r="R133" s="202">
        <f t="shared" si="188"/>
        <v>1250</v>
      </c>
      <c r="S133" s="202">
        <f t="shared" si="188"/>
        <v>1250</v>
      </c>
      <c r="T133" s="202">
        <f t="shared" si="188"/>
        <v>1250</v>
      </c>
      <c r="U133" s="112">
        <f>U134</f>
        <v>0</v>
      </c>
      <c r="V133" s="112">
        <f t="shared" ref="V133:W134" si="369">V134</f>
        <v>0</v>
      </c>
      <c r="W133" s="112">
        <f t="shared" si="369"/>
        <v>0</v>
      </c>
      <c r="X133" s="202">
        <f t="shared" si="365"/>
        <v>1250</v>
      </c>
      <c r="Y133" s="202">
        <f t="shared" si="359"/>
        <v>1250</v>
      </c>
      <c r="Z133" s="202">
        <f t="shared" si="360"/>
        <v>1250</v>
      </c>
      <c r="AA133" s="112">
        <f>AA134</f>
        <v>0</v>
      </c>
      <c r="AB133" s="112">
        <f t="shared" ref="AB133:AC134" si="370">AB134</f>
        <v>0</v>
      </c>
      <c r="AC133" s="112">
        <f t="shared" si="370"/>
        <v>0</v>
      </c>
      <c r="AD133" s="202">
        <f t="shared" si="366"/>
        <v>1250</v>
      </c>
      <c r="AE133" s="202">
        <f t="shared" si="362"/>
        <v>1250</v>
      </c>
      <c r="AF133" s="202">
        <f t="shared" si="363"/>
        <v>1250</v>
      </c>
    </row>
    <row r="134" spans="1:32" s="102" customFormat="1" ht="37.5" hidden="1" x14ac:dyDescent="0.25">
      <c r="A134" s="97"/>
      <c r="B134" s="173" t="s">
        <v>433</v>
      </c>
      <c r="C134" s="144" t="s">
        <v>434</v>
      </c>
      <c r="D134" s="104"/>
      <c r="E134" s="104"/>
      <c r="F134" s="111">
        <f>F135</f>
        <v>1250</v>
      </c>
      <c r="G134" s="111">
        <f t="shared" si="367"/>
        <v>1250</v>
      </c>
      <c r="H134" s="111">
        <f t="shared" si="367"/>
        <v>1250</v>
      </c>
      <c r="I134" s="100">
        <f t="shared" si="190"/>
        <v>0</v>
      </c>
      <c r="J134" s="100">
        <f t="shared" si="190"/>
        <v>0</v>
      </c>
      <c r="K134" s="100">
        <f t="shared" si="190"/>
        <v>0</v>
      </c>
      <c r="L134" s="112">
        <f>L135</f>
        <v>1250</v>
      </c>
      <c r="M134" s="112">
        <f t="shared" si="368"/>
        <v>1250</v>
      </c>
      <c r="N134" s="112">
        <f t="shared" si="368"/>
        <v>1250</v>
      </c>
      <c r="O134" s="112">
        <f>O135</f>
        <v>0</v>
      </c>
      <c r="P134" s="112">
        <f t="shared" si="368"/>
        <v>0</v>
      </c>
      <c r="Q134" s="112">
        <f t="shared" si="368"/>
        <v>0</v>
      </c>
      <c r="R134" s="202">
        <f t="shared" si="188"/>
        <v>1250</v>
      </c>
      <c r="S134" s="202">
        <f t="shared" si="188"/>
        <v>1250</v>
      </c>
      <c r="T134" s="202">
        <f t="shared" si="188"/>
        <v>1250</v>
      </c>
      <c r="U134" s="112">
        <f>U135</f>
        <v>0</v>
      </c>
      <c r="V134" s="112">
        <f t="shared" si="369"/>
        <v>0</v>
      </c>
      <c r="W134" s="112">
        <f t="shared" si="369"/>
        <v>0</v>
      </c>
      <c r="X134" s="202">
        <f t="shared" si="365"/>
        <v>1250</v>
      </c>
      <c r="Y134" s="202">
        <f t="shared" si="359"/>
        <v>1250</v>
      </c>
      <c r="Z134" s="202">
        <f t="shared" si="360"/>
        <v>1250</v>
      </c>
      <c r="AA134" s="112">
        <f>AA135</f>
        <v>0</v>
      </c>
      <c r="AB134" s="112">
        <f t="shared" si="370"/>
        <v>0</v>
      </c>
      <c r="AC134" s="112">
        <f t="shared" si="370"/>
        <v>0</v>
      </c>
      <c r="AD134" s="202">
        <f t="shared" si="366"/>
        <v>1250</v>
      </c>
      <c r="AE134" s="202">
        <f t="shared" si="362"/>
        <v>1250</v>
      </c>
      <c r="AF134" s="202">
        <f t="shared" si="363"/>
        <v>1250</v>
      </c>
    </row>
    <row r="135" spans="1:32" s="102" customFormat="1" ht="54.75" hidden="1" customHeight="1" x14ac:dyDescent="0.25">
      <c r="A135" s="97">
        <v>919</v>
      </c>
      <c r="B135" s="172" t="s">
        <v>442</v>
      </c>
      <c r="C135" s="146" t="s">
        <v>396</v>
      </c>
      <c r="D135" s="104"/>
      <c r="E135" s="104"/>
      <c r="F135" s="124">
        <v>1250</v>
      </c>
      <c r="G135" s="124">
        <v>1250</v>
      </c>
      <c r="H135" s="124">
        <v>1250</v>
      </c>
      <c r="I135" s="100">
        <f t="shared" si="190"/>
        <v>0</v>
      </c>
      <c r="J135" s="100">
        <f t="shared" si="190"/>
        <v>0</v>
      </c>
      <c r="K135" s="100">
        <f t="shared" si="190"/>
        <v>0</v>
      </c>
      <c r="L135" s="125">
        <v>1250</v>
      </c>
      <c r="M135" s="125">
        <v>1250</v>
      </c>
      <c r="N135" s="125">
        <v>1250</v>
      </c>
      <c r="O135" s="165"/>
      <c r="P135" s="125"/>
      <c r="Q135" s="125"/>
      <c r="R135" s="202">
        <f t="shared" si="188"/>
        <v>1250</v>
      </c>
      <c r="S135" s="202">
        <f t="shared" si="188"/>
        <v>1250</v>
      </c>
      <c r="T135" s="202">
        <f t="shared" si="188"/>
        <v>1250</v>
      </c>
      <c r="U135" s="165"/>
      <c r="V135" s="125"/>
      <c r="W135" s="125"/>
      <c r="X135" s="202">
        <f t="shared" si="365"/>
        <v>1250</v>
      </c>
      <c r="Y135" s="202">
        <f t="shared" si="359"/>
        <v>1250</v>
      </c>
      <c r="Z135" s="202">
        <f t="shared" si="360"/>
        <v>1250</v>
      </c>
      <c r="AA135" s="165"/>
      <c r="AB135" s="125"/>
      <c r="AC135" s="125"/>
      <c r="AD135" s="202">
        <f t="shared" si="366"/>
        <v>1250</v>
      </c>
      <c r="AE135" s="202">
        <f t="shared" si="362"/>
        <v>1250</v>
      </c>
      <c r="AF135" s="202">
        <f t="shared" si="363"/>
        <v>1250</v>
      </c>
    </row>
    <row r="136" spans="1:32" s="41" customFormat="1" ht="0.75" hidden="1" customHeight="1" x14ac:dyDescent="0.25">
      <c r="A136" s="11"/>
      <c r="B136" s="180" t="s">
        <v>314</v>
      </c>
      <c r="C136" s="23" t="s">
        <v>453</v>
      </c>
      <c r="D136" s="27"/>
      <c r="E136" s="27"/>
      <c r="F136" s="22"/>
      <c r="G136" s="22"/>
      <c r="H136" s="22"/>
      <c r="I136" s="28">
        <f t="shared" si="190"/>
        <v>0</v>
      </c>
      <c r="J136" s="28">
        <f t="shared" si="190"/>
        <v>0</v>
      </c>
      <c r="K136" s="28">
        <f t="shared" si="190"/>
        <v>0</v>
      </c>
      <c r="L136" s="22"/>
      <c r="M136" s="22"/>
      <c r="N136" s="22"/>
      <c r="O136" s="22"/>
      <c r="P136" s="22"/>
      <c r="Q136" s="22"/>
      <c r="R136" s="204">
        <f t="shared" si="188"/>
        <v>0</v>
      </c>
      <c r="S136" s="204">
        <f t="shared" si="188"/>
        <v>0</v>
      </c>
      <c r="T136" s="204">
        <f t="shared" si="188"/>
        <v>0</v>
      </c>
      <c r="U136" s="22"/>
      <c r="V136" s="22"/>
      <c r="W136" s="22"/>
      <c r="X136" s="204">
        <f t="shared" si="365"/>
        <v>0</v>
      </c>
      <c r="Y136" s="204">
        <f t="shared" si="359"/>
        <v>0</v>
      </c>
      <c r="Z136" s="204">
        <f t="shared" si="360"/>
        <v>0</v>
      </c>
      <c r="AA136" s="22"/>
      <c r="AB136" s="22"/>
      <c r="AC136" s="22"/>
      <c r="AD136" s="204">
        <f t="shared" si="366"/>
        <v>0</v>
      </c>
      <c r="AE136" s="204">
        <f t="shared" si="362"/>
        <v>0</v>
      </c>
      <c r="AF136" s="204">
        <f t="shared" si="363"/>
        <v>0</v>
      </c>
    </row>
    <row r="137" spans="1:32" s="119" customFormat="1" ht="20.25" hidden="1" customHeight="1" x14ac:dyDescent="0.35">
      <c r="A137" s="269"/>
      <c r="B137" s="273"/>
      <c r="C137" s="274" t="s">
        <v>315</v>
      </c>
      <c r="D137" s="104"/>
      <c r="E137" s="104"/>
      <c r="F137" s="107">
        <f>F11+F68</f>
        <v>603326.6</v>
      </c>
      <c r="G137" s="107">
        <f>G11+G68</f>
        <v>610817.69999999995</v>
      </c>
      <c r="H137" s="107">
        <f>H11+H68</f>
        <v>625699.69999999995</v>
      </c>
      <c r="I137" s="107">
        <f t="shared" ref="I137:K137" si="371">I11+I68</f>
        <v>3105</v>
      </c>
      <c r="J137" s="107">
        <f t="shared" si="371"/>
        <v>3229</v>
      </c>
      <c r="K137" s="107">
        <f t="shared" si="371"/>
        <v>3358</v>
      </c>
      <c r="L137" s="108">
        <f>L11+L68</f>
        <v>606431.6</v>
      </c>
      <c r="M137" s="108">
        <f>M11+M68</f>
        <v>614046.69999999995</v>
      </c>
      <c r="N137" s="108">
        <f>N11+N68</f>
        <v>629057.69999999995</v>
      </c>
      <c r="O137" s="108">
        <f t="shared" ref="O137:T137" si="372">O11+O68</f>
        <v>0</v>
      </c>
      <c r="P137" s="108">
        <f t="shared" si="372"/>
        <v>0</v>
      </c>
      <c r="Q137" s="108">
        <f t="shared" si="372"/>
        <v>0</v>
      </c>
      <c r="R137" s="108">
        <f t="shared" si="372"/>
        <v>606431.6</v>
      </c>
      <c r="S137" s="108">
        <f t="shared" si="372"/>
        <v>614046.69999999995</v>
      </c>
      <c r="T137" s="108">
        <f t="shared" si="372"/>
        <v>629057.69999999995</v>
      </c>
      <c r="U137" s="108">
        <f t="shared" ref="U137:Z137" si="373">U11+U68</f>
        <v>0</v>
      </c>
      <c r="V137" s="108">
        <f t="shared" si="373"/>
        <v>0</v>
      </c>
      <c r="W137" s="108">
        <f t="shared" si="373"/>
        <v>0</v>
      </c>
      <c r="X137" s="108">
        <f t="shared" si="373"/>
        <v>606431.6</v>
      </c>
      <c r="Y137" s="108">
        <f t="shared" si="373"/>
        <v>614046.69999999995</v>
      </c>
      <c r="Z137" s="108">
        <f t="shared" si="373"/>
        <v>629057.69999999995</v>
      </c>
      <c r="AA137" s="108">
        <f t="shared" ref="AA137:AF137" si="374">AA11+AA68</f>
        <v>0</v>
      </c>
      <c r="AB137" s="108">
        <f t="shared" si="374"/>
        <v>0</v>
      </c>
      <c r="AC137" s="108">
        <f t="shared" si="374"/>
        <v>0</v>
      </c>
      <c r="AD137" s="108">
        <f t="shared" si="374"/>
        <v>606431.6</v>
      </c>
      <c r="AE137" s="108">
        <f t="shared" si="374"/>
        <v>614046.69999999995</v>
      </c>
      <c r="AF137" s="108">
        <f t="shared" si="374"/>
        <v>629057.69999999995</v>
      </c>
    </row>
    <row r="138" spans="1:32" s="298" customFormat="1" ht="20.25" customHeight="1" x14ac:dyDescent="0.25">
      <c r="A138" s="291"/>
      <c r="B138" s="292">
        <v>1</v>
      </c>
      <c r="C138" s="293">
        <v>2</v>
      </c>
      <c r="D138" s="294"/>
      <c r="E138" s="295"/>
      <c r="F138" s="296"/>
      <c r="G138" s="296"/>
      <c r="H138" s="296"/>
      <c r="I138" s="296"/>
      <c r="J138" s="296"/>
      <c r="K138" s="296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>
        <v>3</v>
      </c>
      <c r="AE138" s="297">
        <v>4</v>
      </c>
      <c r="AF138" s="297">
        <v>5</v>
      </c>
    </row>
    <row r="139" spans="1:32" s="40" customFormat="1" ht="21" x14ac:dyDescent="0.35">
      <c r="A139" s="7"/>
      <c r="B139" s="176" t="s">
        <v>80</v>
      </c>
      <c r="C139" s="205" t="s">
        <v>193</v>
      </c>
      <c r="D139" s="329" t="s">
        <v>411</v>
      </c>
      <c r="E139" s="330"/>
      <c r="F139" s="22">
        <f t="shared" ref="F139:AC139" si="375">F140+F239+F237+F241</f>
        <v>1950962.7999999998</v>
      </c>
      <c r="G139" s="22">
        <f t="shared" si="375"/>
        <v>1563835.9000000001</v>
      </c>
      <c r="H139" s="22">
        <f t="shared" si="375"/>
        <v>1518672.8</v>
      </c>
      <c r="I139" s="22">
        <f t="shared" si="375"/>
        <v>552445.00000000012</v>
      </c>
      <c r="J139" s="22">
        <f t="shared" si="375"/>
        <v>479515.8</v>
      </c>
      <c r="K139" s="22">
        <f t="shared" si="375"/>
        <v>735655.79999999993</v>
      </c>
      <c r="L139" s="20">
        <f t="shared" si="375"/>
        <v>2507832.7999999998</v>
      </c>
      <c r="M139" s="20">
        <f t="shared" si="375"/>
        <v>2047776.7</v>
      </c>
      <c r="N139" s="20">
        <f t="shared" si="375"/>
        <v>2258753.5999999996</v>
      </c>
      <c r="O139" s="20">
        <f t="shared" si="375"/>
        <v>3521.6</v>
      </c>
      <c r="P139" s="20">
        <f t="shared" si="375"/>
        <v>0</v>
      </c>
      <c r="Q139" s="20">
        <f t="shared" si="375"/>
        <v>0</v>
      </c>
      <c r="R139" s="20">
        <f t="shared" si="375"/>
        <v>2511354.3999999994</v>
      </c>
      <c r="S139" s="20">
        <f t="shared" si="375"/>
        <v>2047776.7</v>
      </c>
      <c r="T139" s="20">
        <f t="shared" si="375"/>
        <v>2258753.5999999996</v>
      </c>
      <c r="U139" s="20">
        <f t="shared" si="375"/>
        <v>104015.7</v>
      </c>
      <c r="V139" s="20">
        <f t="shared" si="375"/>
        <v>43965.9</v>
      </c>
      <c r="W139" s="20">
        <f t="shared" si="375"/>
        <v>48466</v>
      </c>
      <c r="X139" s="20">
        <f t="shared" si="375"/>
        <v>2615370.1</v>
      </c>
      <c r="Y139" s="20">
        <f t="shared" si="375"/>
        <v>2091742.6000000003</v>
      </c>
      <c r="Z139" s="20">
        <f t="shared" si="375"/>
        <v>2307219.5999999996</v>
      </c>
      <c r="AA139" s="20">
        <f t="shared" si="375"/>
        <v>55572.3</v>
      </c>
      <c r="AB139" s="20">
        <f t="shared" si="375"/>
        <v>0</v>
      </c>
      <c r="AC139" s="20">
        <f t="shared" si="375"/>
        <v>0</v>
      </c>
      <c r="AD139" s="20">
        <f>AD140+AD239+AD237+AD241+AD243</f>
        <v>2670942.4</v>
      </c>
      <c r="AE139" s="20">
        <f t="shared" ref="AE139:AF139" si="376">AE140+AE239+AE237+AE241+AE243</f>
        <v>2091742.6000000003</v>
      </c>
      <c r="AF139" s="20">
        <f t="shared" si="376"/>
        <v>2307219.5999999996</v>
      </c>
    </row>
    <row r="140" spans="1:32" s="40" customFormat="1" ht="38.25" x14ac:dyDescent="0.35">
      <c r="A140" s="7"/>
      <c r="B140" s="176" t="s">
        <v>81</v>
      </c>
      <c r="C140" s="206" t="s">
        <v>194</v>
      </c>
      <c r="D140" s="27"/>
      <c r="E140" s="27"/>
      <c r="F140" s="22">
        <f t="shared" ref="F140:AF140" si="377">F141+F146+F167+F230</f>
        <v>1950840.9</v>
      </c>
      <c r="G140" s="22">
        <f t="shared" si="377"/>
        <v>1563758.7000000002</v>
      </c>
      <c r="H140" s="22">
        <f t="shared" si="377"/>
        <v>1518595.6</v>
      </c>
      <c r="I140" s="22">
        <f t="shared" si="377"/>
        <v>550302.30000000005</v>
      </c>
      <c r="J140" s="22">
        <f t="shared" si="377"/>
        <v>477956.3</v>
      </c>
      <c r="K140" s="22">
        <f t="shared" si="377"/>
        <v>734475.2</v>
      </c>
      <c r="L140" s="20">
        <f t="shared" si="377"/>
        <v>2505568.1999999997</v>
      </c>
      <c r="M140" s="20">
        <f t="shared" si="377"/>
        <v>2046140</v>
      </c>
      <c r="N140" s="20">
        <f t="shared" si="377"/>
        <v>2257495.7999999998</v>
      </c>
      <c r="O140" s="20">
        <f t="shared" si="377"/>
        <v>3636.5</v>
      </c>
      <c r="P140" s="20">
        <f t="shared" si="377"/>
        <v>0</v>
      </c>
      <c r="Q140" s="20">
        <f t="shared" si="377"/>
        <v>0</v>
      </c>
      <c r="R140" s="20">
        <f t="shared" si="377"/>
        <v>2509204.6999999997</v>
      </c>
      <c r="S140" s="20">
        <f t="shared" si="377"/>
        <v>2046140</v>
      </c>
      <c r="T140" s="20">
        <f t="shared" si="377"/>
        <v>2257495.7999999998</v>
      </c>
      <c r="U140" s="20">
        <f t="shared" si="377"/>
        <v>101120.5</v>
      </c>
      <c r="V140" s="20">
        <f t="shared" si="377"/>
        <v>43965.9</v>
      </c>
      <c r="W140" s="20">
        <f t="shared" si="377"/>
        <v>48466</v>
      </c>
      <c r="X140" s="20">
        <f t="shared" si="377"/>
        <v>2610325.2000000002</v>
      </c>
      <c r="Y140" s="20">
        <f t="shared" si="377"/>
        <v>2090105.9000000004</v>
      </c>
      <c r="Z140" s="20">
        <f t="shared" si="377"/>
        <v>2305961.7999999998</v>
      </c>
      <c r="AA140" s="20">
        <f t="shared" si="377"/>
        <v>55572.3</v>
      </c>
      <c r="AB140" s="20">
        <f t="shared" si="377"/>
        <v>0</v>
      </c>
      <c r="AC140" s="20">
        <f t="shared" si="377"/>
        <v>0</v>
      </c>
      <c r="AD140" s="20">
        <f t="shared" si="377"/>
        <v>2665897.5</v>
      </c>
      <c r="AE140" s="20">
        <f t="shared" si="377"/>
        <v>2090105.9000000004</v>
      </c>
      <c r="AF140" s="20">
        <f t="shared" si="377"/>
        <v>2305961.7999999998</v>
      </c>
    </row>
    <row r="141" spans="1:32" s="234" customFormat="1" ht="37.5" x14ac:dyDescent="0.25">
      <c r="A141" s="230">
        <v>855</v>
      </c>
      <c r="B141" s="231" t="s">
        <v>316</v>
      </c>
      <c r="C141" s="232" t="s">
        <v>254</v>
      </c>
      <c r="D141" s="233"/>
      <c r="E141" s="233"/>
      <c r="F141" s="198">
        <f t="shared" ref="F141:T141" si="378">F142+F145</f>
        <v>669169</v>
      </c>
      <c r="G141" s="198">
        <f t="shared" si="378"/>
        <v>281553</v>
      </c>
      <c r="H141" s="198">
        <f t="shared" si="378"/>
        <v>225264</v>
      </c>
      <c r="I141" s="198">
        <f t="shared" si="378"/>
        <v>-4997</v>
      </c>
      <c r="J141" s="198">
        <f t="shared" si="378"/>
        <v>-307</v>
      </c>
      <c r="K141" s="198">
        <f t="shared" si="378"/>
        <v>-3188</v>
      </c>
      <c r="L141" s="199">
        <f t="shared" si="378"/>
        <v>664172</v>
      </c>
      <c r="M141" s="199">
        <f t="shared" si="378"/>
        <v>281246</v>
      </c>
      <c r="N141" s="199">
        <f t="shared" si="378"/>
        <v>222076</v>
      </c>
      <c r="O141" s="199">
        <f t="shared" si="378"/>
        <v>0</v>
      </c>
      <c r="P141" s="199">
        <f t="shared" si="378"/>
        <v>0</v>
      </c>
      <c r="Q141" s="199">
        <f t="shared" si="378"/>
        <v>0</v>
      </c>
      <c r="R141" s="199">
        <f t="shared" si="378"/>
        <v>664172</v>
      </c>
      <c r="S141" s="199">
        <f t="shared" si="378"/>
        <v>281246</v>
      </c>
      <c r="T141" s="199">
        <f t="shared" si="378"/>
        <v>222076</v>
      </c>
      <c r="U141" s="199">
        <f t="shared" ref="U141:Z141" si="379">U142+U145</f>
        <v>50000</v>
      </c>
      <c r="V141" s="199">
        <f t="shared" si="379"/>
        <v>0</v>
      </c>
      <c r="W141" s="199">
        <f t="shared" si="379"/>
        <v>0</v>
      </c>
      <c r="X141" s="199">
        <f t="shared" si="379"/>
        <v>714172</v>
      </c>
      <c r="Y141" s="199">
        <f t="shared" si="379"/>
        <v>281246</v>
      </c>
      <c r="Z141" s="199">
        <f t="shared" si="379"/>
        <v>222076</v>
      </c>
      <c r="AA141" s="199">
        <f t="shared" ref="AA141:AF141" si="380">AA142+AA145</f>
        <v>50000</v>
      </c>
      <c r="AB141" s="199">
        <f t="shared" si="380"/>
        <v>0</v>
      </c>
      <c r="AC141" s="199">
        <f t="shared" si="380"/>
        <v>0</v>
      </c>
      <c r="AD141" s="199">
        <f t="shared" si="380"/>
        <v>764172</v>
      </c>
      <c r="AE141" s="199">
        <f t="shared" si="380"/>
        <v>281246</v>
      </c>
      <c r="AF141" s="199">
        <f t="shared" si="380"/>
        <v>222076</v>
      </c>
    </row>
    <row r="142" spans="1:32" s="109" customFormat="1" ht="37.5" hidden="1" x14ac:dyDescent="0.25">
      <c r="A142" s="97">
        <v>855</v>
      </c>
      <c r="B142" s="173" t="s">
        <v>317</v>
      </c>
      <c r="C142" s="120" t="s">
        <v>195</v>
      </c>
      <c r="D142" s="104"/>
      <c r="E142" s="104"/>
      <c r="F142" s="107">
        <f t="shared" ref="F142:T142" si="381">F143+F144</f>
        <v>669169</v>
      </c>
      <c r="G142" s="107">
        <f t="shared" si="381"/>
        <v>281553</v>
      </c>
      <c r="H142" s="107">
        <f t="shared" si="381"/>
        <v>225264</v>
      </c>
      <c r="I142" s="107">
        <f t="shared" si="381"/>
        <v>-4997</v>
      </c>
      <c r="J142" s="107">
        <f t="shared" si="381"/>
        <v>-307</v>
      </c>
      <c r="K142" s="107">
        <f t="shared" si="381"/>
        <v>-3188</v>
      </c>
      <c r="L142" s="108">
        <f t="shared" si="381"/>
        <v>664172</v>
      </c>
      <c r="M142" s="108">
        <f t="shared" si="381"/>
        <v>281246</v>
      </c>
      <c r="N142" s="108">
        <f t="shared" si="381"/>
        <v>222076</v>
      </c>
      <c r="O142" s="108">
        <f t="shared" si="381"/>
        <v>0</v>
      </c>
      <c r="P142" s="108">
        <f t="shared" si="381"/>
        <v>0</v>
      </c>
      <c r="Q142" s="108">
        <f t="shared" si="381"/>
        <v>0</v>
      </c>
      <c r="R142" s="108">
        <f t="shared" si="381"/>
        <v>664172</v>
      </c>
      <c r="S142" s="108">
        <f t="shared" si="381"/>
        <v>281246</v>
      </c>
      <c r="T142" s="108">
        <f t="shared" si="381"/>
        <v>222076</v>
      </c>
      <c r="U142" s="108">
        <f t="shared" ref="U142:Z142" si="382">U143+U144</f>
        <v>0</v>
      </c>
      <c r="V142" s="108">
        <f t="shared" si="382"/>
        <v>0</v>
      </c>
      <c r="W142" s="108">
        <f t="shared" si="382"/>
        <v>0</v>
      </c>
      <c r="X142" s="108">
        <f t="shared" si="382"/>
        <v>664172</v>
      </c>
      <c r="Y142" s="108">
        <f t="shared" si="382"/>
        <v>281246</v>
      </c>
      <c r="Z142" s="108">
        <f t="shared" si="382"/>
        <v>222076</v>
      </c>
      <c r="AA142" s="108">
        <f t="shared" ref="AA142:AF142" si="383">AA143+AA144</f>
        <v>0</v>
      </c>
      <c r="AB142" s="108">
        <f t="shared" si="383"/>
        <v>0</v>
      </c>
      <c r="AC142" s="108">
        <f t="shared" si="383"/>
        <v>0</v>
      </c>
      <c r="AD142" s="108">
        <f t="shared" si="383"/>
        <v>664172</v>
      </c>
      <c r="AE142" s="108">
        <f t="shared" si="383"/>
        <v>281246</v>
      </c>
      <c r="AF142" s="108">
        <f t="shared" si="383"/>
        <v>222076</v>
      </c>
    </row>
    <row r="143" spans="1:32" s="109" customFormat="1" ht="37.5" hidden="1" x14ac:dyDescent="0.3">
      <c r="A143" s="97">
        <v>855</v>
      </c>
      <c r="B143" s="173"/>
      <c r="C143" s="207" t="s">
        <v>262</v>
      </c>
      <c r="D143" s="104">
        <v>12</v>
      </c>
      <c r="E143" s="104">
        <v>13</v>
      </c>
      <c r="F143" s="124">
        <v>669169</v>
      </c>
      <c r="G143" s="124">
        <v>281553</v>
      </c>
      <c r="H143" s="124">
        <v>225264</v>
      </c>
      <c r="I143" s="100">
        <f t="shared" si="190"/>
        <v>-4997</v>
      </c>
      <c r="J143" s="100">
        <f t="shared" si="190"/>
        <v>-307</v>
      </c>
      <c r="K143" s="100">
        <f t="shared" si="190"/>
        <v>-3188</v>
      </c>
      <c r="L143" s="125">
        <v>664172</v>
      </c>
      <c r="M143" s="125">
        <v>281246</v>
      </c>
      <c r="N143" s="125">
        <v>222076</v>
      </c>
      <c r="O143" s="125"/>
      <c r="P143" s="125"/>
      <c r="Q143" s="125"/>
      <c r="R143" s="202">
        <f t="shared" si="188"/>
        <v>664172</v>
      </c>
      <c r="S143" s="202">
        <f t="shared" si="188"/>
        <v>281246</v>
      </c>
      <c r="T143" s="202">
        <f t="shared" si="188"/>
        <v>222076</v>
      </c>
      <c r="U143" s="125"/>
      <c r="V143" s="125"/>
      <c r="W143" s="125"/>
      <c r="X143" s="202">
        <f t="shared" ref="X143:X145" si="384">R143+U143</f>
        <v>664172</v>
      </c>
      <c r="Y143" s="202">
        <f t="shared" ref="Y143:Y145" si="385">S143+V143</f>
        <v>281246</v>
      </c>
      <c r="Z143" s="202">
        <f t="shared" ref="Z143:Z145" si="386">T143+W143</f>
        <v>222076</v>
      </c>
      <c r="AA143" s="125"/>
      <c r="AB143" s="125"/>
      <c r="AC143" s="125"/>
      <c r="AD143" s="202">
        <f t="shared" ref="AD143:AD145" si="387">X143+AA143</f>
        <v>664172</v>
      </c>
      <c r="AE143" s="202">
        <f t="shared" ref="AE143:AE145" si="388">Y143+AB143</f>
        <v>281246</v>
      </c>
      <c r="AF143" s="202">
        <f t="shared" ref="AF143:AF145" si="389">Z143+AC143</f>
        <v>222076</v>
      </c>
    </row>
    <row r="144" spans="1:32" s="109" customFormat="1" ht="18.75" hidden="1" customHeight="1" x14ac:dyDescent="0.3">
      <c r="A144" s="97">
        <v>855</v>
      </c>
      <c r="B144" s="179"/>
      <c r="C144" s="229" t="s">
        <v>196</v>
      </c>
      <c r="D144" s="104"/>
      <c r="E144" s="104"/>
      <c r="F144" s="130">
        <v>0</v>
      </c>
      <c r="G144" s="130">
        <v>0</v>
      </c>
      <c r="H144" s="130">
        <v>0</v>
      </c>
      <c r="I144" s="100">
        <f t="shared" si="190"/>
        <v>0</v>
      </c>
      <c r="J144" s="100">
        <f t="shared" si="190"/>
        <v>0</v>
      </c>
      <c r="K144" s="100">
        <f t="shared" si="190"/>
        <v>0</v>
      </c>
      <c r="L144" s="130">
        <v>0</v>
      </c>
      <c r="M144" s="130">
        <v>0</v>
      </c>
      <c r="N144" s="130">
        <v>0</v>
      </c>
      <c r="O144" s="130">
        <v>0</v>
      </c>
      <c r="P144" s="130">
        <v>0</v>
      </c>
      <c r="Q144" s="130">
        <v>0</v>
      </c>
      <c r="R144" s="202">
        <f t="shared" si="188"/>
        <v>0</v>
      </c>
      <c r="S144" s="202">
        <f t="shared" si="188"/>
        <v>0</v>
      </c>
      <c r="T144" s="202">
        <f t="shared" si="188"/>
        <v>0</v>
      </c>
      <c r="U144" s="130">
        <v>0</v>
      </c>
      <c r="V144" s="130">
        <v>0</v>
      </c>
      <c r="W144" s="130">
        <v>0</v>
      </c>
      <c r="X144" s="202">
        <f t="shared" si="384"/>
        <v>0</v>
      </c>
      <c r="Y144" s="202">
        <f t="shared" si="385"/>
        <v>0</v>
      </c>
      <c r="Z144" s="202">
        <f t="shared" si="386"/>
        <v>0</v>
      </c>
      <c r="AA144" s="130">
        <v>0</v>
      </c>
      <c r="AB144" s="130">
        <v>0</v>
      </c>
      <c r="AC144" s="130">
        <v>0</v>
      </c>
      <c r="AD144" s="202">
        <f t="shared" si="387"/>
        <v>0</v>
      </c>
      <c r="AE144" s="202">
        <f t="shared" si="388"/>
        <v>0</v>
      </c>
      <c r="AF144" s="202">
        <f t="shared" si="389"/>
        <v>0</v>
      </c>
    </row>
    <row r="145" spans="1:32" s="42" customFormat="1" ht="37.5" customHeight="1" x14ac:dyDescent="0.3">
      <c r="A145" s="228">
        <v>855</v>
      </c>
      <c r="B145" s="175" t="s">
        <v>318</v>
      </c>
      <c r="C145" s="6" t="s">
        <v>197</v>
      </c>
      <c r="D145" s="221"/>
      <c r="E145" s="221"/>
      <c r="F145" s="21">
        <v>0</v>
      </c>
      <c r="G145" s="21">
        <v>0</v>
      </c>
      <c r="H145" s="19">
        <v>0</v>
      </c>
      <c r="I145" s="96">
        <f t="shared" si="190"/>
        <v>0</v>
      </c>
      <c r="J145" s="95">
        <f t="shared" si="190"/>
        <v>0</v>
      </c>
      <c r="K145" s="95">
        <f t="shared" si="190"/>
        <v>0</v>
      </c>
      <c r="L145" s="21">
        <v>0</v>
      </c>
      <c r="M145" s="21">
        <v>0</v>
      </c>
      <c r="N145" s="19">
        <v>0</v>
      </c>
      <c r="O145" s="21">
        <v>0</v>
      </c>
      <c r="P145" s="21">
        <v>0</v>
      </c>
      <c r="Q145" s="19">
        <v>0</v>
      </c>
      <c r="R145" s="222">
        <f t="shared" ref="R145:T210" si="390">L145+O145</f>
        <v>0</v>
      </c>
      <c r="S145" s="222">
        <f t="shared" si="390"/>
        <v>0</v>
      </c>
      <c r="T145" s="222">
        <f t="shared" si="390"/>
        <v>0</v>
      </c>
      <c r="U145" s="21">
        <v>50000</v>
      </c>
      <c r="V145" s="21">
        <v>0</v>
      </c>
      <c r="W145" s="19">
        <v>0</v>
      </c>
      <c r="X145" s="222">
        <f t="shared" si="384"/>
        <v>50000</v>
      </c>
      <c r="Y145" s="222">
        <f t="shared" si="385"/>
        <v>0</v>
      </c>
      <c r="Z145" s="222">
        <f t="shared" si="386"/>
        <v>0</v>
      </c>
      <c r="AA145" s="21">
        <v>50000</v>
      </c>
      <c r="AB145" s="21">
        <v>0</v>
      </c>
      <c r="AC145" s="19">
        <v>0</v>
      </c>
      <c r="AD145" s="222">
        <f t="shared" si="387"/>
        <v>100000</v>
      </c>
      <c r="AE145" s="222">
        <f t="shared" si="388"/>
        <v>0</v>
      </c>
      <c r="AF145" s="222">
        <f t="shared" si="389"/>
        <v>0</v>
      </c>
    </row>
    <row r="146" spans="1:32" s="289" customFormat="1" ht="56.25" x14ac:dyDescent="0.3">
      <c r="A146" s="230"/>
      <c r="B146" s="231" t="s">
        <v>319</v>
      </c>
      <c r="C146" s="246" t="s">
        <v>452</v>
      </c>
      <c r="D146" s="233"/>
      <c r="E146" s="233"/>
      <c r="F146" s="198">
        <f t="shared" ref="F146:V146" si="391">SUM(F147:F156)</f>
        <v>31798.6</v>
      </c>
      <c r="G146" s="198">
        <f t="shared" si="391"/>
        <v>31793.599999999999</v>
      </c>
      <c r="H146" s="198">
        <f t="shared" si="391"/>
        <v>36444.6</v>
      </c>
      <c r="I146" s="198">
        <f t="shared" si="391"/>
        <v>207868.9</v>
      </c>
      <c r="J146" s="198">
        <f t="shared" si="391"/>
        <v>195356.4</v>
      </c>
      <c r="K146" s="198">
        <f t="shared" si="391"/>
        <v>111429.5</v>
      </c>
      <c r="L146" s="199">
        <f t="shared" si="391"/>
        <v>244092.5</v>
      </c>
      <c r="M146" s="199">
        <f t="shared" si="391"/>
        <v>231575</v>
      </c>
      <c r="N146" s="199">
        <f t="shared" si="391"/>
        <v>152299.1</v>
      </c>
      <c r="O146" s="199">
        <f t="shared" si="391"/>
        <v>3636.5</v>
      </c>
      <c r="P146" s="199">
        <f t="shared" si="391"/>
        <v>0</v>
      </c>
      <c r="Q146" s="199">
        <f t="shared" si="391"/>
        <v>0</v>
      </c>
      <c r="R146" s="199">
        <f t="shared" si="391"/>
        <v>247729</v>
      </c>
      <c r="S146" s="199">
        <f t="shared" si="391"/>
        <v>231575</v>
      </c>
      <c r="T146" s="199">
        <f t="shared" si="391"/>
        <v>152299.1</v>
      </c>
      <c r="U146" s="199">
        <f t="shared" si="391"/>
        <v>9772.1</v>
      </c>
      <c r="V146" s="199">
        <f t="shared" si="391"/>
        <v>-0.1</v>
      </c>
      <c r="W146" s="199">
        <f>SUM(W147:W166)</f>
        <v>4500</v>
      </c>
      <c r="X146" s="199">
        <f>SUM(X147:X156)</f>
        <v>257501.1</v>
      </c>
      <c r="Y146" s="199">
        <f>SUM(Y147:Y156)</f>
        <v>231574.90000000002</v>
      </c>
      <c r="Z146" s="199">
        <f>SUM(Z147:Z156)</f>
        <v>156799.1</v>
      </c>
      <c r="AA146" s="199">
        <f>SUM(AA147:AA156)</f>
        <v>4237.3</v>
      </c>
      <c r="AB146" s="199">
        <f>SUM(AB147:AB156)</f>
        <v>0</v>
      </c>
      <c r="AC146" s="199">
        <f>SUM(AC147:AC166)</f>
        <v>0</v>
      </c>
      <c r="AD146" s="199">
        <f>SUM(AD147:AD156)</f>
        <v>261738.4</v>
      </c>
      <c r="AE146" s="199">
        <f>SUM(AE147:AE156)</f>
        <v>231574.90000000002</v>
      </c>
      <c r="AF146" s="199">
        <f>SUM(AF147:AF156)</f>
        <v>156799.1</v>
      </c>
    </row>
    <row r="147" spans="1:32" s="109" customFormat="1" ht="75" hidden="1" x14ac:dyDescent="0.3">
      <c r="A147" s="97">
        <v>919</v>
      </c>
      <c r="B147" s="172" t="s">
        <v>320</v>
      </c>
      <c r="C147" s="110" t="s">
        <v>198</v>
      </c>
      <c r="D147" s="104">
        <v>24</v>
      </c>
      <c r="E147" s="104">
        <v>27</v>
      </c>
      <c r="F147" s="111">
        <v>30000</v>
      </c>
      <c r="G147" s="111">
        <v>30000</v>
      </c>
      <c r="H147" s="111">
        <v>34651</v>
      </c>
      <c r="I147" s="100">
        <f t="shared" ref="I147:K214" si="392">L147-F147</f>
        <v>0</v>
      </c>
      <c r="J147" s="100">
        <f t="shared" si="392"/>
        <v>0</v>
      </c>
      <c r="K147" s="100">
        <f t="shared" si="392"/>
        <v>349</v>
      </c>
      <c r="L147" s="112">
        <v>30000</v>
      </c>
      <c r="M147" s="112">
        <v>30000</v>
      </c>
      <c r="N147" s="112">
        <v>35000</v>
      </c>
      <c r="O147" s="112"/>
      <c r="P147" s="112"/>
      <c r="Q147" s="112"/>
      <c r="R147" s="202">
        <f t="shared" si="390"/>
        <v>30000</v>
      </c>
      <c r="S147" s="202">
        <f t="shared" si="390"/>
        <v>30000</v>
      </c>
      <c r="T147" s="202">
        <f t="shared" si="390"/>
        <v>35000</v>
      </c>
      <c r="U147" s="112"/>
      <c r="V147" s="112"/>
      <c r="W147" s="112"/>
      <c r="X147" s="202">
        <f t="shared" ref="X147:X154" si="393">R147+U147</f>
        <v>30000</v>
      </c>
      <c r="Y147" s="202">
        <f t="shared" ref="Y147:Y154" si="394">S147+V147</f>
        <v>30000</v>
      </c>
      <c r="Z147" s="202">
        <f t="shared" ref="Z147:Z154" si="395">T147+W147</f>
        <v>35000</v>
      </c>
      <c r="AA147" s="112"/>
      <c r="AB147" s="112"/>
      <c r="AC147" s="112"/>
      <c r="AD147" s="202">
        <f t="shared" ref="AD147:AD155" si="396">X147+AA147</f>
        <v>30000</v>
      </c>
      <c r="AE147" s="202">
        <f t="shared" ref="AE147:AE155" si="397">Y147+AB147</f>
        <v>30000</v>
      </c>
      <c r="AF147" s="202">
        <f t="shared" ref="AF147:AF155" si="398">Z147+AC147</f>
        <v>35000</v>
      </c>
    </row>
    <row r="148" spans="1:32" s="109" customFormat="1" ht="59.25" hidden="1" customHeight="1" x14ac:dyDescent="0.3">
      <c r="A148" s="97">
        <v>900</v>
      </c>
      <c r="B148" s="181" t="s">
        <v>321</v>
      </c>
      <c r="C148" s="110" t="s">
        <v>322</v>
      </c>
      <c r="D148" s="104"/>
      <c r="E148" s="104">
        <v>18</v>
      </c>
      <c r="F148" s="111"/>
      <c r="G148" s="111"/>
      <c r="H148" s="111"/>
      <c r="I148" s="100">
        <f t="shared" si="392"/>
        <v>4335.3</v>
      </c>
      <c r="J148" s="100">
        <f t="shared" si="392"/>
        <v>26737.8</v>
      </c>
      <c r="K148" s="100">
        <f t="shared" si="392"/>
        <v>83344</v>
      </c>
      <c r="L148" s="112">
        <v>4335.3</v>
      </c>
      <c r="M148" s="112">
        <f>26737.8</f>
        <v>26737.8</v>
      </c>
      <c r="N148" s="112">
        <v>83344</v>
      </c>
      <c r="O148" s="112"/>
      <c r="P148" s="112"/>
      <c r="Q148" s="112"/>
      <c r="R148" s="202">
        <f t="shared" si="390"/>
        <v>4335.3</v>
      </c>
      <c r="S148" s="202">
        <f t="shared" si="390"/>
        <v>26737.8</v>
      </c>
      <c r="T148" s="202">
        <f t="shared" si="390"/>
        <v>83344</v>
      </c>
      <c r="U148" s="112"/>
      <c r="V148" s="112">
        <v>-0.1</v>
      </c>
      <c r="W148" s="112"/>
      <c r="X148" s="202">
        <f t="shared" si="393"/>
        <v>4335.3</v>
      </c>
      <c r="Y148" s="202">
        <f t="shared" si="394"/>
        <v>26737.7</v>
      </c>
      <c r="Z148" s="202">
        <f t="shared" si="395"/>
        <v>83344</v>
      </c>
      <c r="AA148" s="112"/>
      <c r="AB148" s="112"/>
      <c r="AC148" s="112"/>
      <c r="AD148" s="202">
        <f t="shared" si="396"/>
        <v>4335.3</v>
      </c>
      <c r="AE148" s="202">
        <f t="shared" si="397"/>
        <v>26737.7</v>
      </c>
      <c r="AF148" s="202">
        <f t="shared" si="398"/>
        <v>83344</v>
      </c>
    </row>
    <row r="149" spans="1:32" s="109" customFormat="1" ht="97.5" hidden="1" customHeight="1" x14ac:dyDescent="0.3">
      <c r="A149" s="97">
        <v>900</v>
      </c>
      <c r="B149" s="181" t="s">
        <v>323</v>
      </c>
      <c r="C149" s="110" t="s">
        <v>324</v>
      </c>
      <c r="D149" s="104"/>
      <c r="E149" s="104">
        <v>18</v>
      </c>
      <c r="F149" s="111"/>
      <c r="G149" s="111"/>
      <c r="H149" s="111"/>
      <c r="I149" s="100">
        <f t="shared" si="392"/>
        <v>175340.7</v>
      </c>
      <c r="J149" s="100">
        <f t="shared" si="392"/>
        <v>140373.20000000001</v>
      </c>
      <c r="K149" s="100">
        <f t="shared" si="392"/>
        <v>0</v>
      </c>
      <c r="L149" s="112">
        <v>175340.7</v>
      </c>
      <c r="M149" s="112">
        <v>140373.20000000001</v>
      </c>
      <c r="N149" s="112">
        <v>0</v>
      </c>
      <c r="O149" s="112"/>
      <c r="P149" s="112"/>
      <c r="Q149" s="112"/>
      <c r="R149" s="202">
        <f t="shared" si="390"/>
        <v>175340.7</v>
      </c>
      <c r="S149" s="202">
        <f t="shared" si="390"/>
        <v>140373.20000000001</v>
      </c>
      <c r="T149" s="202">
        <f t="shared" si="390"/>
        <v>0</v>
      </c>
      <c r="U149" s="112"/>
      <c r="V149" s="112"/>
      <c r="W149" s="112"/>
      <c r="X149" s="202">
        <f t="shared" si="393"/>
        <v>175340.7</v>
      </c>
      <c r="Y149" s="202">
        <f t="shared" si="394"/>
        <v>140373.20000000001</v>
      </c>
      <c r="Z149" s="202">
        <f t="shared" si="395"/>
        <v>0</v>
      </c>
      <c r="AA149" s="112"/>
      <c r="AB149" s="112"/>
      <c r="AC149" s="112"/>
      <c r="AD149" s="202">
        <f t="shared" si="396"/>
        <v>175340.7</v>
      </c>
      <c r="AE149" s="202">
        <f t="shared" si="397"/>
        <v>140373.20000000001</v>
      </c>
      <c r="AF149" s="202">
        <f t="shared" si="398"/>
        <v>0</v>
      </c>
    </row>
    <row r="150" spans="1:32" s="166" customFormat="1" ht="46.5" hidden="1" customHeight="1" x14ac:dyDescent="0.25">
      <c r="A150" s="134"/>
      <c r="B150" s="173" t="s">
        <v>446</v>
      </c>
      <c r="C150" s="120" t="s">
        <v>448</v>
      </c>
      <c r="D150" s="104"/>
      <c r="E150" s="104">
        <v>14</v>
      </c>
      <c r="F150" s="111"/>
      <c r="G150" s="111"/>
      <c r="H150" s="111"/>
      <c r="I150" s="100">
        <f>L150-F150</f>
        <v>3096</v>
      </c>
      <c r="J150" s="100">
        <f>M150-G150</f>
        <v>3096</v>
      </c>
      <c r="K150" s="100">
        <f>N150-H150</f>
        <v>1548</v>
      </c>
      <c r="L150" s="112">
        <v>3096</v>
      </c>
      <c r="M150" s="112">
        <v>3096</v>
      </c>
      <c r="N150" s="112">
        <v>1548</v>
      </c>
      <c r="O150" s="112"/>
      <c r="P150" s="112"/>
      <c r="Q150" s="112"/>
      <c r="R150" s="202">
        <f t="shared" si="390"/>
        <v>3096</v>
      </c>
      <c r="S150" s="202">
        <f t="shared" si="390"/>
        <v>3096</v>
      </c>
      <c r="T150" s="202">
        <f t="shared" si="390"/>
        <v>1548</v>
      </c>
      <c r="U150" s="112"/>
      <c r="V150" s="112"/>
      <c r="W150" s="112"/>
      <c r="X150" s="202">
        <f t="shared" si="393"/>
        <v>3096</v>
      </c>
      <c r="Y150" s="202">
        <f t="shared" si="394"/>
        <v>3096</v>
      </c>
      <c r="Z150" s="202">
        <f t="shared" si="395"/>
        <v>1548</v>
      </c>
      <c r="AA150" s="112"/>
      <c r="AB150" s="112"/>
      <c r="AC150" s="112"/>
      <c r="AD150" s="202">
        <f t="shared" si="396"/>
        <v>3096</v>
      </c>
      <c r="AE150" s="202">
        <f t="shared" si="397"/>
        <v>3096</v>
      </c>
      <c r="AF150" s="202">
        <f t="shared" si="398"/>
        <v>1548</v>
      </c>
    </row>
    <row r="151" spans="1:32" s="166" customFormat="1" ht="57.75" hidden="1" customHeight="1" x14ac:dyDescent="0.25">
      <c r="A151" s="134"/>
      <c r="B151" s="173" t="s">
        <v>464</v>
      </c>
      <c r="C151" s="120" t="s">
        <v>465</v>
      </c>
      <c r="D151" s="104"/>
      <c r="E151" s="104"/>
      <c r="F151" s="111"/>
      <c r="G151" s="111"/>
      <c r="H151" s="111"/>
      <c r="I151" s="100"/>
      <c r="J151" s="100"/>
      <c r="K151" s="100"/>
      <c r="L151" s="112"/>
      <c r="M151" s="112"/>
      <c r="N151" s="112"/>
      <c r="O151" s="112"/>
      <c r="P151" s="112"/>
      <c r="Q151" s="112"/>
      <c r="R151" s="202"/>
      <c r="S151" s="202"/>
      <c r="T151" s="202"/>
      <c r="U151" s="112">
        <v>53.4</v>
      </c>
      <c r="V151" s="112"/>
      <c r="W151" s="112"/>
      <c r="X151" s="202">
        <f t="shared" ref="X151" si="399">R151+U151</f>
        <v>53.4</v>
      </c>
      <c r="Y151" s="202">
        <f t="shared" ref="Y151" si="400">S151+V151</f>
        <v>0</v>
      </c>
      <c r="Z151" s="202">
        <f t="shared" ref="Z151" si="401">T151+W151</f>
        <v>0</v>
      </c>
      <c r="AA151" s="112"/>
      <c r="AB151" s="112"/>
      <c r="AC151" s="112"/>
      <c r="AD151" s="202">
        <f t="shared" si="396"/>
        <v>53.4</v>
      </c>
      <c r="AE151" s="202">
        <f t="shared" si="397"/>
        <v>0</v>
      </c>
      <c r="AF151" s="202">
        <f t="shared" si="398"/>
        <v>0</v>
      </c>
    </row>
    <row r="152" spans="1:32" s="109" customFormat="1" ht="37.5" hidden="1" customHeight="1" x14ac:dyDescent="0.25">
      <c r="A152" s="97">
        <v>900</v>
      </c>
      <c r="B152" s="173" t="s">
        <v>447</v>
      </c>
      <c r="C152" s="120" t="s">
        <v>275</v>
      </c>
      <c r="D152" s="104"/>
      <c r="E152" s="104"/>
      <c r="F152" s="111"/>
      <c r="G152" s="111"/>
      <c r="H152" s="111"/>
      <c r="I152" s="100">
        <f t="shared" si="392"/>
        <v>0</v>
      </c>
      <c r="J152" s="100">
        <f t="shared" si="392"/>
        <v>0</v>
      </c>
      <c r="K152" s="100">
        <f t="shared" si="392"/>
        <v>0</v>
      </c>
      <c r="L152" s="112">
        <v>0</v>
      </c>
      <c r="M152" s="112">
        <v>0</v>
      </c>
      <c r="N152" s="112">
        <v>0</v>
      </c>
      <c r="O152" s="202">
        <v>2386.5</v>
      </c>
      <c r="P152" s="111"/>
      <c r="Q152" s="111"/>
      <c r="R152" s="202">
        <f t="shared" si="390"/>
        <v>2386.5</v>
      </c>
      <c r="S152" s="202">
        <f t="shared" si="390"/>
        <v>0</v>
      </c>
      <c r="T152" s="202">
        <f t="shared" si="390"/>
        <v>0</v>
      </c>
      <c r="U152" s="202"/>
      <c r="V152" s="111"/>
      <c r="W152" s="111"/>
      <c r="X152" s="202">
        <f t="shared" si="393"/>
        <v>2386.5</v>
      </c>
      <c r="Y152" s="202">
        <f t="shared" si="394"/>
        <v>0</v>
      </c>
      <c r="Z152" s="202">
        <f t="shared" si="395"/>
        <v>0</v>
      </c>
      <c r="AA152" s="202"/>
      <c r="AB152" s="111"/>
      <c r="AC152" s="111"/>
      <c r="AD152" s="202">
        <f t="shared" si="396"/>
        <v>2386.5</v>
      </c>
      <c r="AE152" s="202">
        <f t="shared" si="397"/>
        <v>0</v>
      </c>
      <c r="AF152" s="202">
        <f t="shared" si="398"/>
        <v>0</v>
      </c>
    </row>
    <row r="153" spans="1:32" s="109" customFormat="1" ht="60.75" hidden="1" customHeight="1" x14ac:dyDescent="0.3">
      <c r="A153" s="97">
        <v>919</v>
      </c>
      <c r="B153" s="173" t="s">
        <v>325</v>
      </c>
      <c r="C153" s="110" t="s">
        <v>199</v>
      </c>
      <c r="D153" s="104"/>
      <c r="E153" s="104">
        <v>45</v>
      </c>
      <c r="F153" s="111"/>
      <c r="G153" s="111"/>
      <c r="H153" s="111"/>
      <c r="I153" s="100">
        <f t="shared" si="392"/>
        <v>25096.9</v>
      </c>
      <c r="J153" s="100">
        <f t="shared" si="392"/>
        <v>25149.4</v>
      </c>
      <c r="K153" s="100">
        <f t="shared" si="392"/>
        <v>26188.5</v>
      </c>
      <c r="L153" s="112">
        <v>25096.9</v>
      </c>
      <c r="M153" s="112">
        <v>25149.4</v>
      </c>
      <c r="N153" s="112">
        <v>26188.5</v>
      </c>
      <c r="O153" s="112"/>
      <c r="P153" s="112"/>
      <c r="Q153" s="112"/>
      <c r="R153" s="202">
        <f t="shared" si="390"/>
        <v>25096.9</v>
      </c>
      <c r="S153" s="202">
        <f t="shared" si="390"/>
        <v>25149.4</v>
      </c>
      <c r="T153" s="202">
        <f t="shared" si="390"/>
        <v>26188.5</v>
      </c>
      <c r="U153" s="112"/>
      <c r="V153" s="112"/>
      <c r="W153" s="112"/>
      <c r="X153" s="202">
        <f t="shared" si="393"/>
        <v>25096.9</v>
      </c>
      <c r="Y153" s="202">
        <f t="shared" si="394"/>
        <v>25149.4</v>
      </c>
      <c r="Z153" s="202">
        <f t="shared" si="395"/>
        <v>26188.5</v>
      </c>
      <c r="AA153" s="112"/>
      <c r="AB153" s="112"/>
      <c r="AC153" s="112"/>
      <c r="AD153" s="202">
        <f t="shared" si="396"/>
        <v>25096.9</v>
      </c>
      <c r="AE153" s="202">
        <f t="shared" si="397"/>
        <v>25149.4</v>
      </c>
      <c r="AF153" s="202">
        <f t="shared" si="398"/>
        <v>26188.5</v>
      </c>
    </row>
    <row r="154" spans="1:32" s="109" customFormat="1" ht="37.5" hidden="1" customHeight="1" x14ac:dyDescent="0.3">
      <c r="A154" s="97">
        <v>904</v>
      </c>
      <c r="B154" s="174" t="s">
        <v>326</v>
      </c>
      <c r="C154" s="208" t="s">
        <v>327</v>
      </c>
      <c r="D154" s="104"/>
      <c r="E154" s="104"/>
      <c r="F154" s="111"/>
      <c r="G154" s="111"/>
      <c r="H154" s="111"/>
      <c r="I154" s="100">
        <f t="shared" si="392"/>
        <v>0</v>
      </c>
      <c r="J154" s="100">
        <f t="shared" si="392"/>
        <v>0</v>
      </c>
      <c r="K154" s="100">
        <f t="shared" si="392"/>
        <v>0</v>
      </c>
      <c r="L154" s="111"/>
      <c r="M154" s="111"/>
      <c r="N154" s="111"/>
      <c r="O154" s="111"/>
      <c r="P154" s="111"/>
      <c r="Q154" s="111"/>
      <c r="R154" s="202">
        <f t="shared" si="390"/>
        <v>0</v>
      </c>
      <c r="S154" s="202">
        <f t="shared" si="390"/>
        <v>0</v>
      </c>
      <c r="T154" s="202">
        <f t="shared" si="390"/>
        <v>0</v>
      </c>
      <c r="U154" s="111"/>
      <c r="V154" s="111"/>
      <c r="W154" s="111"/>
      <c r="X154" s="202">
        <f t="shared" si="393"/>
        <v>0</v>
      </c>
      <c r="Y154" s="202">
        <f t="shared" si="394"/>
        <v>0</v>
      </c>
      <c r="Z154" s="202">
        <f t="shared" si="395"/>
        <v>0</v>
      </c>
      <c r="AA154" s="111"/>
      <c r="AB154" s="111"/>
      <c r="AC154" s="111"/>
      <c r="AD154" s="202">
        <f t="shared" si="396"/>
        <v>0</v>
      </c>
      <c r="AE154" s="202">
        <f t="shared" si="397"/>
        <v>0</v>
      </c>
      <c r="AF154" s="202">
        <f t="shared" si="398"/>
        <v>0</v>
      </c>
    </row>
    <row r="155" spans="1:32" s="109" customFormat="1" ht="37.5" hidden="1" customHeight="1" x14ac:dyDescent="0.3">
      <c r="A155" s="97"/>
      <c r="B155" s="173" t="s">
        <v>466</v>
      </c>
      <c r="C155" s="268" t="s">
        <v>467</v>
      </c>
      <c r="D155" s="104"/>
      <c r="E155" s="104"/>
      <c r="F155" s="111"/>
      <c r="G155" s="111"/>
      <c r="H155" s="111"/>
      <c r="I155" s="100"/>
      <c r="J155" s="100"/>
      <c r="K155" s="100"/>
      <c r="L155" s="111"/>
      <c r="M155" s="111"/>
      <c r="N155" s="111"/>
      <c r="O155" s="111"/>
      <c r="P155" s="111"/>
      <c r="Q155" s="111"/>
      <c r="R155" s="202"/>
      <c r="S155" s="202"/>
      <c r="T155" s="202"/>
      <c r="U155" s="112">
        <v>7815.1</v>
      </c>
      <c r="V155" s="111"/>
      <c r="W155" s="111"/>
      <c r="X155" s="202">
        <f t="shared" ref="X155" si="402">R155+U155</f>
        <v>7815.1</v>
      </c>
      <c r="Y155" s="202">
        <f t="shared" ref="Y155" si="403">S155+V155</f>
        <v>0</v>
      </c>
      <c r="Z155" s="202">
        <f t="shared" ref="Z155" si="404">T155+W155</f>
        <v>0</v>
      </c>
      <c r="AA155" s="112"/>
      <c r="AB155" s="111"/>
      <c r="AC155" s="111"/>
      <c r="AD155" s="202">
        <f t="shared" si="396"/>
        <v>7815.1</v>
      </c>
      <c r="AE155" s="202">
        <f t="shared" si="397"/>
        <v>0</v>
      </c>
      <c r="AF155" s="202">
        <f t="shared" si="398"/>
        <v>0</v>
      </c>
    </row>
    <row r="156" spans="1:32" s="234" customFormat="1" x14ac:dyDescent="0.25">
      <c r="A156" s="230"/>
      <c r="B156" s="170" t="s">
        <v>328</v>
      </c>
      <c r="C156" s="286" t="s">
        <v>200</v>
      </c>
      <c r="D156" s="233"/>
      <c r="E156" s="233"/>
      <c r="F156" s="287">
        <f t="shared" ref="F156:K156" si="405">SUM(F157:F164)</f>
        <v>1798.6</v>
      </c>
      <c r="G156" s="287">
        <f t="shared" si="405"/>
        <v>1793.6</v>
      </c>
      <c r="H156" s="287">
        <f t="shared" si="405"/>
        <v>1793.6</v>
      </c>
      <c r="I156" s="287">
        <f t="shared" si="405"/>
        <v>0</v>
      </c>
      <c r="J156" s="287">
        <f t="shared" si="405"/>
        <v>0</v>
      </c>
      <c r="K156" s="287">
        <f t="shared" si="405"/>
        <v>0</v>
      </c>
      <c r="L156" s="288">
        <f t="shared" ref="L156:W156" si="406">SUM(L157:L165)</f>
        <v>6223.6</v>
      </c>
      <c r="M156" s="288">
        <f t="shared" si="406"/>
        <v>6218.6</v>
      </c>
      <c r="N156" s="288">
        <f t="shared" si="406"/>
        <v>6218.6</v>
      </c>
      <c r="O156" s="288">
        <f t="shared" si="406"/>
        <v>1250</v>
      </c>
      <c r="P156" s="288">
        <f t="shared" si="406"/>
        <v>0</v>
      </c>
      <c r="Q156" s="288">
        <f t="shared" si="406"/>
        <v>0</v>
      </c>
      <c r="R156" s="288">
        <f t="shared" si="406"/>
        <v>7473.6</v>
      </c>
      <c r="S156" s="288">
        <f t="shared" si="406"/>
        <v>6218.6</v>
      </c>
      <c r="T156" s="288">
        <f t="shared" si="406"/>
        <v>6218.6</v>
      </c>
      <c r="U156" s="288">
        <f t="shared" si="406"/>
        <v>1903.6</v>
      </c>
      <c r="V156" s="288">
        <f t="shared" si="406"/>
        <v>0</v>
      </c>
      <c r="W156" s="288">
        <f t="shared" si="406"/>
        <v>0</v>
      </c>
      <c r="X156" s="288">
        <f>SUM(X157:X166)</f>
        <v>9377.2000000000007</v>
      </c>
      <c r="Y156" s="288">
        <f>SUM(Y157:Y166)</f>
        <v>6218.6</v>
      </c>
      <c r="Z156" s="288">
        <f>SUM(Z157:Z166)</f>
        <v>10718.6</v>
      </c>
      <c r="AA156" s="288">
        <f>SUM(AA157:AA165)</f>
        <v>4237.3</v>
      </c>
      <c r="AB156" s="288">
        <f>SUM(AB157:AB165)</f>
        <v>0</v>
      </c>
      <c r="AC156" s="288">
        <f>SUM(AC157:AC165)</f>
        <v>0</v>
      </c>
      <c r="AD156" s="288">
        <f>SUM(AD157:AD166)</f>
        <v>13614.5</v>
      </c>
      <c r="AE156" s="288">
        <f>SUM(AE157:AE166)</f>
        <v>6218.6</v>
      </c>
      <c r="AF156" s="288">
        <f>SUM(AF157:AF166)</f>
        <v>10718.6</v>
      </c>
    </row>
    <row r="157" spans="1:32" s="109" customFormat="1" ht="37.5" hidden="1" x14ac:dyDescent="0.25">
      <c r="A157" s="97">
        <v>900</v>
      </c>
      <c r="B157" s="224" t="s">
        <v>82</v>
      </c>
      <c r="C157" s="114" t="s">
        <v>201</v>
      </c>
      <c r="D157" s="104">
        <v>28</v>
      </c>
      <c r="E157" s="104">
        <v>33</v>
      </c>
      <c r="F157" s="111">
        <v>219.6</v>
      </c>
      <c r="G157" s="111">
        <v>219.6</v>
      </c>
      <c r="H157" s="111">
        <v>219.6</v>
      </c>
      <c r="I157" s="100">
        <f t="shared" si="392"/>
        <v>0</v>
      </c>
      <c r="J157" s="100">
        <f t="shared" si="392"/>
        <v>0</v>
      </c>
      <c r="K157" s="100">
        <f t="shared" si="392"/>
        <v>0</v>
      </c>
      <c r="L157" s="112">
        <v>219.6</v>
      </c>
      <c r="M157" s="112">
        <v>219.6</v>
      </c>
      <c r="N157" s="112">
        <v>219.6</v>
      </c>
      <c r="O157" s="112"/>
      <c r="P157" s="112"/>
      <c r="Q157" s="112"/>
      <c r="R157" s="202">
        <f t="shared" si="390"/>
        <v>219.6</v>
      </c>
      <c r="S157" s="202">
        <f t="shared" si="390"/>
        <v>219.6</v>
      </c>
      <c r="T157" s="202">
        <f t="shared" si="390"/>
        <v>219.6</v>
      </c>
      <c r="U157" s="112"/>
      <c r="V157" s="112"/>
      <c r="W157" s="112"/>
      <c r="X157" s="202">
        <f t="shared" ref="X157:X165" si="407">R157+U157</f>
        <v>219.6</v>
      </c>
      <c r="Y157" s="202">
        <f t="shared" ref="Y157:Y165" si="408">S157+V157</f>
        <v>219.6</v>
      </c>
      <c r="Z157" s="202">
        <f t="shared" ref="Z157:Z165" si="409">T157+W157</f>
        <v>219.6</v>
      </c>
      <c r="AA157" s="112"/>
      <c r="AB157" s="112"/>
      <c r="AC157" s="112"/>
      <c r="AD157" s="202">
        <f t="shared" ref="AD157:AD166" si="410">X157+AA157</f>
        <v>219.6</v>
      </c>
      <c r="AE157" s="202">
        <f t="shared" ref="AE157:AE166" si="411">Y157+AB157</f>
        <v>219.6</v>
      </c>
      <c r="AF157" s="202">
        <f t="shared" ref="AF157:AF166" si="412">Z157+AC157</f>
        <v>219.6</v>
      </c>
    </row>
    <row r="158" spans="1:32" s="167" customFormat="1" ht="18.75" hidden="1" customHeight="1" x14ac:dyDescent="0.3">
      <c r="A158" s="97">
        <v>904</v>
      </c>
      <c r="B158" s="282" t="s">
        <v>468</v>
      </c>
      <c r="C158" s="146" t="s">
        <v>329</v>
      </c>
      <c r="D158" s="104"/>
      <c r="E158" s="104"/>
      <c r="F158" s="111"/>
      <c r="G158" s="111"/>
      <c r="H158" s="111"/>
      <c r="I158" s="118">
        <f t="shared" si="392"/>
        <v>0</v>
      </c>
      <c r="J158" s="100">
        <f t="shared" si="392"/>
        <v>0</v>
      </c>
      <c r="K158" s="100">
        <f t="shared" si="392"/>
        <v>0</v>
      </c>
      <c r="L158" s="111"/>
      <c r="M158" s="111"/>
      <c r="N158" s="111"/>
      <c r="O158" s="111"/>
      <c r="P158" s="111"/>
      <c r="Q158" s="111"/>
      <c r="R158" s="202">
        <f t="shared" si="390"/>
        <v>0</v>
      </c>
      <c r="S158" s="202">
        <f t="shared" si="390"/>
        <v>0</v>
      </c>
      <c r="T158" s="202">
        <f t="shared" si="390"/>
        <v>0</v>
      </c>
      <c r="U158" s="112">
        <v>1903.6</v>
      </c>
      <c r="V158" s="111"/>
      <c r="W158" s="111"/>
      <c r="X158" s="202">
        <f t="shared" si="407"/>
        <v>1903.6</v>
      </c>
      <c r="Y158" s="202">
        <f t="shared" si="408"/>
        <v>0</v>
      </c>
      <c r="Z158" s="202">
        <f t="shared" si="409"/>
        <v>0</v>
      </c>
      <c r="AA158" s="112"/>
      <c r="AB158" s="111"/>
      <c r="AC158" s="111"/>
      <c r="AD158" s="202">
        <f t="shared" si="410"/>
        <v>1903.6</v>
      </c>
      <c r="AE158" s="202">
        <f t="shared" si="411"/>
        <v>0</v>
      </c>
      <c r="AF158" s="202">
        <f t="shared" si="412"/>
        <v>0</v>
      </c>
    </row>
    <row r="159" spans="1:32" s="285" customFormat="1" ht="18.75" customHeight="1" x14ac:dyDescent="0.3">
      <c r="A159" s="230">
        <v>904</v>
      </c>
      <c r="B159" s="299" t="s">
        <v>481</v>
      </c>
      <c r="C159" s="283" t="s">
        <v>482</v>
      </c>
      <c r="D159" s="233"/>
      <c r="E159" s="233"/>
      <c r="F159" s="242"/>
      <c r="G159" s="242"/>
      <c r="H159" s="242"/>
      <c r="I159" s="284"/>
      <c r="J159" s="243"/>
      <c r="K159" s="243"/>
      <c r="L159" s="242"/>
      <c r="M159" s="242"/>
      <c r="N159" s="242"/>
      <c r="O159" s="242"/>
      <c r="P159" s="242"/>
      <c r="Q159" s="242"/>
      <c r="R159" s="245"/>
      <c r="S159" s="245"/>
      <c r="T159" s="245"/>
      <c r="U159" s="244"/>
      <c r="V159" s="242"/>
      <c r="W159" s="242"/>
      <c r="X159" s="245"/>
      <c r="Y159" s="245"/>
      <c r="Z159" s="245"/>
      <c r="AA159" s="244">
        <v>4237.3</v>
      </c>
      <c r="AB159" s="242"/>
      <c r="AC159" s="242"/>
      <c r="AD159" s="245">
        <f t="shared" ref="AD159" si="413">X159+AA159</f>
        <v>4237.3</v>
      </c>
      <c r="AE159" s="245">
        <f t="shared" ref="AE159" si="414">Y159+AB159</f>
        <v>0</v>
      </c>
      <c r="AF159" s="245">
        <f t="shared" ref="AF159" si="415">Z159+AC159</f>
        <v>0</v>
      </c>
    </row>
    <row r="160" spans="1:32" s="109" customFormat="1" ht="37.5" hidden="1" x14ac:dyDescent="0.25">
      <c r="A160" s="97">
        <v>911</v>
      </c>
      <c r="B160" s="224" t="s">
        <v>83</v>
      </c>
      <c r="C160" s="114" t="s">
        <v>202</v>
      </c>
      <c r="D160" s="104">
        <v>27</v>
      </c>
      <c r="E160" s="104">
        <v>30</v>
      </c>
      <c r="F160" s="111">
        <v>1209</v>
      </c>
      <c r="G160" s="111">
        <v>1209</v>
      </c>
      <c r="H160" s="111">
        <v>1209</v>
      </c>
      <c r="I160" s="100">
        <f t="shared" si="392"/>
        <v>0</v>
      </c>
      <c r="J160" s="100">
        <f t="shared" si="392"/>
        <v>0</v>
      </c>
      <c r="K160" s="100">
        <f t="shared" si="392"/>
        <v>0</v>
      </c>
      <c r="L160" s="112">
        <v>1209</v>
      </c>
      <c r="M160" s="112">
        <v>1209</v>
      </c>
      <c r="N160" s="112">
        <v>1209</v>
      </c>
      <c r="O160" s="112"/>
      <c r="P160" s="112"/>
      <c r="Q160" s="112"/>
      <c r="R160" s="202">
        <f t="shared" si="390"/>
        <v>1209</v>
      </c>
      <c r="S160" s="202">
        <f t="shared" si="390"/>
        <v>1209</v>
      </c>
      <c r="T160" s="202">
        <f t="shared" si="390"/>
        <v>1209</v>
      </c>
      <c r="U160" s="112"/>
      <c r="V160" s="112"/>
      <c r="W160" s="112"/>
      <c r="X160" s="202">
        <f t="shared" si="407"/>
        <v>1209</v>
      </c>
      <c r="Y160" s="202">
        <f t="shared" si="408"/>
        <v>1209</v>
      </c>
      <c r="Z160" s="202">
        <f t="shared" si="409"/>
        <v>1209</v>
      </c>
      <c r="AA160" s="112"/>
      <c r="AB160" s="112"/>
      <c r="AC160" s="112"/>
      <c r="AD160" s="202">
        <f t="shared" si="410"/>
        <v>1209</v>
      </c>
      <c r="AE160" s="202">
        <f t="shared" si="411"/>
        <v>1209</v>
      </c>
      <c r="AF160" s="202">
        <f t="shared" si="412"/>
        <v>1209</v>
      </c>
    </row>
    <row r="161" spans="1:32" s="109" customFormat="1" ht="37.5" hidden="1" x14ac:dyDescent="0.25">
      <c r="A161" s="97">
        <v>911</v>
      </c>
      <c r="B161" s="224" t="s">
        <v>84</v>
      </c>
      <c r="C161" s="114" t="s">
        <v>203</v>
      </c>
      <c r="D161" s="104">
        <v>25</v>
      </c>
      <c r="E161" s="104">
        <v>30</v>
      </c>
      <c r="F161" s="111">
        <v>365</v>
      </c>
      <c r="G161" s="111">
        <v>365</v>
      </c>
      <c r="H161" s="111">
        <v>365</v>
      </c>
      <c r="I161" s="100">
        <f t="shared" si="392"/>
        <v>0</v>
      </c>
      <c r="J161" s="100">
        <f t="shared" si="392"/>
        <v>0</v>
      </c>
      <c r="K161" s="100">
        <f t="shared" si="392"/>
        <v>0</v>
      </c>
      <c r="L161" s="112">
        <v>365</v>
      </c>
      <c r="M161" s="112">
        <v>365</v>
      </c>
      <c r="N161" s="112">
        <v>365</v>
      </c>
      <c r="O161" s="112"/>
      <c r="P161" s="112"/>
      <c r="Q161" s="112"/>
      <c r="R161" s="202">
        <f t="shared" si="390"/>
        <v>365</v>
      </c>
      <c r="S161" s="202">
        <f t="shared" si="390"/>
        <v>365</v>
      </c>
      <c r="T161" s="202">
        <f t="shared" si="390"/>
        <v>365</v>
      </c>
      <c r="U161" s="112"/>
      <c r="V161" s="112"/>
      <c r="W161" s="112"/>
      <c r="X161" s="202">
        <f t="shared" si="407"/>
        <v>365</v>
      </c>
      <c r="Y161" s="202">
        <f t="shared" si="408"/>
        <v>365</v>
      </c>
      <c r="Z161" s="202">
        <f t="shared" si="409"/>
        <v>365</v>
      </c>
      <c r="AA161" s="112"/>
      <c r="AB161" s="112"/>
      <c r="AC161" s="112"/>
      <c r="AD161" s="202">
        <f t="shared" si="410"/>
        <v>365</v>
      </c>
      <c r="AE161" s="202">
        <f t="shared" si="411"/>
        <v>365</v>
      </c>
      <c r="AF161" s="202">
        <f t="shared" si="412"/>
        <v>365</v>
      </c>
    </row>
    <row r="162" spans="1:32" s="167" customFormat="1" ht="18.75" hidden="1" customHeight="1" x14ac:dyDescent="0.3">
      <c r="A162" s="97">
        <v>911</v>
      </c>
      <c r="B162" s="224" t="s">
        <v>85</v>
      </c>
      <c r="C162" s="115" t="s">
        <v>204</v>
      </c>
      <c r="D162" s="104"/>
      <c r="E162" s="104"/>
      <c r="F162" s="111"/>
      <c r="G162" s="111"/>
      <c r="H162" s="111"/>
      <c r="I162" s="118">
        <f t="shared" si="392"/>
        <v>0</v>
      </c>
      <c r="J162" s="100">
        <f t="shared" si="392"/>
        <v>0</v>
      </c>
      <c r="K162" s="100">
        <f t="shared" si="392"/>
        <v>0</v>
      </c>
      <c r="L162" s="111"/>
      <c r="M162" s="111"/>
      <c r="N162" s="111"/>
      <c r="O162" s="111"/>
      <c r="P162" s="111"/>
      <c r="Q162" s="111"/>
      <c r="R162" s="202">
        <f t="shared" si="390"/>
        <v>0</v>
      </c>
      <c r="S162" s="202">
        <f t="shared" si="390"/>
        <v>0</v>
      </c>
      <c r="T162" s="202">
        <f t="shared" si="390"/>
        <v>0</v>
      </c>
      <c r="U162" s="111"/>
      <c r="V162" s="111"/>
      <c r="W162" s="111"/>
      <c r="X162" s="202">
        <f t="shared" si="407"/>
        <v>0</v>
      </c>
      <c r="Y162" s="202">
        <f t="shared" si="408"/>
        <v>0</v>
      </c>
      <c r="Z162" s="202">
        <f t="shared" si="409"/>
        <v>0</v>
      </c>
      <c r="AA162" s="111"/>
      <c r="AB162" s="111"/>
      <c r="AC162" s="111"/>
      <c r="AD162" s="202">
        <f t="shared" si="410"/>
        <v>0</v>
      </c>
      <c r="AE162" s="202">
        <f t="shared" si="411"/>
        <v>0</v>
      </c>
      <c r="AF162" s="202">
        <f t="shared" si="412"/>
        <v>0</v>
      </c>
    </row>
    <row r="163" spans="1:32" s="109" customFormat="1" ht="37.5" hidden="1" x14ac:dyDescent="0.25">
      <c r="A163" s="97">
        <v>911</v>
      </c>
      <c r="B163" s="224" t="s">
        <v>86</v>
      </c>
      <c r="C163" s="114" t="s">
        <v>205</v>
      </c>
      <c r="D163" s="104">
        <v>25</v>
      </c>
      <c r="E163" s="104">
        <v>30</v>
      </c>
      <c r="F163" s="111">
        <v>5</v>
      </c>
      <c r="G163" s="111">
        <v>0</v>
      </c>
      <c r="H163" s="111">
        <v>0</v>
      </c>
      <c r="I163" s="100">
        <f t="shared" si="392"/>
        <v>0</v>
      </c>
      <c r="J163" s="100">
        <f t="shared" si="392"/>
        <v>0</v>
      </c>
      <c r="K163" s="100">
        <f t="shared" si="392"/>
        <v>0</v>
      </c>
      <c r="L163" s="112">
        <v>5</v>
      </c>
      <c r="M163" s="112">
        <v>0</v>
      </c>
      <c r="N163" s="112">
        <v>0</v>
      </c>
      <c r="O163" s="112"/>
      <c r="P163" s="112"/>
      <c r="Q163" s="112"/>
      <c r="R163" s="202">
        <f t="shared" si="390"/>
        <v>5</v>
      </c>
      <c r="S163" s="202">
        <f t="shared" si="390"/>
        <v>0</v>
      </c>
      <c r="T163" s="202">
        <f t="shared" si="390"/>
        <v>0</v>
      </c>
      <c r="U163" s="112"/>
      <c r="V163" s="112"/>
      <c r="W163" s="112"/>
      <c r="X163" s="202">
        <f t="shared" si="407"/>
        <v>5</v>
      </c>
      <c r="Y163" s="202">
        <f t="shared" si="408"/>
        <v>0</v>
      </c>
      <c r="Z163" s="202">
        <f t="shared" si="409"/>
        <v>0</v>
      </c>
      <c r="AA163" s="112"/>
      <c r="AB163" s="112"/>
      <c r="AC163" s="112"/>
      <c r="AD163" s="202">
        <f t="shared" si="410"/>
        <v>5</v>
      </c>
      <c r="AE163" s="202">
        <f t="shared" si="411"/>
        <v>0</v>
      </c>
      <c r="AF163" s="202">
        <f t="shared" si="412"/>
        <v>0</v>
      </c>
    </row>
    <row r="164" spans="1:32" s="167" customFormat="1" ht="20.25" hidden="1" customHeight="1" x14ac:dyDescent="0.3">
      <c r="A164" s="97">
        <v>911</v>
      </c>
      <c r="B164" s="224" t="s">
        <v>330</v>
      </c>
      <c r="C164" s="114" t="s">
        <v>331</v>
      </c>
      <c r="D164" s="104"/>
      <c r="E164" s="104"/>
      <c r="F164" s="111"/>
      <c r="G164" s="111"/>
      <c r="H164" s="111"/>
      <c r="I164" s="118">
        <f t="shared" si="392"/>
        <v>0</v>
      </c>
      <c r="J164" s="100">
        <f t="shared" si="392"/>
        <v>0</v>
      </c>
      <c r="K164" s="100">
        <f t="shared" si="392"/>
        <v>0</v>
      </c>
      <c r="L164" s="112">
        <v>0</v>
      </c>
      <c r="M164" s="112">
        <v>0</v>
      </c>
      <c r="N164" s="112">
        <v>0</v>
      </c>
      <c r="O164" s="112">
        <v>1250</v>
      </c>
      <c r="P164" s="111"/>
      <c r="Q164" s="111"/>
      <c r="R164" s="202">
        <f t="shared" si="390"/>
        <v>1250</v>
      </c>
      <c r="S164" s="202">
        <f t="shared" si="390"/>
        <v>0</v>
      </c>
      <c r="T164" s="202">
        <f t="shared" si="390"/>
        <v>0</v>
      </c>
      <c r="U164" s="112"/>
      <c r="V164" s="111"/>
      <c r="W164" s="111"/>
      <c r="X164" s="202">
        <f t="shared" si="407"/>
        <v>1250</v>
      </c>
      <c r="Y164" s="202">
        <f t="shared" si="408"/>
        <v>0</v>
      </c>
      <c r="Z164" s="202">
        <f t="shared" si="409"/>
        <v>0</v>
      </c>
      <c r="AA164" s="112"/>
      <c r="AB164" s="111"/>
      <c r="AC164" s="111"/>
      <c r="AD164" s="202">
        <f t="shared" si="410"/>
        <v>1250</v>
      </c>
      <c r="AE164" s="202">
        <f t="shared" si="411"/>
        <v>0</v>
      </c>
      <c r="AF164" s="202">
        <f t="shared" si="412"/>
        <v>0</v>
      </c>
    </row>
    <row r="165" spans="1:32" s="167" customFormat="1" ht="45" hidden="1" customHeight="1" x14ac:dyDescent="0.3">
      <c r="A165" s="97">
        <v>913</v>
      </c>
      <c r="B165" s="224" t="s">
        <v>87</v>
      </c>
      <c r="C165" s="225" t="s">
        <v>384</v>
      </c>
      <c r="D165" s="104"/>
      <c r="E165" s="104"/>
      <c r="F165" s="111"/>
      <c r="G165" s="111"/>
      <c r="H165" s="111"/>
      <c r="I165" s="118"/>
      <c r="J165" s="100"/>
      <c r="K165" s="100"/>
      <c r="L165" s="226">
        <v>4425</v>
      </c>
      <c r="M165" s="226">
        <v>4425</v>
      </c>
      <c r="N165" s="226">
        <v>4425</v>
      </c>
      <c r="O165" s="112"/>
      <c r="P165" s="112"/>
      <c r="Q165" s="112"/>
      <c r="R165" s="202">
        <f t="shared" ref="R165" si="416">L165+O165</f>
        <v>4425</v>
      </c>
      <c r="S165" s="202">
        <f t="shared" ref="S165" si="417">M165+P165</f>
        <v>4425</v>
      </c>
      <c r="T165" s="202">
        <f t="shared" ref="T165" si="418">N165+Q165</f>
        <v>4425</v>
      </c>
      <c r="U165" s="112"/>
      <c r="V165" s="112"/>
      <c r="W165" s="112"/>
      <c r="X165" s="202">
        <f t="shared" si="407"/>
        <v>4425</v>
      </c>
      <c r="Y165" s="202">
        <f t="shared" si="408"/>
        <v>4425</v>
      </c>
      <c r="Z165" s="202">
        <f t="shared" si="409"/>
        <v>4425</v>
      </c>
      <c r="AA165" s="112"/>
      <c r="AB165" s="112"/>
      <c r="AC165" s="112"/>
      <c r="AD165" s="202">
        <f t="shared" si="410"/>
        <v>4425</v>
      </c>
      <c r="AE165" s="202">
        <f t="shared" si="411"/>
        <v>4425</v>
      </c>
      <c r="AF165" s="202">
        <f t="shared" si="412"/>
        <v>4425</v>
      </c>
    </row>
    <row r="166" spans="1:32" s="167" customFormat="1" ht="19.5" hidden="1" customHeight="1" x14ac:dyDescent="0.3">
      <c r="A166" s="97"/>
      <c r="B166" s="224"/>
      <c r="C166" s="114" t="s">
        <v>473</v>
      </c>
      <c r="D166" s="104"/>
      <c r="E166" s="104"/>
      <c r="F166" s="111"/>
      <c r="G166" s="111"/>
      <c r="H166" s="111"/>
      <c r="I166" s="118"/>
      <c r="J166" s="100"/>
      <c r="K166" s="100"/>
      <c r="L166" s="226"/>
      <c r="M166" s="226"/>
      <c r="N166" s="226"/>
      <c r="O166" s="112"/>
      <c r="P166" s="112"/>
      <c r="Q166" s="112"/>
      <c r="R166" s="202"/>
      <c r="S166" s="202"/>
      <c r="T166" s="202"/>
      <c r="U166" s="112"/>
      <c r="V166" s="112"/>
      <c r="W166" s="112">
        <v>4500</v>
      </c>
      <c r="X166" s="202">
        <f t="shared" ref="X166" si="419">R166+U166</f>
        <v>0</v>
      </c>
      <c r="Y166" s="202">
        <f t="shared" ref="Y166" si="420">S166+V166</f>
        <v>0</v>
      </c>
      <c r="Z166" s="202">
        <f t="shared" ref="Z166" si="421">T166+W166</f>
        <v>4500</v>
      </c>
      <c r="AA166" s="112"/>
      <c r="AB166" s="112"/>
      <c r="AC166" s="112"/>
      <c r="AD166" s="202">
        <f t="shared" si="410"/>
        <v>0</v>
      </c>
      <c r="AE166" s="202">
        <f t="shared" si="411"/>
        <v>0</v>
      </c>
      <c r="AF166" s="202">
        <f t="shared" si="412"/>
        <v>4500</v>
      </c>
    </row>
    <row r="167" spans="1:32" s="234" customFormat="1" ht="37.5" x14ac:dyDescent="0.25">
      <c r="A167" s="230"/>
      <c r="B167" s="231" t="s">
        <v>332</v>
      </c>
      <c r="C167" s="232" t="s">
        <v>206</v>
      </c>
      <c r="D167" s="233"/>
      <c r="E167" s="233"/>
      <c r="F167" s="198">
        <f t="shared" ref="F167:Z167" si="422">SUM(F168:F189)</f>
        <v>1249873.3</v>
      </c>
      <c r="G167" s="198">
        <f t="shared" si="422"/>
        <v>1250412.1000000001</v>
      </c>
      <c r="H167" s="198">
        <f t="shared" si="422"/>
        <v>1256887</v>
      </c>
      <c r="I167" s="198">
        <f t="shared" si="422"/>
        <v>6758.9999999999945</v>
      </c>
      <c r="J167" s="198">
        <f t="shared" si="422"/>
        <v>9998.3999999999942</v>
      </c>
      <c r="K167" s="198">
        <f t="shared" si="422"/>
        <v>9801.0999999999949</v>
      </c>
      <c r="L167" s="199">
        <f t="shared" si="422"/>
        <v>1256632.3</v>
      </c>
      <c r="M167" s="199">
        <f t="shared" si="422"/>
        <v>1260410.5</v>
      </c>
      <c r="N167" s="199">
        <f t="shared" si="422"/>
        <v>1266688.0999999999</v>
      </c>
      <c r="O167" s="199">
        <f t="shared" si="422"/>
        <v>0</v>
      </c>
      <c r="P167" s="199">
        <f t="shared" si="422"/>
        <v>0</v>
      </c>
      <c r="Q167" s="199">
        <f t="shared" si="422"/>
        <v>0</v>
      </c>
      <c r="R167" s="199">
        <f t="shared" si="422"/>
        <v>1256632.2999999998</v>
      </c>
      <c r="S167" s="199">
        <f t="shared" si="422"/>
        <v>1260410.5</v>
      </c>
      <c r="T167" s="199">
        <f t="shared" si="422"/>
        <v>1266688.0999999999</v>
      </c>
      <c r="U167" s="199">
        <f t="shared" si="422"/>
        <v>1792</v>
      </c>
      <c r="V167" s="199">
        <f t="shared" si="422"/>
        <v>296.89999999999998</v>
      </c>
      <c r="W167" s="199">
        <f t="shared" si="422"/>
        <v>296.89999999999998</v>
      </c>
      <c r="X167" s="199">
        <f t="shared" si="422"/>
        <v>1258424.2999999998</v>
      </c>
      <c r="Y167" s="199">
        <f t="shared" si="422"/>
        <v>1260707.4000000001</v>
      </c>
      <c r="Z167" s="199">
        <f t="shared" si="422"/>
        <v>1266985</v>
      </c>
      <c r="AA167" s="199">
        <f t="shared" ref="AA167:AF167" si="423">SUM(AA168:AA189)</f>
        <v>1335</v>
      </c>
      <c r="AB167" s="199">
        <f t="shared" si="423"/>
        <v>0</v>
      </c>
      <c r="AC167" s="199">
        <f t="shared" si="423"/>
        <v>0</v>
      </c>
      <c r="AD167" s="199">
        <f>SUM(AD168:AD189)</f>
        <v>1259759.2999999998</v>
      </c>
      <c r="AE167" s="199">
        <f t="shared" si="423"/>
        <v>1260707.4000000001</v>
      </c>
      <c r="AF167" s="199">
        <f t="shared" si="423"/>
        <v>1266985</v>
      </c>
    </row>
    <row r="168" spans="1:32" s="109" customFormat="1" ht="56.25" hidden="1" x14ac:dyDescent="0.25">
      <c r="A168" s="97">
        <v>915</v>
      </c>
      <c r="B168" s="173" t="s">
        <v>333</v>
      </c>
      <c r="C168" s="120" t="s">
        <v>207</v>
      </c>
      <c r="D168" s="104">
        <v>41</v>
      </c>
      <c r="E168" s="104">
        <v>55</v>
      </c>
      <c r="F168" s="111">
        <v>260</v>
      </c>
      <c r="G168" s="111">
        <v>260</v>
      </c>
      <c r="H168" s="111">
        <v>260</v>
      </c>
      <c r="I168" s="100">
        <f t="shared" si="392"/>
        <v>0</v>
      </c>
      <c r="J168" s="100">
        <f t="shared" si="392"/>
        <v>0</v>
      </c>
      <c r="K168" s="100">
        <f t="shared" si="392"/>
        <v>0</v>
      </c>
      <c r="L168" s="112">
        <v>260</v>
      </c>
      <c r="M168" s="112">
        <v>260</v>
      </c>
      <c r="N168" s="112">
        <v>260</v>
      </c>
      <c r="O168" s="112"/>
      <c r="P168" s="112"/>
      <c r="Q168" s="112"/>
      <c r="R168" s="202">
        <f t="shared" si="390"/>
        <v>260</v>
      </c>
      <c r="S168" s="202">
        <f t="shared" si="390"/>
        <v>260</v>
      </c>
      <c r="T168" s="202">
        <f t="shared" si="390"/>
        <v>260</v>
      </c>
      <c r="U168" s="112"/>
      <c r="V168" s="112"/>
      <c r="W168" s="112"/>
      <c r="X168" s="202">
        <f t="shared" ref="X168:X187" si="424">R168+U168</f>
        <v>260</v>
      </c>
      <c r="Y168" s="202">
        <f t="shared" ref="Y168:Y187" si="425">S168+V168</f>
        <v>260</v>
      </c>
      <c r="Z168" s="202">
        <f t="shared" ref="Z168:Z187" si="426">T168+W168</f>
        <v>260</v>
      </c>
      <c r="AA168" s="112"/>
      <c r="AB168" s="112"/>
      <c r="AC168" s="112"/>
      <c r="AD168" s="202">
        <f t="shared" ref="AD168:AD187" si="427">X168+AA168</f>
        <v>260</v>
      </c>
      <c r="AE168" s="202">
        <f t="shared" ref="AE168:AE187" si="428">Y168+AB168</f>
        <v>260</v>
      </c>
      <c r="AF168" s="202">
        <f t="shared" ref="AF168:AF187" si="429">Z168+AC168</f>
        <v>260</v>
      </c>
    </row>
    <row r="169" spans="1:32" s="167" customFormat="1" ht="38.25" hidden="1" customHeight="1" x14ac:dyDescent="0.3">
      <c r="A169" s="97">
        <v>915</v>
      </c>
      <c r="B169" s="174" t="s">
        <v>334</v>
      </c>
      <c r="C169" s="208" t="s">
        <v>208</v>
      </c>
      <c r="D169" s="104"/>
      <c r="E169" s="104"/>
      <c r="F169" s="111"/>
      <c r="G169" s="111"/>
      <c r="H169" s="111"/>
      <c r="I169" s="118">
        <f t="shared" si="392"/>
        <v>0</v>
      </c>
      <c r="J169" s="100">
        <f t="shared" si="392"/>
        <v>0</v>
      </c>
      <c r="K169" s="100">
        <f t="shared" si="392"/>
        <v>0</v>
      </c>
      <c r="L169" s="111"/>
      <c r="M169" s="111"/>
      <c r="N169" s="111"/>
      <c r="O169" s="111"/>
      <c r="P169" s="111"/>
      <c r="Q169" s="111"/>
      <c r="R169" s="202">
        <f t="shared" si="390"/>
        <v>0</v>
      </c>
      <c r="S169" s="202">
        <f t="shared" si="390"/>
        <v>0</v>
      </c>
      <c r="T169" s="202">
        <f t="shared" si="390"/>
        <v>0</v>
      </c>
      <c r="U169" s="111"/>
      <c r="V169" s="111"/>
      <c r="W169" s="111"/>
      <c r="X169" s="202">
        <f t="shared" si="424"/>
        <v>0</v>
      </c>
      <c r="Y169" s="202">
        <f t="shared" si="425"/>
        <v>0</v>
      </c>
      <c r="Z169" s="202">
        <f t="shared" si="426"/>
        <v>0</v>
      </c>
      <c r="AA169" s="111"/>
      <c r="AB169" s="111"/>
      <c r="AC169" s="111"/>
      <c r="AD169" s="202">
        <f t="shared" si="427"/>
        <v>0</v>
      </c>
      <c r="AE169" s="202">
        <f t="shared" si="428"/>
        <v>0</v>
      </c>
      <c r="AF169" s="202">
        <f t="shared" si="429"/>
        <v>0</v>
      </c>
    </row>
    <row r="170" spans="1:32" s="109" customFormat="1" ht="56.25" hidden="1" x14ac:dyDescent="0.3">
      <c r="A170" s="97">
        <v>911</v>
      </c>
      <c r="B170" s="173" t="s">
        <v>335</v>
      </c>
      <c r="C170" s="110" t="s">
        <v>209</v>
      </c>
      <c r="D170" s="104">
        <v>62</v>
      </c>
      <c r="E170" s="104">
        <v>75</v>
      </c>
      <c r="F170" s="111">
        <v>39680</v>
      </c>
      <c r="G170" s="111">
        <v>39680</v>
      </c>
      <c r="H170" s="111">
        <v>39680</v>
      </c>
      <c r="I170" s="100">
        <f t="shared" si="392"/>
        <v>0</v>
      </c>
      <c r="J170" s="100">
        <f t="shared" si="392"/>
        <v>0</v>
      </c>
      <c r="K170" s="100">
        <f t="shared" si="392"/>
        <v>0</v>
      </c>
      <c r="L170" s="112">
        <v>39680</v>
      </c>
      <c r="M170" s="112">
        <v>39680</v>
      </c>
      <c r="N170" s="112">
        <v>39680</v>
      </c>
      <c r="O170" s="112"/>
      <c r="P170" s="112"/>
      <c r="Q170" s="112"/>
      <c r="R170" s="202">
        <f t="shared" si="390"/>
        <v>39680</v>
      </c>
      <c r="S170" s="202">
        <f t="shared" si="390"/>
        <v>39680</v>
      </c>
      <c r="T170" s="202">
        <f t="shared" si="390"/>
        <v>39680</v>
      </c>
      <c r="U170" s="112"/>
      <c r="V170" s="112"/>
      <c r="W170" s="112"/>
      <c r="X170" s="202">
        <f t="shared" si="424"/>
        <v>39680</v>
      </c>
      <c r="Y170" s="202">
        <f t="shared" si="425"/>
        <v>39680</v>
      </c>
      <c r="Z170" s="202">
        <f t="shared" si="426"/>
        <v>39680</v>
      </c>
      <c r="AA170" s="112"/>
      <c r="AB170" s="112"/>
      <c r="AC170" s="112"/>
      <c r="AD170" s="202">
        <f t="shared" si="427"/>
        <v>39680</v>
      </c>
      <c r="AE170" s="202">
        <f t="shared" si="428"/>
        <v>39680</v>
      </c>
      <c r="AF170" s="202">
        <f t="shared" si="429"/>
        <v>39680</v>
      </c>
    </row>
    <row r="171" spans="1:32" s="109" customFormat="1" ht="38.25" hidden="1" customHeight="1" x14ac:dyDescent="0.3">
      <c r="A171" s="97">
        <v>911</v>
      </c>
      <c r="B171" s="173" t="s">
        <v>336</v>
      </c>
      <c r="C171" s="110" t="s">
        <v>210</v>
      </c>
      <c r="D171" s="104">
        <v>53</v>
      </c>
      <c r="E171" s="104">
        <v>66</v>
      </c>
      <c r="F171" s="111">
        <v>2260.1</v>
      </c>
      <c r="G171" s="111">
        <v>2260.1</v>
      </c>
      <c r="H171" s="111">
        <v>2260.1</v>
      </c>
      <c r="I171" s="100">
        <f t="shared" si="392"/>
        <v>0</v>
      </c>
      <c r="J171" s="100">
        <f t="shared" si="392"/>
        <v>0</v>
      </c>
      <c r="K171" s="100">
        <f t="shared" si="392"/>
        <v>0</v>
      </c>
      <c r="L171" s="112">
        <v>2260.1</v>
      </c>
      <c r="M171" s="112">
        <v>2260.1</v>
      </c>
      <c r="N171" s="112">
        <v>2260.1</v>
      </c>
      <c r="O171" s="112"/>
      <c r="P171" s="112"/>
      <c r="Q171" s="112"/>
      <c r="R171" s="202">
        <f t="shared" si="390"/>
        <v>2260.1</v>
      </c>
      <c r="S171" s="202">
        <f t="shared" si="390"/>
        <v>2260.1</v>
      </c>
      <c r="T171" s="202">
        <f t="shared" si="390"/>
        <v>2260.1</v>
      </c>
      <c r="U171" s="112"/>
      <c r="V171" s="112"/>
      <c r="W171" s="112"/>
      <c r="X171" s="202">
        <f t="shared" si="424"/>
        <v>2260.1</v>
      </c>
      <c r="Y171" s="202">
        <f t="shared" si="425"/>
        <v>2260.1</v>
      </c>
      <c r="Z171" s="202">
        <f t="shared" si="426"/>
        <v>2260.1</v>
      </c>
      <c r="AA171" s="112"/>
      <c r="AB171" s="112"/>
      <c r="AC171" s="112"/>
      <c r="AD171" s="202">
        <f t="shared" si="427"/>
        <v>2260.1</v>
      </c>
      <c r="AE171" s="202">
        <f t="shared" si="428"/>
        <v>2260.1</v>
      </c>
      <c r="AF171" s="202">
        <f t="shared" si="429"/>
        <v>2260.1</v>
      </c>
    </row>
    <row r="172" spans="1:32" s="109" customFormat="1" ht="75" hidden="1" x14ac:dyDescent="0.3">
      <c r="A172" s="97">
        <v>905</v>
      </c>
      <c r="B172" s="173" t="s">
        <v>337</v>
      </c>
      <c r="C172" s="110" t="s">
        <v>338</v>
      </c>
      <c r="D172" s="104">
        <v>59</v>
      </c>
      <c r="E172" s="104">
        <v>72</v>
      </c>
      <c r="F172" s="111">
        <v>58382</v>
      </c>
      <c r="G172" s="111">
        <v>58382</v>
      </c>
      <c r="H172" s="111">
        <v>58382</v>
      </c>
      <c r="I172" s="100">
        <f t="shared" si="392"/>
        <v>0</v>
      </c>
      <c r="J172" s="100">
        <f t="shared" si="392"/>
        <v>0</v>
      </c>
      <c r="K172" s="100">
        <f t="shared" si="392"/>
        <v>0</v>
      </c>
      <c r="L172" s="112">
        <v>58382</v>
      </c>
      <c r="M172" s="112">
        <v>58382</v>
      </c>
      <c r="N172" s="112">
        <v>58382</v>
      </c>
      <c r="O172" s="112">
        <v>-34507</v>
      </c>
      <c r="P172" s="112">
        <v>-31513</v>
      </c>
      <c r="Q172" s="112">
        <v>-31336</v>
      </c>
      <c r="R172" s="202">
        <f t="shared" si="390"/>
        <v>23875</v>
      </c>
      <c r="S172" s="202">
        <f t="shared" si="390"/>
        <v>26869</v>
      </c>
      <c r="T172" s="202">
        <f t="shared" si="390"/>
        <v>27046</v>
      </c>
      <c r="U172" s="112"/>
      <c r="V172" s="112"/>
      <c r="W172" s="112"/>
      <c r="X172" s="202">
        <f t="shared" si="424"/>
        <v>23875</v>
      </c>
      <c r="Y172" s="202">
        <f t="shared" si="425"/>
        <v>26869</v>
      </c>
      <c r="Z172" s="202">
        <f t="shared" si="426"/>
        <v>27046</v>
      </c>
      <c r="AA172" s="112"/>
      <c r="AB172" s="112"/>
      <c r="AC172" s="112"/>
      <c r="AD172" s="202">
        <f t="shared" si="427"/>
        <v>23875</v>
      </c>
      <c r="AE172" s="202">
        <f t="shared" si="428"/>
        <v>26869</v>
      </c>
      <c r="AF172" s="202">
        <f t="shared" si="429"/>
        <v>27046</v>
      </c>
    </row>
    <row r="173" spans="1:32" s="167" customFormat="1" ht="37.5" hidden="1" customHeight="1" x14ac:dyDescent="0.3">
      <c r="A173" s="97">
        <v>915</v>
      </c>
      <c r="B173" s="174" t="s">
        <v>339</v>
      </c>
      <c r="C173" s="127" t="s">
        <v>211</v>
      </c>
      <c r="D173" s="104"/>
      <c r="E173" s="104"/>
      <c r="F173" s="111"/>
      <c r="G173" s="111"/>
      <c r="H173" s="111"/>
      <c r="I173" s="118">
        <f t="shared" si="392"/>
        <v>0</v>
      </c>
      <c r="J173" s="100">
        <f t="shared" si="392"/>
        <v>0</v>
      </c>
      <c r="K173" s="100">
        <f t="shared" si="392"/>
        <v>0</v>
      </c>
      <c r="L173" s="111"/>
      <c r="M173" s="111"/>
      <c r="N173" s="111"/>
      <c r="O173" s="111"/>
      <c r="P173" s="111"/>
      <c r="Q173" s="111"/>
      <c r="R173" s="202">
        <f t="shared" si="390"/>
        <v>0</v>
      </c>
      <c r="S173" s="202">
        <f t="shared" si="390"/>
        <v>0</v>
      </c>
      <c r="T173" s="202">
        <f t="shared" si="390"/>
        <v>0</v>
      </c>
      <c r="U173" s="111"/>
      <c r="V173" s="111"/>
      <c r="W173" s="111"/>
      <c r="X173" s="202">
        <f t="shared" si="424"/>
        <v>0</v>
      </c>
      <c r="Y173" s="202">
        <f t="shared" si="425"/>
        <v>0</v>
      </c>
      <c r="Z173" s="202">
        <f t="shared" si="426"/>
        <v>0</v>
      </c>
      <c r="AA173" s="111"/>
      <c r="AB173" s="111"/>
      <c r="AC173" s="111"/>
      <c r="AD173" s="202">
        <f t="shared" si="427"/>
        <v>0</v>
      </c>
      <c r="AE173" s="202">
        <f t="shared" si="428"/>
        <v>0</v>
      </c>
      <c r="AF173" s="202">
        <f t="shared" si="429"/>
        <v>0</v>
      </c>
    </row>
    <row r="174" spans="1:32" s="109" customFormat="1" ht="75" hidden="1" x14ac:dyDescent="0.3">
      <c r="A174" s="97">
        <v>900</v>
      </c>
      <c r="B174" s="173" t="s">
        <v>340</v>
      </c>
      <c r="C174" s="110" t="s">
        <v>263</v>
      </c>
      <c r="D174" s="104">
        <v>66</v>
      </c>
      <c r="E174" s="104">
        <v>79</v>
      </c>
      <c r="F174" s="111">
        <v>17</v>
      </c>
      <c r="G174" s="111">
        <v>18</v>
      </c>
      <c r="H174" s="111">
        <v>145</v>
      </c>
      <c r="I174" s="100">
        <f t="shared" si="392"/>
        <v>-0.19999999999999929</v>
      </c>
      <c r="J174" s="100">
        <f t="shared" si="392"/>
        <v>0</v>
      </c>
      <c r="K174" s="100">
        <f t="shared" si="392"/>
        <v>-0.40000000000000568</v>
      </c>
      <c r="L174" s="112">
        <v>16.8</v>
      </c>
      <c r="M174" s="112">
        <v>18</v>
      </c>
      <c r="N174" s="112">
        <v>144.6</v>
      </c>
      <c r="O174" s="112"/>
      <c r="P174" s="112"/>
      <c r="Q174" s="112"/>
      <c r="R174" s="202">
        <f t="shared" si="390"/>
        <v>16.8</v>
      </c>
      <c r="S174" s="202">
        <f t="shared" si="390"/>
        <v>18</v>
      </c>
      <c r="T174" s="202">
        <f t="shared" si="390"/>
        <v>144.6</v>
      </c>
      <c r="U174" s="112"/>
      <c r="V174" s="112"/>
      <c r="W174" s="112"/>
      <c r="X174" s="202">
        <f t="shared" si="424"/>
        <v>16.8</v>
      </c>
      <c r="Y174" s="202">
        <f t="shared" si="425"/>
        <v>18</v>
      </c>
      <c r="Z174" s="202">
        <f t="shared" si="426"/>
        <v>144.6</v>
      </c>
      <c r="AA174" s="112"/>
      <c r="AB174" s="112"/>
      <c r="AC174" s="112"/>
      <c r="AD174" s="202">
        <f t="shared" si="427"/>
        <v>16.8</v>
      </c>
      <c r="AE174" s="202">
        <f t="shared" si="428"/>
        <v>18</v>
      </c>
      <c r="AF174" s="202">
        <f t="shared" si="429"/>
        <v>144.6</v>
      </c>
    </row>
    <row r="175" spans="1:32" s="167" customFormat="1" ht="93.75" hidden="1" customHeight="1" x14ac:dyDescent="0.3">
      <c r="A175" s="97">
        <v>900</v>
      </c>
      <c r="B175" s="174" t="s">
        <v>341</v>
      </c>
      <c r="C175" s="209" t="s">
        <v>342</v>
      </c>
      <c r="D175" s="104"/>
      <c r="E175" s="104"/>
      <c r="F175" s="111"/>
      <c r="G175" s="111"/>
      <c r="H175" s="111"/>
      <c r="I175" s="118">
        <f t="shared" si="392"/>
        <v>0</v>
      </c>
      <c r="J175" s="100">
        <f t="shared" si="392"/>
        <v>0</v>
      </c>
      <c r="K175" s="100">
        <f t="shared" si="392"/>
        <v>0</v>
      </c>
      <c r="L175" s="111"/>
      <c r="M175" s="111"/>
      <c r="N175" s="111"/>
      <c r="O175" s="111"/>
      <c r="P175" s="111"/>
      <c r="Q175" s="111"/>
      <c r="R175" s="202">
        <f t="shared" si="390"/>
        <v>0</v>
      </c>
      <c r="S175" s="202">
        <f t="shared" si="390"/>
        <v>0</v>
      </c>
      <c r="T175" s="202">
        <f t="shared" si="390"/>
        <v>0</v>
      </c>
      <c r="U175" s="111"/>
      <c r="V175" s="111"/>
      <c r="W175" s="111"/>
      <c r="X175" s="202">
        <f t="shared" si="424"/>
        <v>0</v>
      </c>
      <c r="Y175" s="202">
        <f t="shared" si="425"/>
        <v>0</v>
      </c>
      <c r="Z175" s="202">
        <f t="shared" si="426"/>
        <v>0</v>
      </c>
      <c r="AA175" s="111"/>
      <c r="AB175" s="111"/>
      <c r="AC175" s="111"/>
      <c r="AD175" s="202">
        <f t="shared" si="427"/>
        <v>0</v>
      </c>
      <c r="AE175" s="202">
        <f t="shared" si="428"/>
        <v>0</v>
      </c>
      <c r="AF175" s="202">
        <f t="shared" si="429"/>
        <v>0</v>
      </c>
    </row>
    <row r="176" spans="1:32" s="109" customFormat="1" ht="75" hidden="1" x14ac:dyDescent="0.3">
      <c r="A176" s="97">
        <v>900</v>
      </c>
      <c r="B176" s="173" t="s">
        <v>343</v>
      </c>
      <c r="C176" s="110" t="s">
        <v>269</v>
      </c>
      <c r="D176" s="104">
        <v>51</v>
      </c>
      <c r="E176" s="104">
        <v>64</v>
      </c>
      <c r="F176" s="111">
        <v>2618.5</v>
      </c>
      <c r="G176" s="111">
        <v>0</v>
      </c>
      <c r="H176" s="111">
        <v>1309.3</v>
      </c>
      <c r="I176" s="100">
        <f t="shared" si="392"/>
        <v>0</v>
      </c>
      <c r="J176" s="100">
        <f t="shared" si="392"/>
        <v>0</v>
      </c>
      <c r="K176" s="100">
        <f t="shared" si="392"/>
        <v>0</v>
      </c>
      <c r="L176" s="112">
        <v>2618.5</v>
      </c>
      <c r="M176" s="112">
        <v>0</v>
      </c>
      <c r="N176" s="112">
        <v>1309.3</v>
      </c>
      <c r="O176" s="112"/>
      <c r="P176" s="112"/>
      <c r="Q176" s="112"/>
      <c r="R176" s="202">
        <f t="shared" si="390"/>
        <v>2618.5</v>
      </c>
      <c r="S176" s="202">
        <f t="shared" si="390"/>
        <v>0</v>
      </c>
      <c r="T176" s="202">
        <f t="shared" si="390"/>
        <v>1309.3</v>
      </c>
      <c r="U176" s="112"/>
      <c r="V176" s="112"/>
      <c r="W176" s="112"/>
      <c r="X176" s="202">
        <f t="shared" si="424"/>
        <v>2618.5</v>
      </c>
      <c r="Y176" s="202">
        <f t="shared" si="425"/>
        <v>0</v>
      </c>
      <c r="Z176" s="202">
        <f t="shared" si="426"/>
        <v>1309.3</v>
      </c>
      <c r="AA176" s="112"/>
      <c r="AB176" s="112"/>
      <c r="AC176" s="112"/>
      <c r="AD176" s="202">
        <f t="shared" si="427"/>
        <v>2618.5</v>
      </c>
      <c r="AE176" s="202">
        <f t="shared" si="428"/>
        <v>0</v>
      </c>
      <c r="AF176" s="202">
        <f t="shared" si="429"/>
        <v>1309.3</v>
      </c>
    </row>
    <row r="177" spans="1:32" s="167" customFormat="1" ht="56.25" hidden="1" customHeight="1" x14ac:dyDescent="0.3">
      <c r="A177" s="97">
        <v>915</v>
      </c>
      <c r="B177" s="174" t="s">
        <v>344</v>
      </c>
      <c r="C177" s="209" t="s">
        <v>212</v>
      </c>
      <c r="D177" s="104"/>
      <c r="E177" s="104"/>
      <c r="F177" s="111"/>
      <c r="G177" s="111"/>
      <c r="H177" s="111"/>
      <c r="I177" s="118">
        <f t="shared" si="392"/>
        <v>0</v>
      </c>
      <c r="J177" s="100">
        <f t="shared" si="392"/>
        <v>0</v>
      </c>
      <c r="K177" s="100">
        <f t="shared" si="392"/>
        <v>0</v>
      </c>
      <c r="L177" s="111"/>
      <c r="M177" s="111"/>
      <c r="N177" s="111"/>
      <c r="O177" s="111"/>
      <c r="P177" s="111"/>
      <c r="Q177" s="111"/>
      <c r="R177" s="202">
        <f t="shared" si="390"/>
        <v>0</v>
      </c>
      <c r="S177" s="202">
        <f t="shared" si="390"/>
        <v>0</v>
      </c>
      <c r="T177" s="202">
        <f t="shared" si="390"/>
        <v>0</v>
      </c>
      <c r="U177" s="111"/>
      <c r="V177" s="111"/>
      <c r="W177" s="111"/>
      <c r="X177" s="202">
        <f t="shared" si="424"/>
        <v>0</v>
      </c>
      <c r="Y177" s="202">
        <f t="shared" si="425"/>
        <v>0</v>
      </c>
      <c r="Z177" s="202">
        <f t="shared" si="426"/>
        <v>0</v>
      </c>
      <c r="AA177" s="111"/>
      <c r="AB177" s="111"/>
      <c r="AC177" s="111"/>
      <c r="AD177" s="202">
        <f t="shared" si="427"/>
        <v>0</v>
      </c>
      <c r="AE177" s="202">
        <f t="shared" si="428"/>
        <v>0</v>
      </c>
      <c r="AF177" s="202">
        <f t="shared" si="429"/>
        <v>0</v>
      </c>
    </row>
    <row r="178" spans="1:32" s="167" customFormat="1" ht="56.25" hidden="1" customHeight="1" x14ac:dyDescent="0.3">
      <c r="A178" s="97">
        <v>900</v>
      </c>
      <c r="B178" s="173" t="s">
        <v>345</v>
      </c>
      <c r="C178" s="210" t="s">
        <v>268</v>
      </c>
      <c r="D178" s="135"/>
      <c r="E178" s="135"/>
      <c r="F178" s="112"/>
      <c r="G178" s="112"/>
      <c r="H178" s="112"/>
      <c r="I178" s="227">
        <f t="shared" si="392"/>
        <v>0</v>
      </c>
      <c r="J178" s="136">
        <f t="shared" si="392"/>
        <v>0</v>
      </c>
      <c r="K178" s="136">
        <f t="shared" si="392"/>
        <v>0</v>
      </c>
      <c r="L178" s="112">
        <v>0</v>
      </c>
      <c r="M178" s="112">
        <v>0</v>
      </c>
      <c r="N178" s="112">
        <v>0</v>
      </c>
      <c r="O178" s="112">
        <v>654.70000000000005</v>
      </c>
      <c r="P178" s="112"/>
      <c r="Q178" s="112">
        <v>654.70000000000005</v>
      </c>
      <c r="R178" s="203">
        <f t="shared" si="390"/>
        <v>654.70000000000005</v>
      </c>
      <c r="S178" s="203">
        <f t="shared" si="390"/>
        <v>0</v>
      </c>
      <c r="T178" s="203">
        <f t="shared" si="390"/>
        <v>654.70000000000005</v>
      </c>
      <c r="U178" s="112"/>
      <c r="V178" s="112"/>
      <c r="W178" s="112"/>
      <c r="X178" s="203">
        <f t="shared" si="424"/>
        <v>654.70000000000005</v>
      </c>
      <c r="Y178" s="203">
        <f t="shared" si="425"/>
        <v>0</v>
      </c>
      <c r="Z178" s="203">
        <f t="shared" si="426"/>
        <v>654.70000000000005</v>
      </c>
      <c r="AA178" s="112"/>
      <c r="AB178" s="112"/>
      <c r="AC178" s="112"/>
      <c r="AD178" s="203">
        <f t="shared" si="427"/>
        <v>654.70000000000005</v>
      </c>
      <c r="AE178" s="203">
        <f t="shared" si="428"/>
        <v>0</v>
      </c>
      <c r="AF178" s="203">
        <f t="shared" si="429"/>
        <v>654.70000000000005</v>
      </c>
    </row>
    <row r="179" spans="1:32" s="167" customFormat="1" ht="56.25" hidden="1" customHeight="1" x14ac:dyDescent="0.3">
      <c r="A179" s="97">
        <v>915</v>
      </c>
      <c r="B179" s="174" t="s">
        <v>346</v>
      </c>
      <c r="C179" s="127" t="s">
        <v>347</v>
      </c>
      <c r="D179" s="104"/>
      <c r="E179" s="104"/>
      <c r="F179" s="111"/>
      <c r="G179" s="111"/>
      <c r="H179" s="111"/>
      <c r="I179" s="118">
        <f t="shared" si="392"/>
        <v>0</v>
      </c>
      <c r="J179" s="100">
        <f t="shared" si="392"/>
        <v>0</v>
      </c>
      <c r="K179" s="100">
        <f t="shared" si="392"/>
        <v>0</v>
      </c>
      <c r="L179" s="111"/>
      <c r="M179" s="111"/>
      <c r="N179" s="111"/>
      <c r="O179" s="111"/>
      <c r="P179" s="111"/>
      <c r="Q179" s="111"/>
      <c r="R179" s="202">
        <f t="shared" si="390"/>
        <v>0</v>
      </c>
      <c r="S179" s="202">
        <f t="shared" si="390"/>
        <v>0</v>
      </c>
      <c r="T179" s="202">
        <f t="shared" si="390"/>
        <v>0</v>
      </c>
      <c r="U179" s="111"/>
      <c r="V179" s="111"/>
      <c r="W179" s="111"/>
      <c r="X179" s="202">
        <f t="shared" si="424"/>
        <v>0</v>
      </c>
      <c r="Y179" s="202">
        <f t="shared" si="425"/>
        <v>0</v>
      </c>
      <c r="Z179" s="202">
        <f t="shared" si="426"/>
        <v>0</v>
      </c>
      <c r="AA179" s="111"/>
      <c r="AB179" s="111"/>
      <c r="AC179" s="111"/>
      <c r="AD179" s="202">
        <f t="shared" si="427"/>
        <v>0</v>
      </c>
      <c r="AE179" s="202">
        <f t="shared" si="428"/>
        <v>0</v>
      </c>
      <c r="AF179" s="202">
        <f t="shared" si="429"/>
        <v>0</v>
      </c>
    </row>
    <row r="180" spans="1:32" s="167" customFormat="1" ht="37.5" hidden="1" customHeight="1" x14ac:dyDescent="0.3">
      <c r="A180" s="97">
        <v>915</v>
      </c>
      <c r="B180" s="174" t="s">
        <v>348</v>
      </c>
      <c r="C180" s="127" t="s">
        <v>213</v>
      </c>
      <c r="D180" s="104"/>
      <c r="E180" s="104"/>
      <c r="F180" s="111"/>
      <c r="G180" s="111"/>
      <c r="H180" s="111"/>
      <c r="I180" s="118">
        <f t="shared" si="392"/>
        <v>0</v>
      </c>
      <c r="J180" s="100">
        <f t="shared" si="392"/>
        <v>0</v>
      </c>
      <c r="K180" s="100">
        <f t="shared" si="392"/>
        <v>0</v>
      </c>
      <c r="L180" s="111"/>
      <c r="M180" s="111"/>
      <c r="N180" s="111"/>
      <c r="O180" s="111"/>
      <c r="P180" s="111"/>
      <c r="Q180" s="111"/>
      <c r="R180" s="202">
        <f t="shared" si="390"/>
        <v>0</v>
      </c>
      <c r="S180" s="202">
        <f t="shared" si="390"/>
        <v>0</v>
      </c>
      <c r="T180" s="202">
        <f t="shared" si="390"/>
        <v>0</v>
      </c>
      <c r="U180" s="111"/>
      <c r="V180" s="111"/>
      <c r="W180" s="111"/>
      <c r="X180" s="202">
        <f t="shared" si="424"/>
        <v>0</v>
      </c>
      <c r="Y180" s="202">
        <f t="shared" si="425"/>
        <v>0</v>
      </c>
      <c r="Z180" s="202">
        <f t="shared" si="426"/>
        <v>0</v>
      </c>
      <c r="AA180" s="111"/>
      <c r="AB180" s="111"/>
      <c r="AC180" s="111"/>
      <c r="AD180" s="202">
        <f t="shared" si="427"/>
        <v>0</v>
      </c>
      <c r="AE180" s="202">
        <f t="shared" si="428"/>
        <v>0</v>
      </c>
      <c r="AF180" s="202">
        <f t="shared" si="429"/>
        <v>0</v>
      </c>
    </row>
    <row r="181" spans="1:32" s="167" customFormat="1" ht="48.75" hidden="1" customHeight="1" x14ac:dyDescent="0.3">
      <c r="A181" s="97">
        <v>911</v>
      </c>
      <c r="B181" s="173" t="s">
        <v>349</v>
      </c>
      <c r="C181" s="120" t="s">
        <v>214</v>
      </c>
      <c r="D181" s="135"/>
      <c r="E181" s="135"/>
      <c r="F181" s="112"/>
      <c r="G181" s="112"/>
      <c r="H181" s="112"/>
      <c r="I181" s="227">
        <f t="shared" si="392"/>
        <v>0</v>
      </c>
      <c r="J181" s="136">
        <f t="shared" si="392"/>
        <v>0</v>
      </c>
      <c r="K181" s="136">
        <f t="shared" si="392"/>
        <v>0</v>
      </c>
      <c r="L181" s="112">
        <v>0</v>
      </c>
      <c r="M181" s="112">
        <v>0</v>
      </c>
      <c r="N181" s="112">
        <v>0</v>
      </c>
      <c r="O181" s="112">
        <v>1200</v>
      </c>
      <c r="P181" s="112">
        <v>1310</v>
      </c>
      <c r="Q181" s="112">
        <v>1330</v>
      </c>
      <c r="R181" s="203">
        <f t="shared" si="390"/>
        <v>1200</v>
      </c>
      <c r="S181" s="203">
        <f t="shared" si="390"/>
        <v>1310</v>
      </c>
      <c r="T181" s="203">
        <f t="shared" si="390"/>
        <v>1330</v>
      </c>
      <c r="U181" s="112"/>
      <c r="V181" s="112"/>
      <c r="W181" s="112"/>
      <c r="X181" s="203">
        <f t="shared" si="424"/>
        <v>1200</v>
      </c>
      <c r="Y181" s="203">
        <f t="shared" si="425"/>
        <v>1310</v>
      </c>
      <c r="Z181" s="203">
        <f t="shared" si="426"/>
        <v>1330</v>
      </c>
      <c r="AA181" s="112"/>
      <c r="AB181" s="112"/>
      <c r="AC181" s="112"/>
      <c r="AD181" s="203">
        <f t="shared" si="427"/>
        <v>1200</v>
      </c>
      <c r="AE181" s="203">
        <f t="shared" si="428"/>
        <v>1310</v>
      </c>
      <c r="AF181" s="203">
        <f t="shared" si="429"/>
        <v>1330</v>
      </c>
    </row>
    <row r="182" spans="1:32" s="109" customFormat="1" ht="93.75" hidden="1" x14ac:dyDescent="0.25">
      <c r="A182" s="97">
        <v>915</v>
      </c>
      <c r="B182" s="173" t="s">
        <v>350</v>
      </c>
      <c r="C182" s="120" t="s">
        <v>215</v>
      </c>
      <c r="D182" s="104">
        <v>42</v>
      </c>
      <c r="E182" s="104">
        <v>50</v>
      </c>
      <c r="F182" s="111">
        <v>615</v>
      </c>
      <c r="G182" s="111">
        <v>634</v>
      </c>
      <c r="H182" s="111">
        <v>659</v>
      </c>
      <c r="I182" s="100">
        <f t="shared" si="392"/>
        <v>0</v>
      </c>
      <c r="J182" s="100">
        <f t="shared" si="392"/>
        <v>0</v>
      </c>
      <c r="K182" s="100">
        <f t="shared" si="392"/>
        <v>0</v>
      </c>
      <c r="L182" s="112">
        <v>615</v>
      </c>
      <c r="M182" s="112">
        <v>634</v>
      </c>
      <c r="N182" s="112">
        <v>659</v>
      </c>
      <c r="O182" s="112"/>
      <c r="P182" s="112"/>
      <c r="Q182" s="112"/>
      <c r="R182" s="202">
        <f t="shared" si="390"/>
        <v>615</v>
      </c>
      <c r="S182" s="202">
        <f t="shared" si="390"/>
        <v>634</v>
      </c>
      <c r="T182" s="202">
        <f t="shared" si="390"/>
        <v>659</v>
      </c>
      <c r="U182" s="112"/>
      <c r="V182" s="112"/>
      <c r="W182" s="112"/>
      <c r="X182" s="202">
        <f t="shared" si="424"/>
        <v>615</v>
      </c>
      <c r="Y182" s="202">
        <f t="shared" si="425"/>
        <v>634</v>
      </c>
      <c r="Z182" s="202">
        <f t="shared" si="426"/>
        <v>659</v>
      </c>
      <c r="AA182" s="112"/>
      <c r="AB182" s="112"/>
      <c r="AC182" s="112"/>
      <c r="AD182" s="202">
        <f t="shared" si="427"/>
        <v>615</v>
      </c>
      <c r="AE182" s="202">
        <f t="shared" si="428"/>
        <v>634</v>
      </c>
      <c r="AF182" s="202">
        <f t="shared" si="429"/>
        <v>659</v>
      </c>
    </row>
    <row r="183" spans="1:32" s="167" customFormat="1" ht="56.25" hidden="1" customHeight="1" x14ac:dyDescent="0.25">
      <c r="A183" s="97">
        <v>915</v>
      </c>
      <c r="B183" s="173" t="s">
        <v>351</v>
      </c>
      <c r="C183" s="120" t="s">
        <v>216</v>
      </c>
      <c r="D183" s="104"/>
      <c r="E183" s="104">
        <v>51</v>
      </c>
      <c r="F183" s="111"/>
      <c r="G183" s="111"/>
      <c r="H183" s="111"/>
      <c r="I183" s="266">
        <f t="shared" si="392"/>
        <v>4.8</v>
      </c>
      <c r="J183" s="100">
        <f t="shared" si="392"/>
        <v>0</v>
      </c>
      <c r="K183" s="100">
        <f t="shared" si="392"/>
        <v>0</v>
      </c>
      <c r="L183" s="112">
        <v>4.8</v>
      </c>
      <c r="M183" s="112">
        <v>0</v>
      </c>
      <c r="N183" s="112">
        <v>0</v>
      </c>
      <c r="O183" s="112"/>
      <c r="P183" s="112"/>
      <c r="Q183" s="112"/>
      <c r="R183" s="202">
        <f t="shared" si="390"/>
        <v>4.8</v>
      </c>
      <c r="S183" s="202">
        <f t="shared" si="390"/>
        <v>0</v>
      </c>
      <c r="T183" s="202">
        <f t="shared" si="390"/>
        <v>0</v>
      </c>
      <c r="U183" s="112">
        <v>6.6</v>
      </c>
      <c r="V183" s="112"/>
      <c r="W183" s="112"/>
      <c r="X183" s="202">
        <f t="shared" si="424"/>
        <v>11.399999999999999</v>
      </c>
      <c r="Y183" s="202">
        <f t="shared" si="425"/>
        <v>0</v>
      </c>
      <c r="Z183" s="202">
        <f t="shared" si="426"/>
        <v>0</v>
      </c>
      <c r="AA183" s="112"/>
      <c r="AB183" s="112"/>
      <c r="AC183" s="112"/>
      <c r="AD183" s="202">
        <f t="shared" si="427"/>
        <v>11.399999999999999</v>
      </c>
      <c r="AE183" s="202">
        <f t="shared" si="428"/>
        <v>0</v>
      </c>
      <c r="AF183" s="202">
        <f t="shared" si="429"/>
        <v>0</v>
      </c>
    </row>
    <row r="184" spans="1:32" s="109" customFormat="1" ht="131.25" hidden="1" x14ac:dyDescent="0.25">
      <c r="A184" s="97">
        <v>915</v>
      </c>
      <c r="B184" s="173" t="s">
        <v>352</v>
      </c>
      <c r="C184" s="210" t="s">
        <v>217</v>
      </c>
      <c r="D184" s="104">
        <v>39</v>
      </c>
      <c r="E184" s="104">
        <v>52</v>
      </c>
      <c r="F184" s="111">
        <v>48414</v>
      </c>
      <c r="G184" s="111">
        <v>49898</v>
      </c>
      <c r="H184" s="111">
        <v>51852</v>
      </c>
      <c r="I184" s="100">
        <f t="shared" si="392"/>
        <v>0</v>
      </c>
      <c r="J184" s="100">
        <f t="shared" si="392"/>
        <v>0</v>
      </c>
      <c r="K184" s="100">
        <f t="shared" si="392"/>
        <v>0</v>
      </c>
      <c r="L184" s="112">
        <v>48414</v>
      </c>
      <c r="M184" s="112">
        <v>49898</v>
      </c>
      <c r="N184" s="112">
        <v>51852</v>
      </c>
      <c r="O184" s="112"/>
      <c r="P184" s="112"/>
      <c r="Q184" s="112"/>
      <c r="R184" s="202">
        <f t="shared" si="390"/>
        <v>48414</v>
      </c>
      <c r="S184" s="202">
        <f t="shared" si="390"/>
        <v>49898</v>
      </c>
      <c r="T184" s="202">
        <f t="shared" si="390"/>
        <v>51852</v>
      </c>
      <c r="U184" s="112"/>
      <c r="V184" s="112"/>
      <c r="W184" s="112"/>
      <c r="X184" s="202">
        <f t="shared" si="424"/>
        <v>48414</v>
      </c>
      <c r="Y184" s="202">
        <f t="shared" si="425"/>
        <v>49898</v>
      </c>
      <c r="Z184" s="202">
        <f t="shared" si="426"/>
        <v>51852</v>
      </c>
      <c r="AA184" s="112"/>
      <c r="AB184" s="112"/>
      <c r="AC184" s="112"/>
      <c r="AD184" s="202">
        <f t="shared" si="427"/>
        <v>48414</v>
      </c>
      <c r="AE184" s="202">
        <f t="shared" si="428"/>
        <v>49898</v>
      </c>
      <c r="AF184" s="202">
        <f t="shared" si="429"/>
        <v>51852</v>
      </c>
    </row>
    <row r="185" spans="1:32" s="109" customFormat="1" ht="37.5" hidden="1" x14ac:dyDescent="0.25">
      <c r="A185" s="97"/>
      <c r="B185" s="173" t="s">
        <v>469</v>
      </c>
      <c r="C185" s="210" t="s">
        <v>470</v>
      </c>
      <c r="D185" s="104"/>
      <c r="E185" s="104"/>
      <c r="F185" s="111"/>
      <c r="G185" s="111"/>
      <c r="H185" s="111"/>
      <c r="I185" s="100"/>
      <c r="J185" s="100"/>
      <c r="K185" s="100"/>
      <c r="L185" s="112"/>
      <c r="M185" s="112"/>
      <c r="N185" s="112"/>
      <c r="O185" s="112"/>
      <c r="P185" s="112"/>
      <c r="Q185" s="112"/>
      <c r="R185" s="202"/>
      <c r="S185" s="202"/>
      <c r="T185" s="202"/>
      <c r="U185" s="112">
        <v>1218.9000000000001</v>
      </c>
      <c r="V185" s="112"/>
      <c r="W185" s="112"/>
      <c r="X185" s="202">
        <f t="shared" ref="X185" si="430">R185+U185</f>
        <v>1218.9000000000001</v>
      </c>
      <c r="Y185" s="202">
        <f t="shared" ref="Y185" si="431">S185+V185</f>
        <v>0</v>
      </c>
      <c r="Z185" s="202">
        <f t="shared" ref="Z185" si="432">T185+W185</f>
        <v>0</v>
      </c>
      <c r="AA185" s="112"/>
      <c r="AB185" s="112"/>
      <c r="AC185" s="112"/>
      <c r="AD185" s="202">
        <f t="shared" si="427"/>
        <v>1218.9000000000001</v>
      </c>
      <c r="AE185" s="202">
        <f t="shared" si="428"/>
        <v>0</v>
      </c>
      <c r="AF185" s="202">
        <f t="shared" si="429"/>
        <v>0</v>
      </c>
    </row>
    <row r="186" spans="1:32" s="109" customFormat="1" ht="45.75" hidden="1" customHeight="1" x14ac:dyDescent="0.25">
      <c r="A186" s="97"/>
      <c r="B186" s="181" t="s">
        <v>445</v>
      </c>
      <c r="C186" s="211" t="s">
        <v>444</v>
      </c>
      <c r="D186" s="104"/>
      <c r="E186" s="104">
        <v>59</v>
      </c>
      <c r="F186" s="111">
        <v>0</v>
      </c>
      <c r="G186" s="111">
        <v>0</v>
      </c>
      <c r="H186" s="111">
        <v>0</v>
      </c>
      <c r="I186" s="100">
        <f t="shared" si="392"/>
        <v>2523.4</v>
      </c>
      <c r="J186" s="100">
        <f t="shared" si="392"/>
        <v>2523.4</v>
      </c>
      <c r="K186" s="100">
        <f t="shared" si="392"/>
        <v>2523.4</v>
      </c>
      <c r="L186" s="112">
        <v>2523.4</v>
      </c>
      <c r="M186" s="112">
        <v>2523.4</v>
      </c>
      <c r="N186" s="112">
        <v>2523.4</v>
      </c>
      <c r="O186" s="112">
        <v>-2523.4</v>
      </c>
      <c r="P186" s="112">
        <v>-2523.4</v>
      </c>
      <c r="Q186" s="112">
        <v>-2523.4</v>
      </c>
      <c r="R186" s="202">
        <f t="shared" si="390"/>
        <v>0</v>
      </c>
      <c r="S186" s="202">
        <f t="shared" si="390"/>
        <v>0</v>
      </c>
      <c r="T186" s="202">
        <f t="shared" si="390"/>
        <v>0</v>
      </c>
      <c r="U186" s="112"/>
      <c r="V186" s="112"/>
      <c r="W186" s="112"/>
      <c r="X186" s="202">
        <f t="shared" si="424"/>
        <v>0</v>
      </c>
      <c r="Y186" s="202">
        <f t="shared" si="425"/>
        <v>0</v>
      </c>
      <c r="Z186" s="202">
        <f t="shared" si="426"/>
        <v>0</v>
      </c>
      <c r="AA186" s="112"/>
      <c r="AB186" s="112"/>
      <c r="AC186" s="112"/>
      <c r="AD186" s="202">
        <f t="shared" si="427"/>
        <v>0</v>
      </c>
      <c r="AE186" s="202">
        <f t="shared" si="428"/>
        <v>0</v>
      </c>
      <c r="AF186" s="202">
        <f t="shared" si="429"/>
        <v>0</v>
      </c>
    </row>
    <row r="187" spans="1:32" s="109" customFormat="1" ht="54" hidden="1" customHeight="1" x14ac:dyDescent="0.3">
      <c r="A187" s="97">
        <v>915</v>
      </c>
      <c r="B187" s="173" t="s">
        <v>353</v>
      </c>
      <c r="C187" s="212" t="s">
        <v>270</v>
      </c>
      <c r="D187" s="104">
        <v>42</v>
      </c>
      <c r="E187" s="104">
        <v>50</v>
      </c>
      <c r="F187" s="111">
        <v>73264</v>
      </c>
      <c r="G187" s="111">
        <v>75462</v>
      </c>
      <c r="H187" s="111">
        <v>77723</v>
      </c>
      <c r="I187" s="100">
        <f t="shared" si="392"/>
        <v>0</v>
      </c>
      <c r="J187" s="100">
        <f t="shared" si="392"/>
        <v>0</v>
      </c>
      <c r="K187" s="100">
        <f t="shared" si="392"/>
        <v>0</v>
      </c>
      <c r="L187" s="112">
        <v>73264</v>
      </c>
      <c r="M187" s="112">
        <v>75462</v>
      </c>
      <c r="N187" s="112">
        <v>77723</v>
      </c>
      <c r="O187" s="112"/>
      <c r="P187" s="112"/>
      <c r="Q187" s="112"/>
      <c r="R187" s="202">
        <f t="shared" si="390"/>
        <v>73264</v>
      </c>
      <c r="S187" s="202">
        <f t="shared" si="390"/>
        <v>75462</v>
      </c>
      <c r="T187" s="202">
        <f t="shared" si="390"/>
        <v>77723</v>
      </c>
      <c r="U187" s="112"/>
      <c r="V187" s="112"/>
      <c r="W187" s="112"/>
      <c r="X187" s="202">
        <f t="shared" si="424"/>
        <v>73264</v>
      </c>
      <c r="Y187" s="202">
        <f t="shared" si="425"/>
        <v>75462</v>
      </c>
      <c r="Z187" s="202">
        <f t="shared" si="426"/>
        <v>77723</v>
      </c>
      <c r="AA187" s="112"/>
      <c r="AB187" s="112"/>
      <c r="AC187" s="112"/>
      <c r="AD187" s="202">
        <f t="shared" si="427"/>
        <v>73264</v>
      </c>
      <c r="AE187" s="202">
        <f t="shared" si="428"/>
        <v>75462</v>
      </c>
      <c r="AF187" s="202">
        <f t="shared" si="429"/>
        <v>77723</v>
      </c>
    </row>
    <row r="188" spans="1:32" s="234" customFormat="1" ht="54" customHeight="1" x14ac:dyDescent="0.3">
      <c r="A188" s="230"/>
      <c r="B188" s="170" t="s">
        <v>479</v>
      </c>
      <c r="C188" s="281" t="s">
        <v>480</v>
      </c>
      <c r="D188" s="233"/>
      <c r="E188" s="233"/>
      <c r="F188" s="242"/>
      <c r="G188" s="242"/>
      <c r="H188" s="242"/>
      <c r="I188" s="243"/>
      <c r="J188" s="243"/>
      <c r="K188" s="243"/>
      <c r="L188" s="244"/>
      <c r="M188" s="244"/>
      <c r="N188" s="244"/>
      <c r="O188" s="244"/>
      <c r="P188" s="244"/>
      <c r="Q188" s="244"/>
      <c r="R188" s="245"/>
      <c r="S188" s="245"/>
      <c r="T188" s="245"/>
      <c r="U188" s="244"/>
      <c r="V188" s="244"/>
      <c r="W188" s="244"/>
      <c r="X188" s="245">
        <v>0</v>
      </c>
      <c r="Y188" s="245">
        <v>0</v>
      </c>
      <c r="Z188" s="245">
        <v>0</v>
      </c>
      <c r="AA188" s="244">
        <v>1335</v>
      </c>
      <c r="AB188" s="244"/>
      <c r="AC188" s="244"/>
      <c r="AD188" s="245">
        <f t="shared" ref="AD188" si="433">X188+AA188</f>
        <v>1335</v>
      </c>
      <c r="AE188" s="245">
        <f t="shared" ref="AE188" si="434">Y188+AB188</f>
        <v>0</v>
      </c>
      <c r="AF188" s="245">
        <f t="shared" ref="AF188" si="435">Z188+AC188</f>
        <v>0</v>
      </c>
    </row>
    <row r="189" spans="1:32" s="109" customFormat="1" ht="37.5" hidden="1" x14ac:dyDescent="0.3">
      <c r="A189" s="267"/>
      <c r="B189" s="173" t="s">
        <v>354</v>
      </c>
      <c r="C189" s="106" t="s">
        <v>218</v>
      </c>
      <c r="D189" s="104"/>
      <c r="E189" s="104"/>
      <c r="F189" s="107">
        <f t="shared" ref="F189:T189" si="436">SUM(F190:F229)</f>
        <v>1024362.7</v>
      </c>
      <c r="G189" s="107">
        <f t="shared" si="436"/>
        <v>1023818</v>
      </c>
      <c r="H189" s="107">
        <f t="shared" si="436"/>
        <v>1024616.6</v>
      </c>
      <c r="I189" s="107">
        <f t="shared" si="436"/>
        <v>4230.9999999999945</v>
      </c>
      <c r="J189" s="107">
        <f t="shared" si="436"/>
        <v>7474.9999999999945</v>
      </c>
      <c r="K189" s="107">
        <f t="shared" si="436"/>
        <v>7278.0999999999949</v>
      </c>
      <c r="L189" s="108">
        <f t="shared" si="436"/>
        <v>1028593.7</v>
      </c>
      <c r="M189" s="108">
        <f t="shared" si="436"/>
        <v>1031293</v>
      </c>
      <c r="N189" s="108">
        <f t="shared" si="436"/>
        <v>1031894.7</v>
      </c>
      <c r="O189" s="108">
        <f t="shared" si="436"/>
        <v>35175.700000000004</v>
      </c>
      <c r="P189" s="108">
        <f t="shared" si="436"/>
        <v>32726.400000000001</v>
      </c>
      <c r="Q189" s="108">
        <f t="shared" si="436"/>
        <v>31874.7</v>
      </c>
      <c r="R189" s="108">
        <f t="shared" si="436"/>
        <v>1063769.3999999999</v>
      </c>
      <c r="S189" s="108">
        <f t="shared" si="436"/>
        <v>1064019.3999999999</v>
      </c>
      <c r="T189" s="108">
        <f t="shared" si="436"/>
        <v>1063769.3999999999</v>
      </c>
      <c r="U189" s="108">
        <f t="shared" ref="U189:Z189" si="437">SUM(U190:U229)</f>
        <v>566.5</v>
      </c>
      <c r="V189" s="108">
        <f t="shared" si="437"/>
        <v>296.89999999999998</v>
      </c>
      <c r="W189" s="108">
        <f t="shared" si="437"/>
        <v>296.89999999999998</v>
      </c>
      <c r="X189" s="108">
        <f t="shared" si="437"/>
        <v>1064335.8999999999</v>
      </c>
      <c r="Y189" s="108">
        <f t="shared" si="437"/>
        <v>1064316.3</v>
      </c>
      <c r="Z189" s="108">
        <f t="shared" si="437"/>
        <v>1064066.3</v>
      </c>
      <c r="AA189" s="108">
        <f t="shared" ref="AA189:AF189" si="438">SUM(AA190:AA229)</f>
        <v>0</v>
      </c>
      <c r="AB189" s="108">
        <f t="shared" si="438"/>
        <v>0</v>
      </c>
      <c r="AC189" s="108">
        <f t="shared" si="438"/>
        <v>0</v>
      </c>
      <c r="AD189" s="108">
        <f t="shared" si="438"/>
        <v>1064335.8999999999</v>
      </c>
      <c r="AE189" s="108">
        <f t="shared" si="438"/>
        <v>1064316.3</v>
      </c>
      <c r="AF189" s="108">
        <f t="shared" si="438"/>
        <v>1064066.3</v>
      </c>
    </row>
    <row r="190" spans="1:32" s="109" customFormat="1" ht="37.5" hidden="1" x14ac:dyDescent="0.3">
      <c r="A190" s="97">
        <v>855</v>
      </c>
      <c r="B190" s="182" t="s">
        <v>88</v>
      </c>
      <c r="C190" s="110" t="s">
        <v>219</v>
      </c>
      <c r="D190" s="104">
        <v>56</v>
      </c>
      <c r="E190" s="104">
        <v>69</v>
      </c>
      <c r="F190" s="111">
        <v>486.2</v>
      </c>
      <c r="G190" s="111">
        <v>486.2</v>
      </c>
      <c r="H190" s="111">
        <v>486.2</v>
      </c>
      <c r="I190" s="100">
        <f t="shared" si="392"/>
        <v>0</v>
      </c>
      <c r="J190" s="100">
        <f t="shared" si="392"/>
        <v>0</v>
      </c>
      <c r="K190" s="100">
        <f t="shared" si="392"/>
        <v>0</v>
      </c>
      <c r="L190" s="112">
        <v>486.2</v>
      </c>
      <c r="M190" s="112">
        <v>486.2</v>
      </c>
      <c r="N190" s="112">
        <v>486.2</v>
      </c>
      <c r="O190" s="112"/>
      <c r="P190" s="112"/>
      <c r="Q190" s="112"/>
      <c r="R190" s="202">
        <f t="shared" si="390"/>
        <v>486.2</v>
      </c>
      <c r="S190" s="202">
        <f t="shared" si="390"/>
        <v>486.2</v>
      </c>
      <c r="T190" s="202">
        <f t="shared" si="390"/>
        <v>486.2</v>
      </c>
      <c r="U190" s="112"/>
      <c r="V190" s="112"/>
      <c r="W190" s="112"/>
      <c r="X190" s="202">
        <f t="shared" ref="X190:X229" si="439">R190+U190</f>
        <v>486.2</v>
      </c>
      <c r="Y190" s="202">
        <f t="shared" ref="Y190:Y229" si="440">S190+V190</f>
        <v>486.2</v>
      </c>
      <c r="Z190" s="202">
        <f t="shared" ref="Z190:Z229" si="441">T190+W190</f>
        <v>486.2</v>
      </c>
      <c r="AA190" s="112"/>
      <c r="AB190" s="112"/>
      <c r="AC190" s="112"/>
      <c r="AD190" s="202">
        <f t="shared" ref="AD190:AD229" si="442">X190+AA190</f>
        <v>486.2</v>
      </c>
      <c r="AE190" s="202">
        <f t="shared" ref="AE190:AE229" si="443">Y190+AB190</f>
        <v>486.2</v>
      </c>
      <c r="AF190" s="202">
        <f t="shared" ref="AF190:AF229" si="444">Z190+AC190</f>
        <v>486.2</v>
      </c>
    </row>
    <row r="191" spans="1:32" s="109" customFormat="1" ht="56.25" hidden="1" x14ac:dyDescent="0.25">
      <c r="A191" s="97">
        <v>855</v>
      </c>
      <c r="B191" s="182" t="s">
        <v>90</v>
      </c>
      <c r="C191" s="213" t="s">
        <v>264</v>
      </c>
      <c r="D191" s="104">
        <v>60</v>
      </c>
      <c r="E191" s="104">
        <v>73</v>
      </c>
      <c r="F191" s="111">
        <v>1600</v>
      </c>
      <c r="G191" s="111">
        <v>1600</v>
      </c>
      <c r="H191" s="111">
        <v>1600</v>
      </c>
      <c r="I191" s="100">
        <f t="shared" si="392"/>
        <v>0</v>
      </c>
      <c r="J191" s="100">
        <f t="shared" si="392"/>
        <v>0</v>
      </c>
      <c r="K191" s="100">
        <f t="shared" si="392"/>
        <v>0</v>
      </c>
      <c r="L191" s="112">
        <v>1600</v>
      </c>
      <c r="M191" s="112">
        <v>1600</v>
      </c>
      <c r="N191" s="112">
        <v>1600</v>
      </c>
      <c r="O191" s="112"/>
      <c r="P191" s="112"/>
      <c r="Q191" s="112"/>
      <c r="R191" s="202">
        <f t="shared" si="390"/>
        <v>1600</v>
      </c>
      <c r="S191" s="202">
        <f t="shared" si="390"/>
        <v>1600</v>
      </c>
      <c r="T191" s="202">
        <f t="shared" si="390"/>
        <v>1600</v>
      </c>
      <c r="U191" s="112"/>
      <c r="V191" s="112"/>
      <c r="W191" s="112"/>
      <c r="X191" s="202">
        <f t="shared" si="439"/>
        <v>1600</v>
      </c>
      <c r="Y191" s="202">
        <f t="shared" si="440"/>
        <v>1600</v>
      </c>
      <c r="Z191" s="202">
        <f t="shared" si="441"/>
        <v>1600</v>
      </c>
      <c r="AA191" s="112"/>
      <c r="AB191" s="112"/>
      <c r="AC191" s="112"/>
      <c r="AD191" s="202">
        <f t="shared" si="442"/>
        <v>1600</v>
      </c>
      <c r="AE191" s="202">
        <f t="shared" si="443"/>
        <v>1600</v>
      </c>
      <c r="AF191" s="202">
        <f t="shared" si="444"/>
        <v>1600</v>
      </c>
    </row>
    <row r="192" spans="1:32" s="167" customFormat="1" ht="18.75" hidden="1" customHeight="1" x14ac:dyDescent="0.3">
      <c r="A192" s="97">
        <v>855</v>
      </c>
      <c r="B192" s="182" t="s">
        <v>91</v>
      </c>
      <c r="C192" s="127" t="s">
        <v>221</v>
      </c>
      <c r="D192" s="104"/>
      <c r="E192" s="104"/>
      <c r="F192" s="111"/>
      <c r="G192" s="111"/>
      <c r="H192" s="111"/>
      <c r="I192" s="118">
        <f t="shared" si="392"/>
        <v>0</v>
      </c>
      <c r="J192" s="100">
        <f t="shared" si="392"/>
        <v>0</v>
      </c>
      <c r="K192" s="100">
        <f t="shared" si="392"/>
        <v>0</v>
      </c>
      <c r="L192" s="111"/>
      <c r="M192" s="111"/>
      <c r="N192" s="111"/>
      <c r="O192" s="111"/>
      <c r="P192" s="111"/>
      <c r="Q192" s="111"/>
      <c r="R192" s="202">
        <f t="shared" si="390"/>
        <v>0</v>
      </c>
      <c r="S192" s="202">
        <f t="shared" si="390"/>
        <v>0</v>
      </c>
      <c r="T192" s="202">
        <f t="shared" si="390"/>
        <v>0</v>
      </c>
      <c r="U192" s="111"/>
      <c r="V192" s="111"/>
      <c r="W192" s="111"/>
      <c r="X192" s="202">
        <f t="shared" si="439"/>
        <v>0</v>
      </c>
      <c r="Y192" s="202">
        <f t="shared" si="440"/>
        <v>0</v>
      </c>
      <c r="Z192" s="202">
        <f t="shared" si="441"/>
        <v>0</v>
      </c>
      <c r="AA192" s="111"/>
      <c r="AB192" s="111"/>
      <c r="AC192" s="111"/>
      <c r="AD192" s="202">
        <f t="shared" si="442"/>
        <v>0</v>
      </c>
      <c r="AE192" s="202">
        <f t="shared" si="443"/>
        <v>0</v>
      </c>
      <c r="AF192" s="202">
        <f t="shared" si="444"/>
        <v>0</v>
      </c>
    </row>
    <row r="193" spans="1:32" s="109" customFormat="1" ht="56.25" hidden="1" x14ac:dyDescent="0.3">
      <c r="A193" s="97">
        <v>855</v>
      </c>
      <c r="B193" s="182" t="s">
        <v>107</v>
      </c>
      <c r="C193" s="110" t="s">
        <v>235</v>
      </c>
      <c r="D193" s="104">
        <v>50</v>
      </c>
      <c r="E193" s="104">
        <v>81</v>
      </c>
      <c r="F193" s="111">
        <v>125</v>
      </c>
      <c r="G193" s="111">
        <v>125</v>
      </c>
      <c r="H193" s="111">
        <v>125</v>
      </c>
      <c r="I193" s="100">
        <f t="shared" si="392"/>
        <v>0</v>
      </c>
      <c r="J193" s="100">
        <f t="shared" si="392"/>
        <v>0</v>
      </c>
      <c r="K193" s="100">
        <f t="shared" si="392"/>
        <v>0</v>
      </c>
      <c r="L193" s="112">
        <v>125</v>
      </c>
      <c r="M193" s="112">
        <v>125</v>
      </c>
      <c r="N193" s="112">
        <v>125</v>
      </c>
      <c r="O193" s="112"/>
      <c r="P193" s="112"/>
      <c r="Q193" s="112"/>
      <c r="R193" s="202">
        <f t="shared" si="390"/>
        <v>125</v>
      </c>
      <c r="S193" s="202">
        <f t="shared" si="390"/>
        <v>125</v>
      </c>
      <c r="T193" s="202">
        <f t="shared" si="390"/>
        <v>125</v>
      </c>
      <c r="U193" s="112"/>
      <c r="V193" s="112"/>
      <c r="W193" s="112"/>
      <c r="X193" s="202">
        <f t="shared" si="439"/>
        <v>125</v>
      </c>
      <c r="Y193" s="202">
        <f t="shared" si="440"/>
        <v>125</v>
      </c>
      <c r="Z193" s="202">
        <f t="shared" si="441"/>
        <v>125</v>
      </c>
      <c r="AA193" s="112"/>
      <c r="AB193" s="112"/>
      <c r="AC193" s="112"/>
      <c r="AD193" s="202">
        <f t="shared" si="442"/>
        <v>125</v>
      </c>
      <c r="AE193" s="202">
        <f t="shared" si="443"/>
        <v>125</v>
      </c>
      <c r="AF193" s="202">
        <f t="shared" si="444"/>
        <v>125</v>
      </c>
    </row>
    <row r="194" spans="1:32" s="109" customFormat="1" ht="37.5" hidden="1" x14ac:dyDescent="0.3">
      <c r="A194" s="97">
        <v>900</v>
      </c>
      <c r="B194" s="182" t="s">
        <v>279</v>
      </c>
      <c r="C194" s="214" t="s">
        <v>265</v>
      </c>
      <c r="D194" s="104">
        <v>52</v>
      </c>
      <c r="E194" s="104">
        <v>65</v>
      </c>
      <c r="F194" s="111">
        <v>21142.799999999999</v>
      </c>
      <c r="G194" s="111">
        <v>21142.799999999999</v>
      </c>
      <c r="H194" s="111">
        <v>21142.799999999999</v>
      </c>
      <c r="I194" s="100">
        <f t="shared" si="392"/>
        <v>-1709.2999999999993</v>
      </c>
      <c r="J194" s="100">
        <f t="shared" si="392"/>
        <v>-1709.2999999999993</v>
      </c>
      <c r="K194" s="100">
        <f t="shared" si="392"/>
        <v>-1709.2999999999993</v>
      </c>
      <c r="L194" s="112">
        <v>19433.5</v>
      </c>
      <c r="M194" s="112">
        <v>19433.5</v>
      </c>
      <c r="N194" s="112">
        <v>19433.5</v>
      </c>
      <c r="O194" s="112"/>
      <c r="P194" s="112"/>
      <c r="Q194" s="112"/>
      <c r="R194" s="202">
        <f t="shared" si="390"/>
        <v>19433.5</v>
      </c>
      <c r="S194" s="202">
        <f t="shared" si="390"/>
        <v>19433.5</v>
      </c>
      <c r="T194" s="202">
        <f t="shared" si="390"/>
        <v>19433.5</v>
      </c>
      <c r="U194" s="112"/>
      <c r="V194" s="112"/>
      <c r="W194" s="112"/>
      <c r="X194" s="202">
        <f t="shared" si="439"/>
        <v>19433.5</v>
      </c>
      <c r="Y194" s="202">
        <f t="shared" si="440"/>
        <v>19433.5</v>
      </c>
      <c r="Z194" s="202">
        <f t="shared" si="441"/>
        <v>19433.5</v>
      </c>
      <c r="AA194" s="112"/>
      <c r="AB194" s="112"/>
      <c r="AC194" s="112"/>
      <c r="AD194" s="202">
        <f t="shared" si="442"/>
        <v>19433.5</v>
      </c>
      <c r="AE194" s="202">
        <f t="shared" si="443"/>
        <v>19433.5</v>
      </c>
      <c r="AF194" s="202">
        <f t="shared" si="444"/>
        <v>19433.5</v>
      </c>
    </row>
    <row r="195" spans="1:32" s="109" customFormat="1" hidden="1" x14ac:dyDescent="0.3">
      <c r="A195" s="97">
        <v>900</v>
      </c>
      <c r="B195" s="182" t="s">
        <v>112</v>
      </c>
      <c r="C195" s="110" t="s">
        <v>240</v>
      </c>
      <c r="D195" s="104">
        <v>67</v>
      </c>
      <c r="E195" s="104">
        <v>81</v>
      </c>
      <c r="F195" s="111">
        <v>115</v>
      </c>
      <c r="G195" s="111">
        <v>115</v>
      </c>
      <c r="H195" s="111">
        <v>115</v>
      </c>
      <c r="I195" s="100">
        <f t="shared" si="392"/>
        <v>0</v>
      </c>
      <c r="J195" s="100">
        <f t="shared" si="392"/>
        <v>0</v>
      </c>
      <c r="K195" s="100">
        <f t="shared" si="392"/>
        <v>0</v>
      </c>
      <c r="L195" s="112">
        <v>115</v>
      </c>
      <c r="M195" s="112">
        <v>115</v>
      </c>
      <c r="N195" s="112">
        <v>115</v>
      </c>
      <c r="O195" s="112"/>
      <c r="P195" s="112"/>
      <c r="Q195" s="112"/>
      <c r="R195" s="202">
        <f t="shared" si="390"/>
        <v>115</v>
      </c>
      <c r="S195" s="202">
        <f t="shared" si="390"/>
        <v>115</v>
      </c>
      <c r="T195" s="202">
        <f t="shared" si="390"/>
        <v>115</v>
      </c>
      <c r="U195" s="112"/>
      <c r="V195" s="112"/>
      <c r="W195" s="112"/>
      <c r="X195" s="202">
        <f t="shared" si="439"/>
        <v>115</v>
      </c>
      <c r="Y195" s="202">
        <f t="shared" si="440"/>
        <v>115</v>
      </c>
      <c r="Z195" s="202">
        <f t="shared" si="441"/>
        <v>115</v>
      </c>
      <c r="AA195" s="112"/>
      <c r="AB195" s="112"/>
      <c r="AC195" s="112"/>
      <c r="AD195" s="202">
        <f t="shared" si="442"/>
        <v>115</v>
      </c>
      <c r="AE195" s="202">
        <f t="shared" si="443"/>
        <v>115</v>
      </c>
      <c r="AF195" s="202">
        <f t="shared" si="444"/>
        <v>115</v>
      </c>
    </row>
    <row r="196" spans="1:32" s="109" customFormat="1" ht="59.25" hidden="1" customHeight="1" x14ac:dyDescent="0.3">
      <c r="A196" s="97">
        <v>905</v>
      </c>
      <c r="B196" s="182" t="s">
        <v>113</v>
      </c>
      <c r="C196" s="110" t="s">
        <v>241</v>
      </c>
      <c r="D196" s="104">
        <v>61</v>
      </c>
      <c r="E196" s="104">
        <v>74</v>
      </c>
      <c r="F196" s="111">
        <v>24009</v>
      </c>
      <c r="G196" s="111">
        <v>24009</v>
      </c>
      <c r="H196" s="111">
        <v>24133</v>
      </c>
      <c r="I196" s="100">
        <f t="shared" si="392"/>
        <v>-134</v>
      </c>
      <c r="J196" s="100">
        <f t="shared" si="392"/>
        <v>2860</v>
      </c>
      <c r="K196" s="100">
        <f t="shared" si="392"/>
        <v>2913</v>
      </c>
      <c r="L196" s="112">
        <v>23875</v>
      </c>
      <c r="M196" s="112">
        <v>26869</v>
      </c>
      <c r="N196" s="112">
        <v>27046</v>
      </c>
      <c r="O196" s="112">
        <v>34507</v>
      </c>
      <c r="P196" s="112">
        <v>31513</v>
      </c>
      <c r="Q196" s="112">
        <v>31336</v>
      </c>
      <c r="R196" s="202">
        <f t="shared" si="390"/>
        <v>58382</v>
      </c>
      <c r="S196" s="202">
        <f t="shared" si="390"/>
        <v>58382</v>
      </c>
      <c r="T196" s="202">
        <f t="shared" si="390"/>
        <v>58382</v>
      </c>
      <c r="U196" s="112"/>
      <c r="V196" s="112"/>
      <c r="W196" s="112"/>
      <c r="X196" s="202">
        <f t="shared" si="439"/>
        <v>58382</v>
      </c>
      <c r="Y196" s="202">
        <f t="shared" si="440"/>
        <v>58382</v>
      </c>
      <c r="Z196" s="202">
        <f t="shared" si="441"/>
        <v>58382</v>
      </c>
      <c r="AA196" s="112"/>
      <c r="AB196" s="112"/>
      <c r="AC196" s="112"/>
      <c r="AD196" s="202">
        <f t="shared" si="442"/>
        <v>58382</v>
      </c>
      <c r="AE196" s="202">
        <f t="shared" si="443"/>
        <v>58382</v>
      </c>
      <c r="AF196" s="202">
        <f t="shared" si="444"/>
        <v>58382</v>
      </c>
    </row>
    <row r="197" spans="1:32" s="109" customFormat="1" ht="56.25" hidden="1" x14ac:dyDescent="0.3">
      <c r="A197" s="97">
        <v>911</v>
      </c>
      <c r="B197" s="182" t="s">
        <v>89</v>
      </c>
      <c r="C197" s="110" t="s">
        <v>220</v>
      </c>
      <c r="D197" s="104">
        <v>57</v>
      </c>
      <c r="E197" s="104">
        <v>70</v>
      </c>
      <c r="F197" s="111">
        <v>326</v>
      </c>
      <c r="G197" s="111">
        <v>326</v>
      </c>
      <c r="H197" s="111">
        <v>325.89999999999998</v>
      </c>
      <c r="I197" s="100">
        <f t="shared" si="392"/>
        <v>-0.10000000000002274</v>
      </c>
      <c r="J197" s="100">
        <f t="shared" si="392"/>
        <v>-0.10000000000002274</v>
      </c>
      <c r="K197" s="100">
        <f t="shared" si="392"/>
        <v>0</v>
      </c>
      <c r="L197" s="112">
        <v>325.89999999999998</v>
      </c>
      <c r="M197" s="112">
        <v>325.89999999999998</v>
      </c>
      <c r="N197" s="112">
        <v>325.89999999999998</v>
      </c>
      <c r="O197" s="112"/>
      <c r="P197" s="112"/>
      <c r="Q197" s="112"/>
      <c r="R197" s="202">
        <f t="shared" si="390"/>
        <v>325.89999999999998</v>
      </c>
      <c r="S197" s="202">
        <f t="shared" si="390"/>
        <v>325.89999999999998</v>
      </c>
      <c r="T197" s="202">
        <f t="shared" si="390"/>
        <v>325.89999999999998</v>
      </c>
      <c r="U197" s="112">
        <v>-200</v>
      </c>
      <c r="V197" s="112"/>
      <c r="W197" s="112"/>
      <c r="X197" s="202">
        <f t="shared" si="439"/>
        <v>125.89999999999998</v>
      </c>
      <c r="Y197" s="202">
        <f t="shared" si="440"/>
        <v>325.89999999999998</v>
      </c>
      <c r="Z197" s="202">
        <f t="shared" si="441"/>
        <v>325.89999999999998</v>
      </c>
      <c r="AA197" s="112"/>
      <c r="AB197" s="112"/>
      <c r="AC197" s="112"/>
      <c r="AD197" s="202">
        <f t="shared" si="442"/>
        <v>125.89999999999998</v>
      </c>
      <c r="AE197" s="202">
        <f t="shared" si="443"/>
        <v>325.89999999999998</v>
      </c>
      <c r="AF197" s="202">
        <f t="shared" si="444"/>
        <v>325.89999999999998</v>
      </c>
    </row>
    <row r="198" spans="1:32" s="109" customFormat="1" ht="75" hidden="1" x14ac:dyDescent="0.25">
      <c r="A198" s="97">
        <v>911</v>
      </c>
      <c r="B198" s="182" t="s">
        <v>92</v>
      </c>
      <c r="C198" s="120" t="s">
        <v>355</v>
      </c>
      <c r="D198" s="104">
        <v>53</v>
      </c>
      <c r="E198" s="104">
        <v>66</v>
      </c>
      <c r="F198" s="111">
        <v>264200</v>
      </c>
      <c r="G198" s="111">
        <v>264200</v>
      </c>
      <c r="H198" s="111">
        <v>264200</v>
      </c>
      <c r="I198" s="100">
        <f t="shared" si="392"/>
        <v>0</v>
      </c>
      <c r="J198" s="100">
        <f t="shared" si="392"/>
        <v>0</v>
      </c>
      <c r="K198" s="100">
        <f t="shared" si="392"/>
        <v>0</v>
      </c>
      <c r="L198" s="112">
        <v>264200</v>
      </c>
      <c r="M198" s="112">
        <v>264200</v>
      </c>
      <c r="N198" s="112">
        <v>264200</v>
      </c>
      <c r="O198" s="112"/>
      <c r="P198" s="112"/>
      <c r="Q198" s="112"/>
      <c r="R198" s="202">
        <f t="shared" si="390"/>
        <v>264200</v>
      </c>
      <c r="S198" s="202">
        <f t="shared" si="390"/>
        <v>264200</v>
      </c>
      <c r="T198" s="202">
        <f t="shared" si="390"/>
        <v>264200</v>
      </c>
      <c r="U198" s="112">
        <v>-66.400000000000006</v>
      </c>
      <c r="V198" s="112"/>
      <c r="W198" s="112"/>
      <c r="X198" s="202">
        <f t="shared" si="439"/>
        <v>264133.59999999998</v>
      </c>
      <c r="Y198" s="202">
        <f t="shared" si="440"/>
        <v>264200</v>
      </c>
      <c r="Z198" s="202">
        <f t="shared" si="441"/>
        <v>264200</v>
      </c>
      <c r="AA198" s="112"/>
      <c r="AB198" s="112"/>
      <c r="AC198" s="112"/>
      <c r="AD198" s="202">
        <f t="shared" si="442"/>
        <v>264133.59999999998</v>
      </c>
      <c r="AE198" s="202">
        <f t="shared" si="443"/>
        <v>264200</v>
      </c>
      <c r="AF198" s="202">
        <f t="shared" si="444"/>
        <v>264200</v>
      </c>
    </row>
    <row r="199" spans="1:32" s="109" customFormat="1" ht="112.5" hidden="1" x14ac:dyDescent="0.25">
      <c r="A199" s="97">
        <v>911</v>
      </c>
      <c r="B199" s="182" t="s">
        <v>93</v>
      </c>
      <c r="C199" s="120" t="s">
        <v>356</v>
      </c>
      <c r="D199" s="104">
        <v>54</v>
      </c>
      <c r="E199" s="104">
        <v>67</v>
      </c>
      <c r="F199" s="111">
        <v>424840</v>
      </c>
      <c r="G199" s="111">
        <v>424840</v>
      </c>
      <c r="H199" s="111">
        <v>424840</v>
      </c>
      <c r="I199" s="100">
        <f t="shared" si="392"/>
        <v>480</v>
      </c>
      <c r="J199" s="100">
        <f t="shared" si="392"/>
        <v>480</v>
      </c>
      <c r="K199" s="100">
        <f t="shared" si="392"/>
        <v>480</v>
      </c>
      <c r="L199" s="112">
        <v>425320</v>
      </c>
      <c r="M199" s="112">
        <v>425320</v>
      </c>
      <c r="N199" s="112">
        <v>425320</v>
      </c>
      <c r="O199" s="112"/>
      <c r="P199" s="112"/>
      <c r="Q199" s="112"/>
      <c r="R199" s="202">
        <f t="shared" si="390"/>
        <v>425320</v>
      </c>
      <c r="S199" s="202">
        <f t="shared" si="390"/>
        <v>425320</v>
      </c>
      <c r="T199" s="202">
        <f t="shared" si="390"/>
        <v>425320</v>
      </c>
      <c r="U199" s="112">
        <v>36</v>
      </c>
      <c r="V199" s="112"/>
      <c r="W199" s="112"/>
      <c r="X199" s="202">
        <f t="shared" si="439"/>
        <v>425356</v>
      </c>
      <c r="Y199" s="202">
        <f t="shared" si="440"/>
        <v>425320</v>
      </c>
      <c r="Z199" s="202">
        <f t="shared" si="441"/>
        <v>425320</v>
      </c>
      <c r="AA199" s="112"/>
      <c r="AB199" s="112"/>
      <c r="AC199" s="112"/>
      <c r="AD199" s="202">
        <f t="shared" si="442"/>
        <v>425356</v>
      </c>
      <c r="AE199" s="202">
        <f t="shared" si="443"/>
        <v>425320</v>
      </c>
      <c r="AF199" s="202">
        <f t="shared" si="444"/>
        <v>425320</v>
      </c>
    </row>
    <row r="200" spans="1:32" s="109" customFormat="1" ht="56.25" hidden="1" x14ac:dyDescent="0.3">
      <c r="A200" s="97">
        <v>911</v>
      </c>
      <c r="B200" s="182" t="s">
        <v>103</v>
      </c>
      <c r="C200" s="110" t="s">
        <v>231</v>
      </c>
      <c r="D200" s="104">
        <v>54</v>
      </c>
      <c r="E200" s="104">
        <v>67</v>
      </c>
      <c r="F200" s="111">
        <v>50379</v>
      </c>
      <c r="G200" s="111">
        <v>50379</v>
      </c>
      <c r="H200" s="111">
        <v>50379</v>
      </c>
      <c r="I200" s="100">
        <f t="shared" si="392"/>
        <v>173</v>
      </c>
      <c r="J200" s="100">
        <f t="shared" si="392"/>
        <v>173</v>
      </c>
      <c r="K200" s="100">
        <f t="shared" si="392"/>
        <v>173</v>
      </c>
      <c r="L200" s="112">
        <v>50552</v>
      </c>
      <c r="M200" s="112">
        <v>50552</v>
      </c>
      <c r="N200" s="112">
        <v>50552</v>
      </c>
      <c r="O200" s="112"/>
      <c r="P200" s="112"/>
      <c r="Q200" s="112"/>
      <c r="R200" s="202">
        <f t="shared" si="390"/>
        <v>50552</v>
      </c>
      <c r="S200" s="202">
        <f t="shared" si="390"/>
        <v>50552</v>
      </c>
      <c r="T200" s="202">
        <f t="shared" si="390"/>
        <v>50552</v>
      </c>
      <c r="U200" s="112"/>
      <c r="V200" s="112"/>
      <c r="W200" s="112"/>
      <c r="X200" s="202">
        <f t="shared" si="439"/>
        <v>50552</v>
      </c>
      <c r="Y200" s="202">
        <f t="shared" si="440"/>
        <v>50552</v>
      </c>
      <c r="Z200" s="202">
        <f t="shared" si="441"/>
        <v>50552</v>
      </c>
      <c r="AA200" s="112"/>
      <c r="AB200" s="112"/>
      <c r="AC200" s="112"/>
      <c r="AD200" s="202">
        <f t="shared" si="442"/>
        <v>50552</v>
      </c>
      <c r="AE200" s="202">
        <f t="shared" si="443"/>
        <v>50552</v>
      </c>
      <c r="AF200" s="202">
        <f t="shared" si="444"/>
        <v>50552</v>
      </c>
    </row>
    <row r="201" spans="1:32" s="109" customFormat="1" ht="56.25" hidden="1" x14ac:dyDescent="0.3">
      <c r="A201" s="97">
        <v>911</v>
      </c>
      <c r="B201" s="182" t="s">
        <v>104</v>
      </c>
      <c r="C201" s="214" t="s">
        <v>232</v>
      </c>
      <c r="D201" s="104">
        <v>55</v>
      </c>
      <c r="E201" s="104">
        <v>68</v>
      </c>
      <c r="F201" s="111">
        <v>3880.1</v>
      </c>
      <c r="G201" s="111">
        <v>3880.1</v>
      </c>
      <c r="H201" s="111">
        <v>3880.1</v>
      </c>
      <c r="I201" s="100">
        <f t="shared" si="392"/>
        <v>0</v>
      </c>
      <c r="J201" s="100">
        <f t="shared" si="392"/>
        <v>0</v>
      </c>
      <c r="K201" s="100">
        <f t="shared" si="392"/>
        <v>0</v>
      </c>
      <c r="L201" s="112">
        <v>3880.1</v>
      </c>
      <c r="M201" s="112">
        <v>3880.1</v>
      </c>
      <c r="N201" s="112">
        <v>3880.1</v>
      </c>
      <c r="O201" s="112"/>
      <c r="P201" s="112"/>
      <c r="Q201" s="112"/>
      <c r="R201" s="202">
        <f t="shared" si="390"/>
        <v>3880.1</v>
      </c>
      <c r="S201" s="202">
        <f t="shared" si="390"/>
        <v>3880.1</v>
      </c>
      <c r="T201" s="202">
        <f t="shared" si="390"/>
        <v>3880.1</v>
      </c>
      <c r="U201" s="112">
        <v>500</v>
      </c>
      <c r="V201" s="112"/>
      <c r="W201" s="112"/>
      <c r="X201" s="202">
        <f t="shared" si="439"/>
        <v>4380.1000000000004</v>
      </c>
      <c r="Y201" s="202">
        <f t="shared" si="440"/>
        <v>3880.1</v>
      </c>
      <c r="Z201" s="202">
        <f t="shared" si="441"/>
        <v>3880.1</v>
      </c>
      <c r="AA201" s="112"/>
      <c r="AB201" s="112"/>
      <c r="AC201" s="112"/>
      <c r="AD201" s="202">
        <f t="shared" si="442"/>
        <v>4380.1000000000004</v>
      </c>
      <c r="AE201" s="202">
        <f t="shared" si="443"/>
        <v>3880.1</v>
      </c>
      <c r="AF201" s="202">
        <f t="shared" si="444"/>
        <v>3880.1</v>
      </c>
    </row>
    <row r="202" spans="1:32" s="109" customFormat="1" ht="75" hidden="1" x14ac:dyDescent="0.3">
      <c r="A202" s="97">
        <v>911</v>
      </c>
      <c r="B202" s="182" t="s">
        <v>105</v>
      </c>
      <c r="C202" s="110" t="s">
        <v>233</v>
      </c>
      <c r="D202" s="104">
        <v>58</v>
      </c>
      <c r="E202" s="104">
        <v>71</v>
      </c>
      <c r="F202" s="111">
        <v>207</v>
      </c>
      <c r="G202" s="111">
        <v>207</v>
      </c>
      <c r="H202" s="111">
        <v>207</v>
      </c>
      <c r="I202" s="100">
        <f t="shared" si="392"/>
        <v>0</v>
      </c>
      <c r="J202" s="100">
        <f t="shared" si="392"/>
        <v>0</v>
      </c>
      <c r="K202" s="100">
        <f t="shared" si="392"/>
        <v>0</v>
      </c>
      <c r="L202" s="112">
        <v>207</v>
      </c>
      <c r="M202" s="112">
        <v>207</v>
      </c>
      <c r="N202" s="112">
        <v>207</v>
      </c>
      <c r="O202" s="112"/>
      <c r="P202" s="112"/>
      <c r="Q202" s="112"/>
      <c r="R202" s="202">
        <f t="shared" si="390"/>
        <v>207</v>
      </c>
      <c r="S202" s="202">
        <f t="shared" si="390"/>
        <v>207</v>
      </c>
      <c r="T202" s="202">
        <f t="shared" si="390"/>
        <v>207</v>
      </c>
      <c r="U202" s="112"/>
      <c r="V202" s="112"/>
      <c r="W202" s="112"/>
      <c r="X202" s="202">
        <f t="shared" si="439"/>
        <v>207</v>
      </c>
      <c r="Y202" s="202">
        <f t="shared" si="440"/>
        <v>207</v>
      </c>
      <c r="Z202" s="202">
        <f t="shared" si="441"/>
        <v>207</v>
      </c>
      <c r="AA202" s="112"/>
      <c r="AB202" s="112"/>
      <c r="AC202" s="112"/>
      <c r="AD202" s="202">
        <f t="shared" si="442"/>
        <v>207</v>
      </c>
      <c r="AE202" s="202">
        <f t="shared" si="443"/>
        <v>207</v>
      </c>
      <c r="AF202" s="202">
        <f t="shared" si="444"/>
        <v>207</v>
      </c>
    </row>
    <row r="203" spans="1:32" s="109" customFormat="1" ht="56.25" hidden="1" x14ac:dyDescent="0.25">
      <c r="A203" s="97">
        <v>911</v>
      </c>
      <c r="B203" s="182" t="s">
        <v>106</v>
      </c>
      <c r="C203" s="120" t="s">
        <v>234</v>
      </c>
      <c r="D203" s="104">
        <v>60</v>
      </c>
      <c r="E203" s="104">
        <v>73</v>
      </c>
      <c r="F203" s="111">
        <v>570</v>
      </c>
      <c r="G203" s="111">
        <v>570</v>
      </c>
      <c r="H203" s="111">
        <v>570</v>
      </c>
      <c r="I203" s="100">
        <f t="shared" si="392"/>
        <v>0</v>
      </c>
      <c r="J203" s="100">
        <f t="shared" si="392"/>
        <v>0</v>
      </c>
      <c r="K203" s="100">
        <f t="shared" si="392"/>
        <v>0</v>
      </c>
      <c r="L203" s="112">
        <v>570</v>
      </c>
      <c r="M203" s="112">
        <v>570</v>
      </c>
      <c r="N203" s="112">
        <v>570</v>
      </c>
      <c r="O203" s="112"/>
      <c r="P203" s="112"/>
      <c r="Q203" s="112"/>
      <c r="R203" s="202">
        <f t="shared" si="390"/>
        <v>570</v>
      </c>
      <c r="S203" s="202">
        <f t="shared" si="390"/>
        <v>570</v>
      </c>
      <c r="T203" s="202">
        <f t="shared" si="390"/>
        <v>570</v>
      </c>
      <c r="U203" s="112"/>
      <c r="V203" s="112"/>
      <c r="W203" s="112"/>
      <c r="X203" s="202">
        <f t="shared" si="439"/>
        <v>570</v>
      </c>
      <c r="Y203" s="202">
        <f t="shared" si="440"/>
        <v>570</v>
      </c>
      <c r="Z203" s="202">
        <f t="shared" si="441"/>
        <v>570</v>
      </c>
      <c r="AA203" s="112"/>
      <c r="AB203" s="112"/>
      <c r="AC203" s="112"/>
      <c r="AD203" s="202">
        <f t="shared" si="442"/>
        <v>570</v>
      </c>
      <c r="AE203" s="202">
        <f t="shared" si="443"/>
        <v>570</v>
      </c>
      <c r="AF203" s="202">
        <f t="shared" si="444"/>
        <v>570</v>
      </c>
    </row>
    <row r="204" spans="1:32" s="109" customFormat="1" ht="56.25" hidden="1" x14ac:dyDescent="0.25">
      <c r="A204" s="97">
        <v>911</v>
      </c>
      <c r="B204" s="182" t="s">
        <v>357</v>
      </c>
      <c r="C204" s="120" t="s">
        <v>214</v>
      </c>
      <c r="D204" s="104">
        <v>58</v>
      </c>
      <c r="E204" s="104">
        <v>71</v>
      </c>
      <c r="F204" s="111">
        <v>1200</v>
      </c>
      <c r="G204" s="111">
        <v>1310</v>
      </c>
      <c r="H204" s="111">
        <v>1330</v>
      </c>
      <c r="I204" s="100">
        <f t="shared" si="392"/>
        <v>0</v>
      </c>
      <c r="J204" s="100">
        <f t="shared" si="392"/>
        <v>0</v>
      </c>
      <c r="K204" s="100">
        <f t="shared" si="392"/>
        <v>0</v>
      </c>
      <c r="L204" s="112">
        <v>1200</v>
      </c>
      <c r="M204" s="112">
        <v>1310</v>
      </c>
      <c r="N204" s="112">
        <v>1330</v>
      </c>
      <c r="O204" s="112">
        <v>-1200</v>
      </c>
      <c r="P204" s="112">
        <v>-1310</v>
      </c>
      <c r="Q204" s="112">
        <v>-1330</v>
      </c>
      <c r="R204" s="202">
        <f t="shared" si="390"/>
        <v>0</v>
      </c>
      <c r="S204" s="202">
        <f t="shared" si="390"/>
        <v>0</v>
      </c>
      <c r="T204" s="202">
        <f t="shared" si="390"/>
        <v>0</v>
      </c>
      <c r="U204" s="112"/>
      <c r="V204" s="112"/>
      <c r="W204" s="112"/>
      <c r="X204" s="202">
        <f t="shared" si="439"/>
        <v>0</v>
      </c>
      <c r="Y204" s="202">
        <f t="shared" si="440"/>
        <v>0</v>
      </c>
      <c r="Z204" s="202">
        <f t="shared" si="441"/>
        <v>0</v>
      </c>
      <c r="AA204" s="112"/>
      <c r="AB204" s="112"/>
      <c r="AC204" s="112"/>
      <c r="AD204" s="202">
        <f t="shared" si="442"/>
        <v>0</v>
      </c>
      <c r="AE204" s="202">
        <f t="shared" si="443"/>
        <v>0</v>
      </c>
      <c r="AF204" s="202">
        <f t="shared" si="444"/>
        <v>0</v>
      </c>
    </row>
    <row r="205" spans="1:32" s="109" customFormat="1" ht="37.5" hidden="1" x14ac:dyDescent="0.25">
      <c r="A205" s="97">
        <v>911</v>
      </c>
      <c r="B205" s="182" t="s">
        <v>114</v>
      </c>
      <c r="C205" s="120" t="s">
        <v>242</v>
      </c>
      <c r="D205" s="104">
        <v>62</v>
      </c>
      <c r="E205" s="104">
        <v>75</v>
      </c>
      <c r="F205" s="111">
        <v>2005</v>
      </c>
      <c r="G205" s="111">
        <v>2005</v>
      </c>
      <c r="H205" s="111">
        <v>2005</v>
      </c>
      <c r="I205" s="100">
        <f t="shared" si="392"/>
        <v>0</v>
      </c>
      <c r="J205" s="100">
        <f t="shared" si="392"/>
        <v>0</v>
      </c>
      <c r="K205" s="100">
        <f t="shared" si="392"/>
        <v>0</v>
      </c>
      <c r="L205" s="112">
        <v>2005</v>
      </c>
      <c r="M205" s="112">
        <v>2005</v>
      </c>
      <c r="N205" s="112">
        <v>2005</v>
      </c>
      <c r="O205" s="112"/>
      <c r="P205" s="112"/>
      <c r="Q205" s="112"/>
      <c r="R205" s="202">
        <f t="shared" si="390"/>
        <v>2005</v>
      </c>
      <c r="S205" s="202">
        <f t="shared" si="390"/>
        <v>2005</v>
      </c>
      <c r="T205" s="202">
        <f t="shared" si="390"/>
        <v>2005</v>
      </c>
      <c r="U205" s="112"/>
      <c r="V205" s="112"/>
      <c r="W205" s="112"/>
      <c r="X205" s="202">
        <f t="shared" si="439"/>
        <v>2005</v>
      </c>
      <c r="Y205" s="202">
        <f t="shared" si="440"/>
        <v>2005</v>
      </c>
      <c r="Z205" s="202">
        <f t="shared" si="441"/>
        <v>2005</v>
      </c>
      <c r="AA205" s="112"/>
      <c r="AB205" s="112"/>
      <c r="AC205" s="112"/>
      <c r="AD205" s="202">
        <f t="shared" si="442"/>
        <v>2005</v>
      </c>
      <c r="AE205" s="202">
        <f t="shared" si="443"/>
        <v>2005</v>
      </c>
      <c r="AF205" s="202">
        <f t="shared" si="444"/>
        <v>2005</v>
      </c>
    </row>
    <row r="206" spans="1:32" s="109" customFormat="1" ht="37.5" hidden="1" x14ac:dyDescent="0.25">
      <c r="A206" s="97">
        <v>911</v>
      </c>
      <c r="B206" s="182" t="s">
        <v>358</v>
      </c>
      <c r="C206" s="210" t="s">
        <v>204</v>
      </c>
      <c r="D206" s="104">
        <v>56</v>
      </c>
      <c r="E206" s="104">
        <v>69</v>
      </c>
      <c r="F206" s="111">
        <v>4445</v>
      </c>
      <c r="G206" s="111">
        <v>4445</v>
      </c>
      <c r="H206" s="111">
        <v>4445</v>
      </c>
      <c r="I206" s="100">
        <f t="shared" si="392"/>
        <v>0</v>
      </c>
      <c r="J206" s="100">
        <f t="shared" si="392"/>
        <v>0</v>
      </c>
      <c r="K206" s="100">
        <f t="shared" si="392"/>
        <v>0</v>
      </c>
      <c r="L206" s="112">
        <v>4445</v>
      </c>
      <c r="M206" s="112">
        <v>4445</v>
      </c>
      <c r="N206" s="112">
        <v>4445</v>
      </c>
      <c r="O206" s="112"/>
      <c r="P206" s="112"/>
      <c r="Q206" s="112"/>
      <c r="R206" s="202">
        <f t="shared" si="390"/>
        <v>4445</v>
      </c>
      <c r="S206" s="202">
        <f t="shared" si="390"/>
        <v>4445</v>
      </c>
      <c r="T206" s="202">
        <f t="shared" si="390"/>
        <v>4445</v>
      </c>
      <c r="U206" s="112"/>
      <c r="V206" s="112"/>
      <c r="W206" s="112"/>
      <c r="X206" s="202">
        <f t="shared" si="439"/>
        <v>4445</v>
      </c>
      <c r="Y206" s="202">
        <f t="shared" si="440"/>
        <v>4445</v>
      </c>
      <c r="Z206" s="202">
        <f t="shared" si="441"/>
        <v>4445</v>
      </c>
      <c r="AA206" s="112"/>
      <c r="AB206" s="112"/>
      <c r="AC206" s="112"/>
      <c r="AD206" s="202">
        <f t="shared" si="442"/>
        <v>4445</v>
      </c>
      <c r="AE206" s="202">
        <f t="shared" si="443"/>
        <v>4445</v>
      </c>
      <c r="AF206" s="202">
        <f t="shared" si="444"/>
        <v>4445</v>
      </c>
    </row>
    <row r="207" spans="1:32" s="109" customFormat="1" hidden="1" x14ac:dyDescent="0.3">
      <c r="A207" s="97">
        <v>915</v>
      </c>
      <c r="B207" s="182" t="s">
        <v>94</v>
      </c>
      <c r="C207" s="110" t="s">
        <v>222</v>
      </c>
      <c r="D207" s="104">
        <v>43</v>
      </c>
      <c r="E207" s="104">
        <v>53</v>
      </c>
      <c r="F207" s="111">
        <v>2070</v>
      </c>
      <c r="G207" s="111">
        <v>2070</v>
      </c>
      <c r="H207" s="111">
        <v>2070</v>
      </c>
      <c r="I207" s="100">
        <f t="shared" si="392"/>
        <v>0</v>
      </c>
      <c r="J207" s="100">
        <f t="shared" si="392"/>
        <v>0</v>
      </c>
      <c r="K207" s="100">
        <f t="shared" si="392"/>
        <v>0</v>
      </c>
      <c r="L207" s="112">
        <v>2070</v>
      </c>
      <c r="M207" s="112">
        <v>2070</v>
      </c>
      <c r="N207" s="112">
        <v>2070</v>
      </c>
      <c r="O207" s="112"/>
      <c r="P207" s="112"/>
      <c r="Q207" s="112"/>
      <c r="R207" s="202">
        <f t="shared" si="390"/>
        <v>2070</v>
      </c>
      <c r="S207" s="202">
        <f t="shared" si="390"/>
        <v>2070</v>
      </c>
      <c r="T207" s="202">
        <f t="shared" si="390"/>
        <v>2070</v>
      </c>
      <c r="U207" s="112"/>
      <c r="V207" s="112"/>
      <c r="W207" s="112"/>
      <c r="X207" s="202">
        <f t="shared" si="439"/>
        <v>2070</v>
      </c>
      <c r="Y207" s="202">
        <f t="shared" si="440"/>
        <v>2070</v>
      </c>
      <c r="Z207" s="202">
        <f t="shared" si="441"/>
        <v>2070</v>
      </c>
      <c r="AA207" s="112"/>
      <c r="AB207" s="112"/>
      <c r="AC207" s="112"/>
      <c r="AD207" s="202">
        <f t="shared" si="442"/>
        <v>2070</v>
      </c>
      <c r="AE207" s="202">
        <f t="shared" si="443"/>
        <v>2070</v>
      </c>
      <c r="AF207" s="202">
        <f t="shared" si="444"/>
        <v>2070</v>
      </c>
    </row>
    <row r="208" spans="1:32" s="109" customFormat="1" ht="112.5" hidden="1" x14ac:dyDescent="0.25">
      <c r="A208" s="97">
        <v>915</v>
      </c>
      <c r="B208" s="182" t="s">
        <v>95</v>
      </c>
      <c r="C208" s="120" t="s">
        <v>223</v>
      </c>
      <c r="D208" s="104">
        <v>40</v>
      </c>
      <c r="E208" s="104">
        <v>54</v>
      </c>
      <c r="F208" s="111">
        <v>36</v>
      </c>
      <c r="G208" s="111">
        <v>36</v>
      </c>
      <c r="H208" s="111">
        <v>36</v>
      </c>
      <c r="I208" s="100">
        <f t="shared" si="392"/>
        <v>0</v>
      </c>
      <c r="J208" s="100">
        <f t="shared" si="392"/>
        <v>0</v>
      </c>
      <c r="K208" s="100">
        <f t="shared" si="392"/>
        <v>0</v>
      </c>
      <c r="L208" s="112">
        <v>36</v>
      </c>
      <c r="M208" s="112">
        <v>36</v>
      </c>
      <c r="N208" s="112">
        <v>36</v>
      </c>
      <c r="O208" s="112"/>
      <c r="P208" s="112"/>
      <c r="Q208" s="112"/>
      <c r="R208" s="202">
        <f t="shared" si="390"/>
        <v>36</v>
      </c>
      <c r="S208" s="202">
        <f t="shared" si="390"/>
        <v>36</v>
      </c>
      <c r="T208" s="202">
        <f t="shared" si="390"/>
        <v>36</v>
      </c>
      <c r="U208" s="112"/>
      <c r="V208" s="112"/>
      <c r="W208" s="112"/>
      <c r="X208" s="202">
        <f t="shared" si="439"/>
        <v>36</v>
      </c>
      <c r="Y208" s="202">
        <f t="shared" si="440"/>
        <v>36</v>
      </c>
      <c r="Z208" s="202">
        <f t="shared" si="441"/>
        <v>36</v>
      </c>
      <c r="AA208" s="112"/>
      <c r="AB208" s="112"/>
      <c r="AC208" s="112"/>
      <c r="AD208" s="202">
        <f t="shared" si="442"/>
        <v>36</v>
      </c>
      <c r="AE208" s="202">
        <f t="shared" si="443"/>
        <v>36</v>
      </c>
      <c r="AF208" s="202">
        <f t="shared" si="444"/>
        <v>36</v>
      </c>
    </row>
    <row r="209" spans="1:32" s="167" customFormat="1" ht="18.75" hidden="1" customHeight="1" x14ac:dyDescent="0.3">
      <c r="A209" s="97">
        <v>915</v>
      </c>
      <c r="B209" s="182" t="s">
        <v>96</v>
      </c>
      <c r="C209" s="120" t="s">
        <v>224</v>
      </c>
      <c r="D209" s="104"/>
      <c r="E209" s="104">
        <v>56</v>
      </c>
      <c r="F209" s="111"/>
      <c r="G209" s="111"/>
      <c r="H209" s="111"/>
      <c r="I209" s="118">
        <f t="shared" si="392"/>
        <v>60</v>
      </c>
      <c r="J209" s="100">
        <f t="shared" si="392"/>
        <v>60</v>
      </c>
      <c r="K209" s="100">
        <f t="shared" si="392"/>
        <v>60</v>
      </c>
      <c r="L209" s="112">
        <v>60</v>
      </c>
      <c r="M209" s="112">
        <v>60</v>
      </c>
      <c r="N209" s="112">
        <v>60</v>
      </c>
      <c r="O209" s="112"/>
      <c r="P209" s="112"/>
      <c r="Q209" s="112"/>
      <c r="R209" s="202">
        <f t="shared" si="390"/>
        <v>60</v>
      </c>
      <c r="S209" s="202">
        <f t="shared" si="390"/>
        <v>60</v>
      </c>
      <c r="T209" s="202">
        <f t="shared" si="390"/>
        <v>60</v>
      </c>
      <c r="U209" s="112"/>
      <c r="V209" s="112"/>
      <c r="W209" s="112"/>
      <c r="X209" s="202">
        <f t="shared" si="439"/>
        <v>60</v>
      </c>
      <c r="Y209" s="202">
        <f t="shared" si="440"/>
        <v>60</v>
      </c>
      <c r="Z209" s="202">
        <f t="shared" si="441"/>
        <v>60</v>
      </c>
      <c r="AA209" s="112"/>
      <c r="AB209" s="112"/>
      <c r="AC209" s="112"/>
      <c r="AD209" s="202">
        <f t="shared" si="442"/>
        <v>60</v>
      </c>
      <c r="AE209" s="202">
        <f t="shared" si="443"/>
        <v>60</v>
      </c>
      <c r="AF209" s="202">
        <f t="shared" si="444"/>
        <v>60</v>
      </c>
    </row>
    <row r="210" spans="1:32" s="167" customFormat="1" ht="18.75" hidden="1" customHeight="1" x14ac:dyDescent="0.3">
      <c r="A210" s="97">
        <v>915</v>
      </c>
      <c r="B210" s="182" t="s">
        <v>97</v>
      </c>
      <c r="C210" s="127" t="s">
        <v>225</v>
      </c>
      <c r="D210" s="104"/>
      <c r="E210" s="104"/>
      <c r="F210" s="111"/>
      <c r="G210" s="111"/>
      <c r="H210" s="111"/>
      <c r="I210" s="118">
        <f t="shared" si="392"/>
        <v>0</v>
      </c>
      <c r="J210" s="100">
        <f t="shared" si="392"/>
        <v>0</v>
      </c>
      <c r="K210" s="100">
        <f t="shared" si="392"/>
        <v>0</v>
      </c>
      <c r="L210" s="111"/>
      <c r="M210" s="111"/>
      <c r="N210" s="111"/>
      <c r="O210" s="111"/>
      <c r="P210" s="111"/>
      <c r="Q210" s="111"/>
      <c r="R210" s="202">
        <f t="shared" si="390"/>
        <v>0</v>
      </c>
      <c r="S210" s="202">
        <f t="shared" si="390"/>
        <v>0</v>
      </c>
      <c r="T210" s="202">
        <f t="shared" si="390"/>
        <v>0</v>
      </c>
      <c r="U210" s="111"/>
      <c r="V210" s="111"/>
      <c r="W210" s="111"/>
      <c r="X210" s="202">
        <f t="shared" si="439"/>
        <v>0</v>
      </c>
      <c r="Y210" s="202">
        <f t="shared" si="440"/>
        <v>0</v>
      </c>
      <c r="Z210" s="202">
        <f t="shared" si="441"/>
        <v>0</v>
      </c>
      <c r="AA210" s="111"/>
      <c r="AB210" s="111"/>
      <c r="AC210" s="111"/>
      <c r="AD210" s="202">
        <f t="shared" si="442"/>
        <v>0</v>
      </c>
      <c r="AE210" s="202">
        <f t="shared" si="443"/>
        <v>0</v>
      </c>
      <c r="AF210" s="202">
        <f t="shared" si="444"/>
        <v>0</v>
      </c>
    </row>
    <row r="211" spans="1:32" s="109" customFormat="1" ht="75" hidden="1" x14ac:dyDescent="0.25">
      <c r="A211" s="97">
        <v>915</v>
      </c>
      <c r="B211" s="182" t="s">
        <v>98</v>
      </c>
      <c r="C211" s="120" t="s">
        <v>226</v>
      </c>
      <c r="D211" s="104">
        <v>48</v>
      </c>
      <c r="E211" s="104">
        <v>61</v>
      </c>
      <c r="F211" s="111">
        <v>130196.4</v>
      </c>
      <c r="G211" s="111">
        <v>130196.4</v>
      </c>
      <c r="H211" s="111">
        <v>130196.4</v>
      </c>
      <c r="I211" s="100">
        <f t="shared" si="392"/>
        <v>3256.3999999999942</v>
      </c>
      <c r="J211" s="100">
        <f t="shared" si="392"/>
        <v>3256.3999999999942</v>
      </c>
      <c r="K211" s="100">
        <f t="shared" si="392"/>
        <v>3256.3999999999942</v>
      </c>
      <c r="L211" s="112">
        <v>133452.79999999999</v>
      </c>
      <c r="M211" s="112">
        <v>133452.79999999999</v>
      </c>
      <c r="N211" s="112">
        <v>133452.79999999999</v>
      </c>
      <c r="O211" s="112"/>
      <c r="P211" s="112"/>
      <c r="Q211" s="112"/>
      <c r="R211" s="202">
        <f t="shared" ref="R211:T242" si="445">L211+O211</f>
        <v>133452.79999999999</v>
      </c>
      <c r="S211" s="202">
        <f t="shared" si="445"/>
        <v>133452.79999999999</v>
      </c>
      <c r="T211" s="202">
        <f t="shared" si="445"/>
        <v>133452.79999999999</v>
      </c>
      <c r="U211" s="112"/>
      <c r="V211" s="112"/>
      <c r="W211" s="112"/>
      <c r="X211" s="202">
        <f t="shared" si="439"/>
        <v>133452.79999999999</v>
      </c>
      <c r="Y211" s="202">
        <f t="shared" si="440"/>
        <v>133452.79999999999</v>
      </c>
      <c r="Z211" s="202">
        <f t="shared" si="441"/>
        <v>133452.79999999999</v>
      </c>
      <c r="AA211" s="112"/>
      <c r="AB211" s="112"/>
      <c r="AC211" s="112"/>
      <c r="AD211" s="202">
        <f t="shared" si="442"/>
        <v>133452.79999999999</v>
      </c>
      <c r="AE211" s="202">
        <f t="shared" si="443"/>
        <v>133452.79999999999</v>
      </c>
      <c r="AF211" s="202">
        <f t="shared" si="444"/>
        <v>133452.79999999999</v>
      </c>
    </row>
    <row r="212" spans="1:32" s="109" customFormat="1" ht="93.75" hidden="1" x14ac:dyDescent="0.25">
      <c r="A212" s="97">
        <v>915</v>
      </c>
      <c r="B212" s="182" t="s">
        <v>99</v>
      </c>
      <c r="C212" s="120" t="s">
        <v>227</v>
      </c>
      <c r="D212" s="104">
        <v>48</v>
      </c>
      <c r="E212" s="104">
        <v>61</v>
      </c>
      <c r="F212" s="111">
        <v>50530.6</v>
      </c>
      <c r="G212" s="111">
        <v>50530.6</v>
      </c>
      <c r="H212" s="111">
        <v>50530.6</v>
      </c>
      <c r="I212" s="100">
        <f t="shared" si="392"/>
        <v>1037</v>
      </c>
      <c r="J212" s="100">
        <f t="shared" si="392"/>
        <v>1037</v>
      </c>
      <c r="K212" s="100">
        <f t="shared" si="392"/>
        <v>1037</v>
      </c>
      <c r="L212" s="112">
        <v>51567.6</v>
      </c>
      <c r="M212" s="112">
        <v>51567.6</v>
      </c>
      <c r="N212" s="112">
        <v>51567.6</v>
      </c>
      <c r="O212" s="112"/>
      <c r="P212" s="112"/>
      <c r="Q212" s="112"/>
      <c r="R212" s="202">
        <f t="shared" si="445"/>
        <v>51567.6</v>
      </c>
      <c r="S212" s="202">
        <f t="shared" si="445"/>
        <v>51567.6</v>
      </c>
      <c r="T212" s="202">
        <f t="shared" si="445"/>
        <v>51567.6</v>
      </c>
      <c r="U212" s="112"/>
      <c r="V212" s="112"/>
      <c r="W212" s="112"/>
      <c r="X212" s="202">
        <f t="shared" si="439"/>
        <v>51567.6</v>
      </c>
      <c r="Y212" s="202">
        <f t="shared" si="440"/>
        <v>51567.6</v>
      </c>
      <c r="Z212" s="202">
        <f t="shared" si="441"/>
        <v>51567.6</v>
      </c>
      <c r="AA212" s="112"/>
      <c r="AB212" s="112"/>
      <c r="AC212" s="112"/>
      <c r="AD212" s="202">
        <f t="shared" si="442"/>
        <v>51567.6</v>
      </c>
      <c r="AE212" s="202">
        <f t="shared" si="443"/>
        <v>51567.6</v>
      </c>
      <c r="AF212" s="202">
        <f t="shared" si="444"/>
        <v>51567.6</v>
      </c>
    </row>
    <row r="213" spans="1:32" s="167" customFormat="1" ht="56.25" hidden="1" customHeight="1" x14ac:dyDescent="0.3">
      <c r="A213" s="97">
        <v>915</v>
      </c>
      <c r="B213" s="182" t="s">
        <v>359</v>
      </c>
      <c r="C213" s="127" t="s">
        <v>246</v>
      </c>
      <c r="D213" s="104"/>
      <c r="E213" s="104"/>
      <c r="F213" s="111"/>
      <c r="G213" s="111"/>
      <c r="H213" s="111"/>
      <c r="I213" s="118">
        <f t="shared" si="392"/>
        <v>0</v>
      </c>
      <c r="J213" s="100">
        <f t="shared" si="392"/>
        <v>0</v>
      </c>
      <c r="K213" s="100">
        <f t="shared" si="392"/>
        <v>0</v>
      </c>
      <c r="L213" s="111"/>
      <c r="M213" s="111"/>
      <c r="N213" s="111"/>
      <c r="O213" s="111"/>
      <c r="P213" s="111"/>
      <c r="Q213" s="111"/>
      <c r="R213" s="202">
        <f t="shared" si="445"/>
        <v>0</v>
      </c>
      <c r="S213" s="202">
        <f t="shared" si="445"/>
        <v>0</v>
      </c>
      <c r="T213" s="202">
        <f t="shared" si="445"/>
        <v>0</v>
      </c>
      <c r="U213" s="111"/>
      <c r="V213" s="111"/>
      <c r="W213" s="111"/>
      <c r="X213" s="202">
        <f t="shared" si="439"/>
        <v>0</v>
      </c>
      <c r="Y213" s="202">
        <f t="shared" si="440"/>
        <v>0</v>
      </c>
      <c r="Z213" s="202">
        <f t="shared" si="441"/>
        <v>0</v>
      </c>
      <c r="AA213" s="111"/>
      <c r="AB213" s="111"/>
      <c r="AC213" s="111"/>
      <c r="AD213" s="202">
        <f t="shared" si="442"/>
        <v>0</v>
      </c>
      <c r="AE213" s="202">
        <f t="shared" si="443"/>
        <v>0</v>
      </c>
      <c r="AF213" s="202">
        <f t="shared" si="444"/>
        <v>0</v>
      </c>
    </row>
    <row r="214" spans="1:32" s="167" customFormat="1" ht="56.25" hidden="1" customHeight="1" x14ac:dyDescent="0.3">
      <c r="A214" s="97">
        <v>915</v>
      </c>
      <c r="B214" s="182" t="s">
        <v>115</v>
      </c>
      <c r="C214" s="208" t="s">
        <v>360</v>
      </c>
      <c r="D214" s="104"/>
      <c r="E214" s="104"/>
      <c r="F214" s="111"/>
      <c r="G214" s="111"/>
      <c r="H214" s="111"/>
      <c r="I214" s="118">
        <f t="shared" si="392"/>
        <v>0</v>
      </c>
      <c r="J214" s="100">
        <f t="shared" si="392"/>
        <v>0</v>
      </c>
      <c r="K214" s="100">
        <f t="shared" si="392"/>
        <v>0</v>
      </c>
      <c r="L214" s="111"/>
      <c r="M214" s="111"/>
      <c r="N214" s="111"/>
      <c r="O214" s="111"/>
      <c r="P214" s="111"/>
      <c r="Q214" s="111"/>
      <c r="R214" s="202">
        <f t="shared" si="445"/>
        <v>0</v>
      </c>
      <c r="S214" s="202">
        <f t="shared" si="445"/>
        <v>0</v>
      </c>
      <c r="T214" s="202">
        <f t="shared" si="445"/>
        <v>0</v>
      </c>
      <c r="U214" s="111"/>
      <c r="V214" s="111"/>
      <c r="W214" s="111"/>
      <c r="X214" s="202">
        <f t="shared" si="439"/>
        <v>0</v>
      </c>
      <c r="Y214" s="202">
        <f t="shared" si="440"/>
        <v>0</v>
      </c>
      <c r="Z214" s="202">
        <f t="shared" si="441"/>
        <v>0</v>
      </c>
      <c r="AA214" s="111"/>
      <c r="AB214" s="111"/>
      <c r="AC214" s="111"/>
      <c r="AD214" s="202">
        <f t="shared" si="442"/>
        <v>0</v>
      </c>
      <c r="AE214" s="202">
        <f t="shared" si="443"/>
        <v>0</v>
      </c>
      <c r="AF214" s="202">
        <f t="shared" si="444"/>
        <v>0</v>
      </c>
    </row>
    <row r="215" spans="1:32" s="167" customFormat="1" ht="18.75" hidden="1" customHeight="1" x14ac:dyDescent="0.3">
      <c r="A215" s="97">
        <v>915</v>
      </c>
      <c r="B215" s="182" t="s">
        <v>100</v>
      </c>
      <c r="C215" s="208" t="s">
        <v>228</v>
      </c>
      <c r="D215" s="104"/>
      <c r="E215" s="104"/>
      <c r="F215" s="111"/>
      <c r="G215" s="111"/>
      <c r="H215" s="111"/>
      <c r="I215" s="118">
        <f t="shared" ref="I215:K242" si="446">L215-F215</f>
        <v>0</v>
      </c>
      <c r="J215" s="100">
        <f t="shared" si="446"/>
        <v>0</v>
      </c>
      <c r="K215" s="100">
        <f t="shared" si="446"/>
        <v>0</v>
      </c>
      <c r="L215" s="111"/>
      <c r="M215" s="111"/>
      <c r="N215" s="111"/>
      <c r="O215" s="111"/>
      <c r="P215" s="111"/>
      <c r="Q215" s="111"/>
      <c r="R215" s="202">
        <f t="shared" si="445"/>
        <v>0</v>
      </c>
      <c r="S215" s="202">
        <f t="shared" si="445"/>
        <v>0</v>
      </c>
      <c r="T215" s="202">
        <f t="shared" si="445"/>
        <v>0</v>
      </c>
      <c r="U215" s="111"/>
      <c r="V215" s="111"/>
      <c r="W215" s="111"/>
      <c r="X215" s="202">
        <f t="shared" si="439"/>
        <v>0</v>
      </c>
      <c r="Y215" s="202">
        <f t="shared" si="440"/>
        <v>0</v>
      </c>
      <c r="Z215" s="202">
        <f t="shared" si="441"/>
        <v>0</v>
      </c>
      <c r="AA215" s="111"/>
      <c r="AB215" s="111"/>
      <c r="AC215" s="111"/>
      <c r="AD215" s="202">
        <f t="shared" si="442"/>
        <v>0</v>
      </c>
      <c r="AE215" s="202">
        <f t="shared" si="443"/>
        <v>0</v>
      </c>
      <c r="AF215" s="202">
        <f t="shared" si="444"/>
        <v>0</v>
      </c>
    </row>
    <row r="216" spans="1:32" s="109" customFormat="1" ht="56.25" hidden="1" x14ac:dyDescent="0.3">
      <c r="A216" s="97">
        <v>915</v>
      </c>
      <c r="B216" s="182" t="s">
        <v>101</v>
      </c>
      <c r="C216" s="110" t="s">
        <v>229</v>
      </c>
      <c r="D216" s="104">
        <v>46</v>
      </c>
      <c r="E216" s="104">
        <v>60</v>
      </c>
      <c r="F216" s="111">
        <v>1216</v>
      </c>
      <c r="G216" s="111">
        <v>1216</v>
      </c>
      <c r="H216" s="111">
        <v>1216</v>
      </c>
      <c r="I216" s="100">
        <f t="shared" si="446"/>
        <v>0</v>
      </c>
      <c r="J216" s="100">
        <f t="shared" si="446"/>
        <v>0</v>
      </c>
      <c r="K216" s="100">
        <f t="shared" si="446"/>
        <v>0</v>
      </c>
      <c r="L216" s="112">
        <v>1216</v>
      </c>
      <c r="M216" s="112">
        <v>1216</v>
      </c>
      <c r="N216" s="112">
        <v>1216</v>
      </c>
      <c r="O216" s="112"/>
      <c r="P216" s="112"/>
      <c r="Q216" s="112"/>
      <c r="R216" s="202">
        <f t="shared" si="445"/>
        <v>1216</v>
      </c>
      <c r="S216" s="202">
        <f t="shared" si="445"/>
        <v>1216</v>
      </c>
      <c r="T216" s="202">
        <f t="shared" si="445"/>
        <v>1216</v>
      </c>
      <c r="U216" s="112"/>
      <c r="V216" s="112"/>
      <c r="W216" s="112"/>
      <c r="X216" s="202">
        <f t="shared" si="439"/>
        <v>1216</v>
      </c>
      <c r="Y216" s="202">
        <f t="shared" si="440"/>
        <v>1216</v>
      </c>
      <c r="Z216" s="202">
        <f t="shared" si="441"/>
        <v>1216</v>
      </c>
      <c r="AA216" s="112"/>
      <c r="AB216" s="112"/>
      <c r="AC216" s="112"/>
      <c r="AD216" s="202">
        <f t="shared" si="442"/>
        <v>1216</v>
      </c>
      <c r="AE216" s="202">
        <f t="shared" si="443"/>
        <v>1216</v>
      </c>
      <c r="AF216" s="202">
        <f t="shared" si="444"/>
        <v>1216</v>
      </c>
    </row>
    <row r="217" spans="1:32" s="167" customFormat="1" ht="18.75" hidden="1" customHeight="1" x14ac:dyDescent="0.3">
      <c r="A217" s="97">
        <v>915</v>
      </c>
      <c r="B217" s="182" t="s">
        <v>102</v>
      </c>
      <c r="C217" s="208" t="s">
        <v>230</v>
      </c>
      <c r="D217" s="104"/>
      <c r="E217" s="104"/>
      <c r="F217" s="111"/>
      <c r="G217" s="111"/>
      <c r="H217" s="111"/>
      <c r="I217" s="118">
        <f t="shared" si="446"/>
        <v>0</v>
      </c>
      <c r="J217" s="100">
        <f t="shared" si="446"/>
        <v>0</v>
      </c>
      <c r="K217" s="100">
        <f t="shared" si="446"/>
        <v>0</v>
      </c>
      <c r="L217" s="111"/>
      <c r="M217" s="111"/>
      <c r="N217" s="111"/>
      <c r="O217" s="111"/>
      <c r="P217" s="111"/>
      <c r="Q217" s="111"/>
      <c r="R217" s="202">
        <f t="shared" si="445"/>
        <v>0</v>
      </c>
      <c r="S217" s="202">
        <f t="shared" si="445"/>
        <v>0</v>
      </c>
      <c r="T217" s="202">
        <f t="shared" si="445"/>
        <v>0</v>
      </c>
      <c r="U217" s="111"/>
      <c r="V217" s="111"/>
      <c r="W217" s="111"/>
      <c r="X217" s="202">
        <f t="shared" si="439"/>
        <v>0</v>
      </c>
      <c r="Y217" s="202">
        <f t="shared" si="440"/>
        <v>0</v>
      </c>
      <c r="Z217" s="202">
        <f t="shared" si="441"/>
        <v>0</v>
      </c>
      <c r="AA217" s="111"/>
      <c r="AB217" s="111"/>
      <c r="AC217" s="111"/>
      <c r="AD217" s="202">
        <f t="shared" si="442"/>
        <v>0</v>
      </c>
      <c r="AE217" s="202">
        <f t="shared" si="443"/>
        <v>0</v>
      </c>
      <c r="AF217" s="202">
        <f t="shared" si="444"/>
        <v>0</v>
      </c>
    </row>
    <row r="218" spans="1:32" s="109" customFormat="1" ht="37.5" hidden="1" x14ac:dyDescent="0.3">
      <c r="A218" s="97">
        <v>915</v>
      </c>
      <c r="B218" s="182" t="s">
        <v>116</v>
      </c>
      <c r="C218" s="110" t="s">
        <v>243</v>
      </c>
      <c r="D218" s="104">
        <v>45</v>
      </c>
      <c r="E218" s="104">
        <v>58</v>
      </c>
      <c r="F218" s="111">
        <v>1471</v>
      </c>
      <c r="G218" s="111">
        <v>1471</v>
      </c>
      <c r="H218" s="111">
        <v>1471</v>
      </c>
      <c r="I218" s="100">
        <f t="shared" si="446"/>
        <v>0</v>
      </c>
      <c r="J218" s="100">
        <f t="shared" si="446"/>
        <v>0</v>
      </c>
      <c r="K218" s="100">
        <f t="shared" si="446"/>
        <v>0</v>
      </c>
      <c r="L218" s="112">
        <v>1471</v>
      </c>
      <c r="M218" s="112">
        <v>1471</v>
      </c>
      <c r="N218" s="112">
        <v>1471</v>
      </c>
      <c r="O218" s="112"/>
      <c r="P218" s="112"/>
      <c r="Q218" s="112"/>
      <c r="R218" s="202">
        <f t="shared" si="445"/>
        <v>1471</v>
      </c>
      <c r="S218" s="202">
        <f t="shared" si="445"/>
        <v>1471</v>
      </c>
      <c r="T218" s="202">
        <f t="shared" si="445"/>
        <v>1471</v>
      </c>
      <c r="U218" s="112"/>
      <c r="V218" s="112"/>
      <c r="W218" s="112"/>
      <c r="X218" s="202">
        <f t="shared" si="439"/>
        <v>1471</v>
      </c>
      <c r="Y218" s="202">
        <f t="shared" si="440"/>
        <v>1471</v>
      </c>
      <c r="Z218" s="202">
        <f t="shared" si="441"/>
        <v>1471</v>
      </c>
      <c r="AA218" s="112"/>
      <c r="AB218" s="112"/>
      <c r="AC218" s="112"/>
      <c r="AD218" s="202">
        <f t="shared" si="442"/>
        <v>1471</v>
      </c>
      <c r="AE218" s="202">
        <f t="shared" si="443"/>
        <v>1471</v>
      </c>
      <c r="AF218" s="202">
        <f t="shared" si="444"/>
        <v>1471</v>
      </c>
    </row>
    <row r="219" spans="1:32" s="109" customFormat="1" ht="56.25" hidden="1" x14ac:dyDescent="0.3">
      <c r="A219" s="97">
        <v>915</v>
      </c>
      <c r="B219" s="182" t="s">
        <v>117</v>
      </c>
      <c r="C219" s="110" t="s">
        <v>244</v>
      </c>
      <c r="D219" s="104">
        <v>49</v>
      </c>
      <c r="E219" s="104">
        <v>63</v>
      </c>
      <c r="F219" s="111">
        <v>28219.9</v>
      </c>
      <c r="G219" s="111">
        <v>28219.9</v>
      </c>
      <c r="H219" s="111">
        <v>28219.9</v>
      </c>
      <c r="I219" s="100">
        <f t="shared" si="446"/>
        <v>0</v>
      </c>
      <c r="J219" s="100">
        <f t="shared" si="446"/>
        <v>0</v>
      </c>
      <c r="K219" s="100">
        <f t="shared" si="446"/>
        <v>0</v>
      </c>
      <c r="L219" s="112">
        <v>28219.9</v>
      </c>
      <c r="M219" s="112">
        <v>28219.9</v>
      </c>
      <c r="N219" s="112">
        <v>28219.9</v>
      </c>
      <c r="O219" s="112"/>
      <c r="P219" s="112"/>
      <c r="Q219" s="112"/>
      <c r="R219" s="202">
        <f t="shared" si="445"/>
        <v>28219.9</v>
      </c>
      <c r="S219" s="202">
        <f t="shared" si="445"/>
        <v>28219.9</v>
      </c>
      <c r="T219" s="202">
        <f t="shared" si="445"/>
        <v>28219.9</v>
      </c>
      <c r="U219" s="112"/>
      <c r="V219" s="112"/>
      <c r="W219" s="112"/>
      <c r="X219" s="202">
        <f t="shared" si="439"/>
        <v>28219.9</v>
      </c>
      <c r="Y219" s="202">
        <f t="shared" si="440"/>
        <v>28219.9</v>
      </c>
      <c r="Z219" s="202">
        <f t="shared" si="441"/>
        <v>28219.9</v>
      </c>
      <c r="AA219" s="112"/>
      <c r="AB219" s="112"/>
      <c r="AC219" s="112"/>
      <c r="AD219" s="202">
        <f t="shared" si="442"/>
        <v>28219.9</v>
      </c>
      <c r="AE219" s="202">
        <f t="shared" si="443"/>
        <v>28219.9</v>
      </c>
      <c r="AF219" s="202">
        <f t="shared" si="444"/>
        <v>28219.9</v>
      </c>
    </row>
    <row r="220" spans="1:32" s="109" customFormat="1" ht="37.5" hidden="1" x14ac:dyDescent="0.3">
      <c r="A220" s="97">
        <v>915</v>
      </c>
      <c r="B220" s="182" t="s">
        <v>108</v>
      </c>
      <c r="C220" s="110" t="s">
        <v>236</v>
      </c>
      <c r="D220" s="104">
        <v>45</v>
      </c>
      <c r="E220" s="104">
        <v>56</v>
      </c>
      <c r="F220" s="111">
        <v>6903</v>
      </c>
      <c r="G220" s="111">
        <v>6903</v>
      </c>
      <c r="H220" s="111">
        <v>6903</v>
      </c>
      <c r="I220" s="100">
        <f t="shared" si="446"/>
        <v>0</v>
      </c>
      <c r="J220" s="100">
        <f t="shared" si="446"/>
        <v>0</v>
      </c>
      <c r="K220" s="100">
        <f t="shared" si="446"/>
        <v>0</v>
      </c>
      <c r="L220" s="112">
        <v>6903</v>
      </c>
      <c r="M220" s="112">
        <v>6903</v>
      </c>
      <c r="N220" s="112">
        <v>6903</v>
      </c>
      <c r="O220" s="112"/>
      <c r="P220" s="112"/>
      <c r="Q220" s="112"/>
      <c r="R220" s="202">
        <f t="shared" si="445"/>
        <v>6903</v>
      </c>
      <c r="S220" s="202">
        <f t="shared" si="445"/>
        <v>6903</v>
      </c>
      <c r="T220" s="202">
        <f t="shared" si="445"/>
        <v>6903</v>
      </c>
      <c r="U220" s="112"/>
      <c r="V220" s="112"/>
      <c r="W220" s="112"/>
      <c r="X220" s="202">
        <f t="shared" si="439"/>
        <v>6903</v>
      </c>
      <c r="Y220" s="202">
        <f t="shared" si="440"/>
        <v>6903</v>
      </c>
      <c r="Z220" s="202">
        <f t="shared" si="441"/>
        <v>6903</v>
      </c>
      <c r="AA220" s="112"/>
      <c r="AB220" s="112"/>
      <c r="AC220" s="112"/>
      <c r="AD220" s="202">
        <f t="shared" si="442"/>
        <v>6903</v>
      </c>
      <c r="AE220" s="202">
        <f t="shared" si="443"/>
        <v>6903</v>
      </c>
      <c r="AF220" s="202">
        <f t="shared" si="444"/>
        <v>6903</v>
      </c>
    </row>
    <row r="221" spans="1:32" s="109" customFormat="1" ht="37.5" hidden="1" x14ac:dyDescent="0.25">
      <c r="A221" s="97">
        <v>915</v>
      </c>
      <c r="B221" s="182" t="s">
        <v>109</v>
      </c>
      <c r="C221" s="120" t="s">
        <v>237</v>
      </c>
      <c r="D221" s="104">
        <v>44</v>
      </c>
      <c r="E221" s="104">
        <v>57</v>
      </c>
      <c r="F221" s="111">
        <v>29.1</v>
      </c>
      <c r="G221" s="111">
        <v>29.1</v>
      </c>
      <c r="H221" s="111">
        <v>29.1</v>
      </c>
      <c r="I221" s="100">
        <f t="shared" si="446"/>
        <v>0</v>
      </c>
      <c r="J221" s="100">
        <f t="shared" si="446"/>
        <v>0</v>
      </c>
      <c r="K221" s="100">
        <f t="shared" si="446"/>
        <v>0</v>
      </c>
      <c r="L221" s="112">
        <v>29.1</v>
      </c>
      <c r="M221" s="112">
        <v>29.1</v>
      </c>
      <c r="N221" s="112">
        <v>29.1</v>
      </c>
      <c r="O221" s="112"/>
      <c r="P221" s="112"/>
      <c r="Q221" s="112"/>
      <c r="R221" s="202">
        <f t="shared" si="445"/>
        <v>29.1</v>
      </c>
      <c r="S221" s="202">
        <f t="shared" si="445"/>
        <v>29.1</v>
      </c>
      <c r="T221" s="202">
        <f t="shared" si="445"/>
        <v>29.1</v>
      </c>
      <c r="U221" s="112"/>
      <c r="V221" s="112"/>
      <c r="W221" s="112"/>
      <c r="X221" s="202">
        <f t="shared" si="439"/>
        <v>29.1</v>
      </c>
      <c r="Y221" s="202">
        <f t="shared" si="440"/>
        <v>29.1</v>
      </c>
      <c r="Z221" s="202">
        <f t="shared" si="441"/>
        <v>29.1</v>
      </c>
      <c r="AA221" s="112"/>
      <c r="AB221" s="112"/>
      <c r="AC221" s="112"/>
      <c r="AD221" s="202">
        <f t="shared" si="442"/>
        <v>29.1</v>
      </c>
      <c r="AE221" s="202">
        <f t="shared" si="443"/>
        <v>29.1</v>
      </c>
      <c r="AF221" s="202">
        <f t="shared" si="444"/>
        <v>29.1</v>
      </c>
    </row>
    <row r="222" spans="1:32" s="167" customFormat="1" ht="48.75" hidden="1" customHeight="1" x14ac:dyDescent="0.3">
      <c r="A222" s="97">
        <v>915</v>
      </c>
      <c r="B222" s="182" t="s">
        <v>460</v>
      </c>
      <c r="C222" s="210" t="s">
        <v>461</v>
      </c>
      <c r="D222" s="104"/>
      <c r="E222" s="104"/>
      <c r="F222" s="111"/>
      <c r="G222" s="111"/>
      <c r="H222" s="111"/>
      <c r="I222" s="118"/>
      <c r="J222" s="100"/>
      <c r="K222" s="100"/>
      <c r="L222" s="112">
        <v>0</v>
      </c>
      <c r="M222" s="112">
        <v>0</v>
      </c>
      <c r="N222" s="112">
        <v>0</v>
      </c>
      <c r="O222" s="112">
        <v>2523.4</v>
      </c>
      <c r="P222" s="112">
        <v>2523.4</v>
      </c>
      <c r="Q222" s="112">
        <v>2523.4</v>
      </c>
      <c r="R222" s="203">
        <f t="shared" ref="R222" si="447">L222+O222</f>
        <v>2523.4</v>
      </c>
      <c r="S222" s="202">
        <f t="shared" ref="S222" si="448">M222+P222</f>
        <v>2523.4</v>
      </c>
      <c r="T222" s="202">
        <f t="shared" ref="T222" si="449">N222+Q222</f>
        <v>2523.4</v>
      </c>
      <c r="U222" s="112"/>
      <c r="V222" s="112"/>
      <c r="W222" s="112"/>
      <c r="X222" s="203">
        <f t="shared" si="439"/>
        <v>2523.4</v>
      </c>
      <c r="Y222" s="202">
        <f t="shared" si="440"/>
        <v>2523.4</v>
      </c>
      <c r="Z222" s="202">
        <f t="shared" si="441"/>
        <v>2523.4</v>
      </c>
      <c r="AA222" s="112"/>
      <c r="AB222" s="112"/>
      <c r="AC222" s="112"/>
      <c r="AD222" s="203">
        <f t="shared" si="442"/>
        <v>2523.4</v>
      </c>
      <c r="AE222" s="202">
        <f t="shared" si="443"/>
        <v>2523.4</v>
      </c>
      <c r="AF222" s="202">
        <f t="shared" si="444"/>
        <v>2523.4</v>
      </c>
    </row>
    <row r="223" spans="1:32" s="109" customFormat="1" ht="75" hidden="1" x14ac:dyDescent="0.3">
      <c r="A223" s="97">
        <v>915</v>
      </c>
      <c r="B223" s="182" t="s">
        <v>110</v>
      </c>
      <c r="C223" s="110" t="s">
        <v>238</v>
      </c>
      <c r="D223" s="104">
        <v>52</v>
      </c>
      <c r="E223" s="104">
        <v>65</v>
      </c>
      <c r="F223" s="111">
        <v>654.70000000000005</v>
      </c>
      <c r="G223" s="111"/>
      <c r="H223" s="111">
        <v>654.70000000000005</v>
      </c>
      <c r="I223" s="100">
        <f t="shared" si="446"/>
        <v>0</v>
      </c>
      <c r="J223" s="100">
        <f t="shared" si="446"/>
        <v>0</v>
      </c>
      <c r="K223" s="100">
        <f t="shared" si="446"/>
        <v>0</v>
      </c>
      <c r="L223" s="112">
        <v>654.70000000000005</v>
      </c>
      <c r="M223" s="112">
        <v>0</v>
      </c>
      <c r="N223" s="112">
        <v>654.70000000000005</v>
      </c>
      <c r="O223" s="112">
        <v>-654.70000000000005</v>
      </c>
      <c r="P223" s="112">
        <v>0</v>
      </c>
      <c r="Q223" s="112">
        <v>-654.70000000000005</v>
      </c>
      <c r="R223" s="202">
        <f t="shared" si="445"/>
        <v>0</v>
      </c>
      <c r="S223" s="202">
        <f t="shared" si="445"/>
        <v>0</v>
      </c>
      <c r="T223" s="202">
        <f t="shared" si="445"/>
        <v>0</v>
      </c>
      <c r="U223" s="112"/>
      <c r="V223" s="112"/>
      <c r="W223" s="112"/>
      <c r="X223" s="202">
        <f t="shared" si="439"/>
        <v>0</v>
      </c>
      <c r="Y223" s="202">
        <f t="shared" si="440"/>
        <v>0</v>
      </c>
      <c r="Z223" s="202">
        <f t="shared" si="441"/>
        <v>0</v>
      </c>
      <c r="AA223" s="112"/>
      <c r="AB223" s="112"/>
      <c r="AC223" s="112"/>
      <c r="AD223" s="202">
        <f t="shared" si="442"/>
        <v>0</v>
      </c>
      <c r="AE223" s="202">
        <f t="shared" si="443"/>
        <v>0</v>
      </c>
      <c r="AF223" s="202">
        <f t="shared" si="444"/>
        <v>0</v>
      </c>
    </row>
    <row r="224" spans="1:32" s="109" customFormat="1" ht="56.25" hidden="1" x14ac:dyDescent="0.3">
      <c r="A224" s="97">
        <v>915</v>
      </c>
      <c r="B224" s="223" t="s">
        <v>111</v>
      </c>
      <c r="C224" s="110" t="s">
        <v>239</v>
      </c>
      <c r="D224" s="104">
        <v>47</v>
      </c>
      <c r="E224" s="104">
        <v>62</v>
      </c>
      <c r="F224" s="111">
        <v>10</v>
      </c>
      <c r="G224" s="111">
        <v>10</v>
      </c>
      <c r="H224" s="111">
        <v>10</v>
      </c>
      <c r="I224" s="100">
        <f t="shared" si="446"/>
        <v>0</v>
      </c>
      <c r="J224" s="100">
        <f t="shared" si="446"/>
        <v>0</v>
      </c>
      <c r="K224" s="100">
        <f t="shared" si="446"/>
        <v>0</v>
      </c>
      <c r="L224" s="112">
        <v>10</v>
      </c>
      <c r="M224" s="112">
        <v>10</v>
      </c>
      <c r="N224" s="112">
        <v>10</v>
      </c>
      <c r="O224" s="112"/>
      <c r="P224" s="112"/>
      <c r="Q224" s="112"/>
      <c r="R224" s="202">
        <f t="shared" si="445"/>
        <v>10</v>
      </c>
      <c r="S224" s="202">
        <f t="shared" si="445"/>
        <v>10</v>
      </c>
      <c r="T224" s="202">
        <f t="shared" si="445"/>
        <v>10</v>
      </c>
      <c r="U224" s="112"/>
      <c r="V224" s="112"/>
      <c r="W224" s="112"/>
      <c r="X224" s="202">
        <f t="shared" si="439"/>
        <v>10</v>
      </c>
      <c r="Y224" s="202">
        <f t="shared" si="440"/>
        <v>10</v>
      </c>
      <c r="Z224" s="202">
        <f t="shared" si="441"/>
        <v>10</v>
      </c>
      <c r="AA224" s="112"/>
      <c r="AB224" s="112"/>
      <c r="AC224" s="112"/>
      <c r="AD224" s="202">
        <f t="shared" si="442"/>
        <v>10</v>
      </c>
      <c r="AE224" s="202">
        <f t="shared" si="443"/>
        <v>10</v>
      </c>
      <c r="AF224" s="202">
        <f t="shared" si="444"/>
        <v>10</v>
      </c>
    </row>
    <row r="225" spans="1:32" s="167" customFormat="1" ht="37.5" hidden="1" customHeight="1" x14ac:dyDescent="0.3">
      <c r="A225" s="97">
        <v>915</v>
      </c>
      <c r="B225" s="223" t="s">
        <v>278</v>
      </c>
      <c r="C225" s="127" t="s">
        <v>245</v>
      </c>
      <c r="D225" s="104"/>
      <c r="E225" s="104"/>
      <c r="F225" s="111"/>
      <c r="G225" s="111"/>
      <c r="H225" s="111"/>
      <c r="I225" s="118">
        <f t="shared" si="446"/>
        <v>0</v>
      </c>
      <c r="J225" s="100">
        <f t="shared" si="446"/>
        <v>0</v>
      </c>
      <c r="K225" s="100">
        <f t="shared" si="446"/>
        <v>0</v>
      </c>
      <c r="L225" s="111"/>
      <c r="M225" s="111"/>
      <c r="N225" s="111"/>
      <c r="O225" s="111"/>
      <c r="P225" s="111"/>
      <c r="Q225" s="111"/>
      <c r="R225" s="202">
        <f t="shared" si="445"/>
        <v>0</v>
      </c>
      <c r="S225" s="202">
        <f t="shared" si="445"/>
        <v>0</v>
      </c>
      <c r="T225" s="202">
        <f t="shared" si="445"/>
        <v>0</v>
      </c>
      <c r="U225" s="111"/>
      <c r="V225" s="111"/>
      <c r="W225" s="111"/>
      <c r="X225" s="202">
        <f t="shared" si="439"/>
        <v>0</v>
      </c>
      <c r="Y225" s="202">
        <f t="shared" si="440"/>
        <v>0</v>
      </c>
      <c r="Z225" s="202">
        <f t="shared" si="441"/>
        <v>0</v>
      </c>
      <c r="AA225" s="111"/>
      <c r="AB225" s="111"/>
      <c r="AC225" s="111"/>
      <c r="AD225" s="202">
        <f t="shared" si="442"/>
        <v>0</v>
      </c>
      <c r="AE225" s="202">
        <f t="shared" si="443"/>
        <v>0</v>
      </c>
      <c r="AF225" s="202">
        <f t="shared" si="444"/>
        <v>0</v>
      </c>
    </row>
    <row r="226" spans="1:32" s="167" customFormat="1" ht="37.5" hidden="1" customHeight="1" x14ac:dyDescent="0.3">
      <c r="A226" s="97">
        <v>919</v>
      </c>
      <c r="B226" s="223"/>
      <c r="C226" s="120" t="s">
        <v>361</v>
      </c>
      <c r="D226" s="104"/>
      <c r="E226" s="104">
        <v>80</v>
      </c>
      <c r="F226" s="111">
        <v>0</v>
      </c>
      <c r="G226" s="111">
        <v>0</v>
      </c>
      <c r="H226" s="111">
        <v>0</v>
      </c>
      <c r="I226" s="118">
        <f t="shared" si="446"/>
        <v>0</v>
      </c>
      <c r="J226" s="100">
        <f t="shared" si="446"/>
        <v>250</v>
      </c>
      <c r="K226" s="100">
        <f t="shared" si="446"/>
        <v>0</v>
      </c>
      <c r="L226" s="112">
        <v>0</v>
      </c>
      <c r="M226" s="112">
        <v>250</v>
      </c>
      <c r="N226" s="112">
        <v>0</v>
      </c>
      <c r="O226" s="112"/>
      <c r="P226" s="112"/>
      <c r="Q226" s="112"/>
      <c r="R226" s="202">
        <f t="shared" si="445"/>
        <v>0</v>
      </c>
      <c r="S226" s="202">
        <f t="shared" si="445"/>
        <v>250</v>
      </c>
      <c r="T226" s="202">
        <f t="shared" si="445"/>
        <v>0</v>
      </c>
      <c r="U226" s="112"/>
      <c r="V226" s="112"/>
      <c r="W226" s="112"/>
      <c r="X226" s="202">
        <f t="shared" si="439"/>
        <v>0</v>
      </c>
      <c r="Y226" s="202">
        <f t="shared" si="440"/>
        <v>250</v>
      </c>
      <c r="Z226" s="202">
        <f t="shared" si="441"/>
        <v>0</v>
      </c>
      <c r="AA226" s="112"/>
      <c r="AB226" s="112"/>
      <c r="AC226" s="112"/>
      <c r="AD226" s="202">
        <f t="shared" si="442"/>
        <v>0</v>
      </c>
      <c r="AE226" s="202">
        <f t="shared" si="443"/>
        <v>250</v>
      </c>
      <c r="AF226" s="202">
        <f t="shared" si="444"/>
        <v>0</v>
      </c>
    </row>
    <row r="227" spans="1:32" s="167" customFormat="1" ht="37.5" hidden="1" customHeight="1" x14ac:dyDescent="0.3">
      <c r="A227" s="97">
        <v>919</v>
      </c>
      <c r="B227" s="223" t="s">
        <v>462</v>
      </c>
      <c r="C227" s="120" t="s">
        <v>443</v>
      </c>
      <c r="D227" s="104"/>
      <c r="E227" s="104">
        <v>80</v>
      </c>
      <c r="F227" s="111"/>
      <c r="G227" s="111"/>
      <c r="H227" s="111"/>
      <c r="I227" s="118">
        <f t="shared" si="446"/>
        <v>1068</v>
      </c>
      <c r="J227" s="100">
        <f t="shared" si="446"/>
        <v>1068</v>
      </c>
      <c r="K227" s="100">
        <f t="shared" si="446"/>
        <v>1068</v>
      </c>
      <c r="L227" s="112">
        <v>1068</v>
      </c>
      <c r="M227" s="112">
        <v>1068</v>
      </c>
      <c r="N227" s="112">
        <v>1068</v>
      </c>
      <c r="O227" s="112"/>
      <c r="P227" s="112"/>
      <c r="Q227" s="112"/>
      <c r="R227" s="202">
        <f t="shared" si="445"/>
        <v>1068</v>
      </c>
      <c r="S227" s="202">
        <f t="shared" si="445"/>
        <v>1068</v>
      </c>
      <c r="T227" s="202">
        <f t="shared" si="445"/>
        <v>1068</v>
      </c>
      <c r="U227" s="112"/>
      <c r="V227" s="112"/>
      <c r="W227" s="112"/>
      <c r="X227" s="202">
        <f t="shared" si="439"/>
        <v>1068</v>
      </c>
      <c r="Y227" s="202">
        <f t="shared" si="440"/>
        <v>1068</v>
      </c>
      <c r="Z227" s="202">
        <f t="shared" si="441"/>
        <v>1068</v>
      </c>
      <c r="AA227" s="112"/>
      <c r="AB227" s="112"/>
      <c r="AC227" s="112"/>
      <c r="AD227" s="202">
        <f t="shared" si="442"/>
        <v>1068</v>
      </c>
      <c r="AE227" s="202">
        <f t="shared" si="443"/>
        <v>1068</v>
      </c>
      <c r="AF227" s="202">
        <f t="shared" si="444"/>
        <v>1068</v>
      </c>
    </row>
    <row r="228" spans="1:32" s="109" customFormat="1" ht="37.5" hidden="1" x14ac:dyDescent="0.3">
      <c r="A228" s="97">
        <v>911</v>
      </c>
      <c r="B228" s="223" t="s">
        <v>357</v>
      </c>
      <c r="C228" s="120" t="s">
        <v>385</v>
      </c>
      <c r="D228" s="104">
        <v>63</v>
      </c>
      <c r="E228" s="104">
        <v>76</v>
      </c>
      <c r="F228" s="111">
        <v>250</v>
      </c>
      <c r="G228" s="111">
        <v>250</v>
      </c>
      <c r="H228" s="111">
        <v>250</v>
      </c>
      <c r="I228" s="118">
        <f t="shared" si="446"/>
        <v>0</v>
      </c>
      <c r="J228" s="100">
        <f t="shared" si="446"/>
        <v>0</v>
      </c>
      <c r="K228" s="100">
        <f t="shared" si="446"/>
        <v>0</v>
      </c>
      <c r="L228" s="112">
        <v>250</v>
      </c>
      <c r="M228" s="112">
        <v>250</v>
      </c>
      <c r="N228" s="112">
        <v>250</v>
      </c>
      <c r="O228" s="112"/>
      <c r="P228" s="112"/>
      <c r="Q228" s="112"/>
      <c r="R228" s="202">
        <f t="shared" si="445"/>
        <v>250</v>
      </c>
      <c r="S228" s="202">
        <f t="shared" si="445"/>
        <v>250</v>
      </c>
      <c r="T228" s="202">
        <f t="shared" si="445"/>
        <v>250</v>
      </c>
      <c r="U228" s="112"/>
      <c r="V228" s="112"/>
      <c r="W228" s="112"/>
      <c r="X228" s="202">
        <f t="shared" si="439"/>
        <v>250</v>
      </c>
      <c r="Y228" s="202">
        <f t="shared" si="440"/>
        <v>250</v>
      </c>
      <c r="Z228" s="202">
        <f t="shared" si="441"/>
        <v>250</v>
      </c>
      <c r="AA228" s="112"/>
      <c r="AB228" s="112"/>
      <c r="AC228" s="112"/>
      <c r="AD228" s="202">
        <f t="shared" si="442"/>
        <v>250</v>
      </c>
      <c r="AE228" s="202">
        <f t="shared" si="443"/>
        <v>250</v>
      </c>
      <c r="AF228" s="202">
        <f t="shared" si="444"/>
        <v>250</v>
      </c>
    </row>
    <row r="229" spans="1:32" s="109" customFormat="1" ht="168.75" hidden="1" x14ac:dyDescent="0.25">
      <c r="A229" s="97">
        <v>911</v>
      </c>
      <c r="B229" s="182" t="s">
        <v>91</v>
      </c>
      <c r="C229" s="120" t="s">
        <v>386</v>
      </c>
      <c r="D229" s="104">
        <v>61</v>
      </c>
      <c r="E229" s="104">
        <v>74</v>
      </c>
      <c r="F229" s="111">
        <v>3245.9</v>
      </c>
      <c r="G229" s="111">
        <v>3245.9</v>
      </c>
      <c r="H229" s="111">
        <v>3245.9</v>
      </c>
      <c r="I229" s="100">
        <f t="shared" si="446"/>
        <v>0</v>
      </c>
      <c r="J229" s="100">
        <f t="shared" si="446"/>
        <v>0</v>
      </c>
      <c r="K229" s="100">
        <f t="shared" si="446"/>
        <v>0</v>
      </c>
      <c r="L229" s="112">
        <v>3245.9</v>
      </c>
      <c r="M229" s="112">
        <v>3245.9</v>
      </c>
      <c r="N229" s="112">
        <v>3245.9</v>
      </c>
      <c r="O229" s="112"/>
      <c r="P229" s="112"/>
      <c r="Q229" s="112"/>
      <c r="R229" s="202">
        <f t="shared" si="445"/>
        <v>3245.9</v>
      </c>
      <c r="S229" s="202">
        <f t="shared" si="445"/>
        <v>3245.9</v>
      </c>
      <c r="T229" s="202">
        <f t="shared" si="445"/>
        <v>3245.9</v>
      </c>
      <c r="U229" s="112">
        <v>296.89999999999998</v>
      </c>
      <c r="V229" s="112">
        <v>296.89999999999998</v>
      </c>
      <c r="W229" s="112">
        <v>296.89999999999998</v>
      </c>
      <c r="X229" s="202">
        <f t="shared" si="439"/>
        <v>3542.8</v>
      </c>
      <c r="Y229" s="202">
        <f t="shared" si="440"/>
        <v>3542.8</v>
      </c>
      <c r="Z229" s="202">
        <f t="shared" si="441"/>
        <v>3542.8</v>
      </c>
      <c r="AA229" s="112"/>
      <c r="AB229" s="112"/>
      <c r="AC229" s="112"/>
      <c r="AD229" s="202">
        <f t="shared" si="442"/>
        <v>3542.8</v>
      </c>
      <c r="AE229" s="202">
        <f t="shared" si="443"/>
        <v>3542.8</v>
      </c>
      <c r="AF229" s="202">
        <f t="shared" si="444"/>
        <v>3542.8</v>
      </c>
    </row>
    <row r="230" spans="1:32" s="168" customFormat="1" ht="18.75" hidden="1" customHeight="1" x14ac:dyDescent="0.3">
      <c r="A230" s="97"/>
      <c r="B230" s="172" t="s">
        <v>362</v>
      </c>
      <c r="C230" s="106" t="s">
        <v>247</v>
      </c>
      <c r="D230" s="104"/>
      <c r="E230" s="104"/>
      <c r="F230" s="107"/>
      <c r="G230" s="107"/>
      <c r="H230" s="107"/>
      <c r="I230" s="215">
        <f t="shared" si="446"/>
        <v>340671.4</v>
      </c>
      <c r="J230" s="215">
        <f t="shared" si="446"/>
        <v>272908.5</v>
      </c>
      <c r="K230" s="215">
        <f t="shared" si="446"/>
        <v>616432.6</v>
      </c>
      <c r="L230" s="108">
        <f>SUM(L231:L236)</f>
        <v>340671.4</v>
      </c>
      <c r="M230" s="108">
        <f>SUM(M231:M236)</f>
        <v>272908.5</v>
      </c>
      <c r="N230" s="108">
        <f>SUM(N231:N236)</f>
        <v>616432.6</v>
      </c>
      <c r="O230" s="108">
        <f t="shared" ref="O230:T230" si="450">SUM(O231:O236)</f>
        <v>0</v>
      </c>
      <c r="P230" s="108">
        <f t="shared" si="450"/>
        <v>0</v>
      </c>
      <c r="Q230" s="108">
        <f t="shared" si="450"/>
        <v>0</v>
      </c>
      <c r="R230" s="108">
        <f t="shared" si="450"/>
        <v>340671.4</v>
      </c>
      <c r="S230" s="108">
        <f t="shared" si="450"/>
        <v>272908.5</v>
      </c>
      <c r="T230" s="108">
        <f t="shared" si="450"/>
        <v>616432.6</v>
      </c>
      <c r="U230" s="108">
        <f t="shared" ref="U230:Z230" si="451">SUM(U231:U236)</f>
        <v>39556.400000000001</v>
      </c>
      <c r="V230" s="108">
        <f t="shared" si="451"/>
        <v>43669.1</v>
      </c>
      <c r="W230" s="108">
        <f t="shared" si="451"/>
        <v>43669.1</v>
      </c>
      <c r="X230" s="108">
        <f t="shared" si="451"/>
        <v>380227.80000000005</v>
      </c>
      <c r="Y230" s="108">
        <f t="shared" si="451"/>
        <v>316577.59999999998</v>
      </c>
      <c r="Z230" s="108">
        <f t="shared" si="451"/>
        <v>660101.69999999995</v>
      </c>
      <c r="AA230" s="108">
        <f t="shared" ref="AA230:AF230" si="452">SUM(AA231:AA236)</f>
        <v>0</v>
      </c>
      <c r="AB230" s="108">
        <f t="shared" si="452"/>
        <v>0</v>
      </c>
      <c r="AC230" s="108">
        <f t="shared" si="452"/>
        <v>0</v>
      </c>
      <c r="AD230" s="108">
        <f t="shared" si="452"/>
        <v>380227.80000000005</v>
      </c>
      <c r="AE230" s="108">
        <f t="shared" si="452"/>
        <v>316577.59999999998</v>
      </c>
      <c r="AF230" s="108">
        <f t="shared" si="452"/>
        <v>660101.69999999995</v>
      </c>
    </row>
    <row r="231" spans="1:32" s="109" customFormat="1" ht="37.5" hidden="1" customHeight="1" x14ac:dyDescent="0.25">
      <c r="A231" s="97">
        <v>855</v>
      </c>
      <c r="B231" s="173" t="s">
        <v>363</v>
      </c>
      <c r="C231" s="120" t="s">
        <v>248</v>
      </c>
      <c r="D231" s="104"/>
      <c r="E231" s="104">
        <v>82</v>
      </c>
      <c r="F231" s="111"/>
      <c r="G231" s="111"/>
      <c r="H231" s="111"/>
      <c r="I231" s="100">
        <f t="shared" si="446"/>
        <v>340671.4</v>
      </c>
      <c r="J231" s="100">
        <f t="shared" si="446"/>
        <v>272908.5</v>
      </c>
      <c r="K231" s="100">
        <f t="shared" si="446"/>
        <v>616432.6</v>
      </c>
      <c r="L231" s="112">
        <v>340671.4</v>
      </c>
      <c r="M231" s="112">
        <v>272908.5</v>
      </c>
      <c r="N231" s="112">
        <v>616432.6</v>
      </c>
      <c r="O231" s="112"/>
      <c r="P231" s="112"/>
      <c r="Q231" s="112"/>
      <c r="R231" s="202">
        <f t="shared" si="445"/>
        <v>340671.4</v>
      </c>
      <c r="S231" s="202">
        <f t="shared" si="445"/>
        <v>272908.5</v>
      </c>
      <c r="T231" s="202">
        <f t="shared" si="445"/>
        <v>616432.6</v>
      </c>
      <c r="U231" s="112"/>
      <c r="V231" s="112"/>
      <c r="W231" s="112"/>
      <c r="X231" s="202">
        <f t="shared" ref="X231:X236" si="453">R231+U231</f>
        <v>340671.4</v>
      </c>
      <c r="Y231" s="202">
        <f t="shared" ref="Y231:Y236" si="454">S231+V231</f>
        <v>272908.5</v>
      </c>
      <c r="Z231" s="202">
        <f t="shared" ref="Z231:Z236" si="455">T231+W231</f>
        <v>616432.6</v>
      </c>
      <c r="AA231" s="112"/>
      <c r="AB231" s="112"/>
      <c r="AC231" s="112"/>
      <c r="AD231" s="202">
        <f t="shared" ref="AD231:AD236" si="456">X231+AA231</f>
        <v>340671.4</v>
      </c>
      <c r="AE231" s="202">
        <f t="shared" ref="AE231:AE236" si="457">Y231+AB231</f>
        <v>272908.5</v>
      </c>
      <c r="AF231" s="202">
        <f t="shared" ref="AF231:AF236" si="458">Z231+AC231</f>
        <v>616432.6</v>
      </c>
    </row>
    <row r="232" spans="1:32" s="109" customFormat="1" ht="55.5" hidden="1" customHeight="1" x14ac:dyDescent="0.25">
      <c r="A232" s="97"/>
      <c r="B232" s="173" t="s">
        <v>366</v>
      </c>
      <c r="C232" s="120" t="s">
        <v>471</v>
      </c>
      <c r="D232" s="104"/>
      <c r="E232" s="104"/>
      <c r="F232" s="111"/>
      <c r="G232" s="111"/>
      <c r="H232" s="111"/>
      <c r="I232" s="100"/>
      <c r="J232" s="100"/>
      <c r="K232" s="100"/>
      <c r="L232" s="112"/>
      <c r="M232" s="112"/>
      <c r="N232" s="112"/>
      <c r="O232" s="112"/>
      <c r="P232" s="112"/>
      <c r="Q232" s="112"/>
      <c r="R232" s="202"/>
      <c r="S232" s="202"/>
      <c r="T232" s="202"/>
      <c r="U232" s="112">
        <v>14556.4</v>
      </c>
      <c r="V232" s="112">
        <v>43669.1</v>
      </c>
      <c r="W232" s="112">
        <v>43669.1</v>
      </c>
      <c r="X232" s="202">
        <f t="shared" ref="X232" si="459">R232+U232</f>
        <v>14556.4</v>
      </c>
      <c r="Y232" s="202">
        <f t="shared" ref="Y232" si="460">S232+V232</f>
        <v>43669.1</v>
      </c>
      <c r="Z232" s="202">
        <f t="shared" ref="Z232" si="461">T232+W232</f>
        <v>43669.1</v>
      </c>
      <c r="AA232" s="112"/>
      <c r="AB232" s="112"/>
      <c r="AC232" s="112"/>
      <c r="AD232" s="202">
        <f t="shared" si="456"/>
        <v>14556.4</v>
      </c>
      <c r="AE232" s="202">
        <f t="shared" si="457"/>
        <v>43669.1</v>
      </c>
      <c r="AF232" s="202">
        <f t="shared" si="458"/>
        <v>43669.1</v>
      </c>
    </row>
    <row r="233" spans="1:32" s="109" customFormat="1" ht="37.5" hidden="1" customHeight="1" x14ac:dyDescent="0.25">
      <c r="A233" s="97"/>
      <c r="B233" s="173" t="s">
        <v>477</v>
      </c>
      <c r="C233" s="120" t="s">
        <v>478</v>
      </c>
      <c r="D233" s="104"/>
      <c r="E233" s="104"/>
      <c r="F233" s="111"/>
      <c r="G233" s="111"/>
      <c r="H233" s="111"/>
      <c r="I233" s="100"/>
      <c r="J233" s="100"/>
      <c r="K233" s="100"/>
      <c r="L233" s="112"/>
      <c r="M233" s="112"/>
      <c r="N233" s="112"/>
      <c r="O233" s="112"/>
      <c r="P233" s="112"/>
      <c r="Q233" s="112"/>
      <c r="R233" s="202"/>
      <c r="S233" s="202"/>
      <c r="T233" s="202"/>
      <c r="U233" s="112"/>
      <c r="V233" s="112"/>
      <c r="W233" s="112"/>
      <c r="X233" s="202">
        <f t="shared" ref="X233" si="462">R233+U233</f>
        <v>0</v>
      </c>
      <c r="Y233" s="202">
        <f t="shared" ref="Y233" si="463">S233+V233</f>
        <v>0</v>
      </c>
      <c r="Z233" s="202">
        <f t="shared" ref="Z233" si="464">T233+W233</f>
        <v>0</v>
      </c>
      <c r="AA233" s="112"/>
      <c r="AB233" s="112"/>
      <c r="AC233" s="112"/>
      <c r="AD233" s="202">
        <f t="shared" ref="AD233" si="465">X233+AA233</f>
        <v>0</v>
      </c>
      <c r="AE233" s="202">
        <f t="shared" ref="AE233" si="466">Y233+AB233</f>
        <v>0</v>
      </c>
      <c r="AF233" s="202">
        <f t="shared" ref="AF233" si="467">Z233+AC233</f>
        <v>0</v>
      </c>
    </row>
    <row r="234" spans="1:32" s="109" customFormat="1" ht="54.75" hidden="1" customHeight="1" x14ac:dyDescent="0.25">
      <c r="A234" s="97"/>
      <c r="B234" s="173" t="s">
        <v>472</v>
      </c>
      <c r="C234" s="120" t="s">
        <v>475</v>
      </c>
      <c r="D234" s="104"/>
      <c r="E234" s="104"/>
      <c r="F234" s="111"/>
      <c r="G234" s="111"/>
      <c r="H234" s="111"/>
      <c r="I234" s="100"/>
      <c r="J234" s="100"/>
      <c r="K234" s="100"/>
      <c r="L234" s="112"/>
      <c r="M234" s="112"/>
      <c r="N234" s="112"/>
      <c r="O234" s="112"/>
      <c r="P234" s="112"/>
      <c r="Q234" s="112"/>
      <c r="R234" s="202"/>
      <c r="S234" s="202"/>
      <c r="T234" s="202"/>
      <c r="U234" s="112">
        <v>25000</v>
      </c>
      <c r="V234" s="112"/>
      <c r="W234" s="112"/>
      <c r="X234" s="202">
        <f t="shared" ref="X234" si="468">R234+U234</f>
        <v>25000</v>
      </c>
      <c r="Y234" s="202">
        <f t="shared" ref="Y234" si="469">S234+V234</f>
        <v>0</v>
      </c>
      <c r="Z234" s="202">
        <f t="shared" ref="Z234" si="470">T234+W234</f>
        <v>0</v>
      </c>
      <c r="AA234" s="112"/>
      <c r="AB234" s="112"/>
      <c r="AC234" s="112"/>
      <c r="AD234" s="202">
        <f t="shared" si="456"/>
        <v>25000</v>
      </c>
      <c r="AE234" s="202">
        <f t="shared" si="457"/>
        <v>0</v>
      </c>
      <c r="AF234" s="202">
        <f t="shared" si="458"/>
        <v>0</v>
      </c>
    </row>
    <row r="235" spans="1:32" s="109" customFormat="1" ht="68.25" hidden="1" customHeight="1" x14ac:dyDescent="0.25">
      <c r="A235" s="97"/>
      <c r="B235" s="174" t="s">
        <v>364</v>
      </c>
      <c r="C235" s="127" t="s">
        <v>365</v>
      </c>
      <c r="D235" s="104"/>
      <c r="E235" s="104"/>
      <c r="F235" s="111"/>
      <c r="G235" s="111"/>
      <c r="H235" s="111"/>
      <c r="I235" s="100">
        <f t="shared" si="446"/>
        <v>0</v>
      </c>
      <c r="J235" s="100">
        <f t="shared" si="446"/>
        <v>0</v>
      </c>
      <c r="K235" s="100">
        <f t="shared" si="446"/>
        <v>0</v>
      </c>
      <c r="L235" s="111"/>
      <c r="M235" s="111"/>
      <c r="N235" s="111"/>
      <c r="O235" s="111"/>
      <c r="P235" s="111"/>
      <c r="Q235" s="111"/>
      <c r="R235" s="202">
        <f t="shared" si="445"/>
        <v>0</v>
      </c>
      <c r="S235" s="202">
        <f t="shared" si="445"/>
        <v>0</v>
      </c>
      <c r="T235" s="202">
        <f t="shared" si="445"/>
        <v>0</v>
      </c>
      <c r="U235" s="111"/>
      <c r="V235" s="111"/>
      <c r="W235" s="111"/>
      <c r="X235" s="202">
        <f t="shared" si="453"/>
        <v>0</v>
      </c>
      <c r="Y235" s="202">
        <f t="shared" si="454"/>
        <v>0</v>
      </c>
      <c r="Z235" s="202">
        <f t="shared" si="455"/>
        <v>0</v>
      </c>
      <c r="AA235" s="111"/>
      <c r="AB235" s="111"/>
      <c r="AC235" s="111"/>
      <c r="AD235" s="202">
        <f t="shared" si="456"/>
        <v>0</v>
      </c>
      <c r="AE235" s="202">
        <f t="shared" si="457"/>
        <v>0</v>
      </c>
      <c r="AF235" s="202">
        <f t="shared" si="458"/>
        <v>0</v>
      </c>
    </row>
    <row r="236" spans="1:32" s="109" customFormat="1" ht="37.5" hidden="1" customHeight="1" x14ac:dyDescent="0.25">
      <c r="A236" s="97"/>
      <c r="B236" s="174" t="s">
        <v>366</v>
      </c>
      <c r="C236" s="216" t="s">
        <v>367</v>
      </c>
      <c r="D236" s="104"/>
      <c r="E236" s="104"/>
      <c r="F236" s="111"/>
      <c r="G236" s="111"/>
      <c r="H236" s="111"/>
      <c r="I236" s="100">
        <f t="shared" si="446"/>
        <v>0</v>
      </c>
      <c r="J236" s="100">
        <f t="shared" si="446"/>
        <v>0</v>
      </c>
      <c r="K236" s="100">
        <f t="shared" si="446"/>
        <v>0</v>
      </c>
      <c r="L236" s="111"/>
      <c r="M236" s="111"/>
      <c r="N236" s="111"/>
      <c r="O236" s="111"/>
      <c r="P236" s="111"/>
      <c r="Q236" s="111"/>
      <c r="R236" s="202">
        <f t="shared" si="445"/>
        <v>0</v>
      </c>
      <c r="S236" s="202">
        <f t="shared" si="445"/>
        <v>0</v>
      </c>
      <c r="T236" s="202">
        <f t="shared" si="445"/>
        <v>0</v>
      </c>
      <c r="U236" s="111"/>
      <c r="V236" s="111"/>
      <c r="W236" s="111"/>
      <c r="X236" s="202">
        <f t="shared" si="453"/>
        <v>0</v>
      </c>
      <c r="Y236" s="202">
        <f t="shared" si="454"/>
        <v>0</v>
      </c>
      <c r="Z236" s="202">
        <f t="shared" si="455"/>
        <v>0</v>
      </c>
      <c r="AA236" s="111"/>
      <c r="AB236" s="111"/>
      <c r="AC236" s="111"/>
      <c r="AD236" s="202">
        <f t="shared" si="456"/>
        <v>0</v>
      </c>
      <c r="AE236" s="202">
        <f t="shared" si="457"/>
        <v>0</v>
      </c>
      <c r="AF236" s="202">
        <f t="shared" si="458"/>
        <v>0</v>
      </c>
    </row>
    <row r="237" spans="1:32" s="303" customFormat="1" ht="37.5" customHeight="1" x14ac:dyDescent="0.3">
      <c r="A237" s="300">
        <v>900</v>
      </c>
      <c r="B237" s="176" t="s">
        <v>118</v>
      </c>
      <c r="C237" s="301" t="s">
        <v>368</v>
      </c>
      <c r="D237" s="27"/>
      <c r="E237" s="27"/>
      <c r="F237" s="22">
        <f>F238</f>
        <v>0</v>
      </c>
      <c r="G237" s="22">
        <f>G238</f>
        <v>0</v>
      </c>
      <c r="H237" s="22">
        <f>H238</f>
        <v>0</v>
      </c>
      <c r="I237" s="302">
        <f t="shared" si="446"/>
        <v>1025.9000000000001</v>
      </c>
      <c r="J237" s="302">
        <f t="shared" si="446"/>
        <v>439.7</v>
      </c>
      <c r="K237" s="302">
        <f t="shared" si="446"/>
        <v>0</v>
      </c>
      <c r="L237" s="20">
        <f>L238</f>
        <v>1025.9000000000001</v>
      </c>
      <c r="M237" s="20">
        <f>M238</f>
        <v>439.7</v>
      </c>
      <c r="N237" s="20">
        <f>N238</f>
        <v>0</v>
      </c>
      <c r="O237" s="20">
        <f t="shared" ref="O237:AF237" si="471">O238</f>
        <v>0</v>
      </c>
      <c r="P237" s="20">
        <f t="shared" si="471"/>
        <v>0</v>
      </c>
      <c r="Q237" s="20">
        <f t="shared" si="471"/>
        <v>0</v>
      </c>
      <c r="R237" s="20">
        <f t="shared" si="471"/>
        <v>1025.9000000000001</v>
      </c>
      <c r="S237" s="20">
        <f t="shared" si="471"/>
        <v>439.7</v>
      </c>
      <c r="T237" s="20">
        <f t="shared" si="471"/>
        <v>0</v>
      </c>
      <c r="U237" s="20">
        <f t="shared" si="471"/>
        <v>0</v>
      </c>
      <c r="V237" s="20">
        <f t="shared" si="471"/>
        <v>0</v>
      </c>
      <c r="W237" s="20">
        <f t="shared" si="471"/>
        <v>0</v>
      </c>
      <c r="X237" s="20">
        <f t="shared" si="471"/>
        <v>1025.9000000000001</v>
      </c>
      <c r="Y237" s="20">
        <f t="shared" si="471"/>
        <v>439.7</v>
      </c>
      <c r="Z237" s="20">
        <f t="shared" si="471"/>
        <v>0</v>
      </c>
      <c r="AA237" s="20">
        <f t="shared" si="471"/>
        <v>0</v>
      </c>
      <c r="AB237" s="20">
        <f t="shared" si="471"/>
        <v>0</v>
      </c>
      <c r="AC237" s="20">
        <f t="shared" si="471"/>
        <v>0</v>
      </c>
      <c r="AD237" s="20">
        <f t="shared" si="471"/>
        <v>0</v>
      </c>
      <c r="AE237" s="20">
        <f t="shared" si="471"/>
        <v>0</v>
      </c>
      <c r="AF237" s="20">
        <f t="shared" si="471"/>
        <v>0</v>
      </c>
    </row>
    <row r="238" spans="1:32" s="42" customFormat="1" ht="39.75" customHeight="1" x14ac:dyDescent="0.25">
      <c r="A238" s="300">
        <v>900</v>
      </c>
      <c r="B238" s="176" t="s">
        <v>119</v>
      </c>
      <c r="C238" s="304" t="s">
        <v>249</v>
      </c>
      <c r="D238" s="27"/>
      <c r="E238" s="27"/>
      <c r="F238" s="305"/>
      <c r="G238" s="305"/>
      <c r="H238" s="305"/>
      <c r="I238" s="28">
        <f>L238-F238</f>
        <v>1025.9000000000001</v>
      </c>
      <c r="J238" s="28">
        <f>M238-G238</f>
        <v>439.7</v>
      </c>
      <c r="K238" s="28">
        <f>N238-H238</f>
        <v>0</v>
      </c>
      <c r="L238" s="19">
        <v>1025.9000000000001</v>
      </c>
      <c r="M238" s="19">
        <v>439.7</v>
      </c>
      <c r="N238" s="19">
        <v>0</v>
      </c>
      <c r="O238" s="19"/>
      <c r="P238" s="19"/>
      <c r="Q238" s="19"/>
      <c r="R238" s="204">
        <f t="shared" si="445"/>
        <v>1025.9000000000001</v>
      </c>
      <c r="S238" s="204">
        <f t="shared" si="445"/>
        <v>439.7</v>
      </c>
      <c r="T238" s="204">
        <f t="shared" si="445"/>
        <v>0</v>
      </c>
      <c r="U238" s="19"/>
      <c r="V238" s="19"/>
      <c r="W238" s="19"/>
      <c r="X238" s="204">
        <f t="shared" ref="X238" si="472">R238+U238</f>
        <v>1025.9000000000001</v>
      </c>
      <c r="Y238" s="204">
        <f t="shared" ref="Y238" si="473">S238+V238</f>
        <v>439.7</v>
      </c>
      <c r="Z238" s="204">
        <f t="shared" ref="Z238" si="474">T238+W238</f>
        <v>0</v>
      </c>
      <c r="AA238" s="19"/>
      <c r="AB238" s="19"/>
      <c r="AC238" s="19"/>
      <c r="AD238" s="204">
        <v>0</v>
      </c>
      <c r="AE238" s="204">
        <v>0</v>
      </c>
      <c r="AF238" s="204">
        <f t="shared" ref="AF238" si="475">Z238+AC238</f>
        <v>0</v>
      </c>
    </row>
    <row r="239" spans="1:32" s="109" customFormat="1" hidden="1" x14ac:dyDescent="0.25">
      <c r="A239" s="97"/>
      <c r="B239" s="173" t="s">
        <v>369</v>
      </c>
      <c r="C239" s="117" t="s">
        <v>250</v>
      </c>
      <c r="D239" s="104"/>
      <c r="E239" s="104"/>
      <c r="F239" s="107">
        <f t="shared" ref="F239:AF239" si="476">F240</f>
        <v>121.9</v>
      </c>
      <c r="G239" s="107">
        <f t="shared" si="476"/>
        <v>77.2</v>
      </c>
      <c r="H239" s="107">
        <f t="shared" si="476"/>
        <v>77.2</v>
      </c>
      <c r="I239" s="107">
        <f t="shared" si="476"/>
        <v>1116.8</v>
      </c>
      <c r="J239" s="107">
        <f t="shared" si="476"/>
        <v>1119.8</v>
      </c>
      <c r="K239" s="107">
        <f t="shared" si="476"/>
        <v>1180.5999999999999</v>
      </c>
      <c r="L239" s="108">
        <f t="shared" si="476"/>
        <v>1238.7</v>
      </c>
      <c r="M239" s="108">
        <f t="shared" si="476"/>
        <v>1197</v>
      </c>
      <c r="N239" s="108">
        <f t="shared" si="476"/>
        <v>1257.8</v>
      </c>
      <c r="O239" s="108">
        <f t="shared" si="476"/>
        <v>-114.89999999999998</v>
      </c>
      <c r="P239" s="108">
        <f t="shared" si="476"/>
        <v>0</v>
      </c>
      <c r="Q239" s="108">
        <f t="shared" si="476"/>
        <v>0</v>
      </c>
      <c r="R239" s="108">
        <f>R240</f>
        <v>1123.8000000000002</v>
      </c>
      <c r="S239" s="108">
        <f t="shared" si="476"/>
        <v>1197</v>
      </c>
      <c r="T239" s="108">
        <f t="shared" si="476"/>
        <v>1257.8</v>
      </c>
      <c r="U239" s="108">
        <f t="shared" si="476"/>
        <v>2895.2</v>
      </c>
      <c r="V239" s="108">
        <f t="shared" si="476"/>
        <v>0</v>
      </c>
      <c r="W239" s="108">
        <f t="shared" si="476"/>
        <v>0</v>
      </c>
      <c r="X239" s="108">
        <f>X240</f>
        <v>4019</v>
      </c>
      <c r="Y239" s="108">
        <f t="shared" si="476"/>
        <v>1197</v>
      </c>
      <c r="Z239" s="108">
        <f t="shared" si="476"/>
        <v>1257.8</v>
      </c>
      <c r="AA239" s="108">
        <f t="shared" si="476"/>
        <v>0</v>
      </c>
      <c r="AB239" s="108">
        <f t="shared" si="476"/>
        <v>0</v>
      </c>
      <c r="AC239" s="108">
        <f t="shared" si="476"/>
        <v>0</v>
      </c>
      <c r="AD239" s="108">
        <f>AD240</f>
        <v>4019</v>
      </c>
      <c r="AE239" s="108">
        <f t="shared" si="476"/>
        <v>1197</v>
      </c>
      <c r="AF239" s="108">
        <f t="shared" si="476"/>
        <v>1257.8</v>
      </c>
    </row>
    <row r="240" spans="1:32" s="109" customFormat="1" ht="37.5" hidden="1" x14ac:dyDescent="0.25">
      <c r="A240" s="97"/>
      <c r="B240" s="173" t="s">
        <v>370</v>
      </c>
      <c r="C240" s="275" t="s">
        <v>251</v>
      </c>
      <c r="D240" s="104"/>
      <c r="E240" s="104"/>
      <c r="F240" s="157">
        <f>44.7+77.2</f>
        <v>121.9</v>
      </c>
      <c r="G240" s="111">
        <v>77.2</v>
      </c>
      <c r="H240" s="111">
        <v>77.2</v>
      </c>
      <c r="I240" s="100">
        <f t="shared" si="446"/>
        <v>1116.8</v>
      </c>
      <c r="J240" s="100">
        <f t="shared" si="446"/>
        <v>1119.8</v>
      </c>
      <c r="K240" s="100">
        <f t="shared" si="446"/>
        <v>1180.5999999999999</v>
      </c>
      <c r="L240" s="158">
        <f>44.7+77.2+1116.8</f>
        <v>1238.7</v>
      </c>
      <c r="M240" s="112">
        <f>77.2+1119.8</f>
        <v>1197</v>
      </c>
      <c r="N240" s="112">
        <f>77.2+1180.6</f>
        <v>1257.8</v>
      </c>
      <c r="O240" s="158">
        <f>-337.7+122.8+100</f>
        <v>-114.89999999999998</v>
      </c>
      <c r="P240" s="112"/>
      <c r="Q240" s="112"/>
      <c r="R240" s="202">
        <f t="shared" si="445"/>
        <v>1123.8000000000002</v>
      </c>
      <c r="S240" s="202">
        <f t="shared" si="445"/>
        <v>1197</v>
      </c>
      <c r="T240" s="202">
        <f t="shared" si="445"/>
        <v>1257.8</v>
      </c>
      <c r="U240" s="158">
        <f>585.4+20.6+149.2+993.9+1146.1</f>
        <v>2895.2</v>
      </c>
      <c r="V240" s="112"/>
      <c r="W240" s="112"/>
      <c r="X240" s="202">
        <f t="shared" ref="X240:X242" si="477">R240+U240</f>
        <v>4019</v>
      </c>
      <c r="Y240" s="202">
        <f t="shared" ref="Y240:Y242" si="478">S240+V240</f>
        <v>1197</v>
      </c>
      <c r="Z240" s="202">
        <f t="shared" ref="Z240:Z242" si="479">T240+W240</f>
        <v>1257.8</v>
      </c>
      <c r="AA240" s="158"/>
      <c r="AB240" s="112"/>
      <c r="AC240" s="112"/>
      <c r="AD240" s="202">
        <f t="shared" ref="AD240:AD242" si="480">X240+AA240</f>
        <v>4019</v>
      </c>
      <c r="AE240" s="202">
        <f t="shared" ref="AE240:AE242" si="481">Y240+AB240</f>
        <v>1197</v>
      </c>
      <c r="AF240" s="202">
        <f t="shared" ref="AF240:AF242" si="482">Z240+AC240</f>
        <v>1257.8</v>
      </c>
    </row>
    <row r="241" spans="1:32" s="109" customFormat="1" ht="14.25" hidden="1" customHeight="1" x14ac:dyDescent="0.3">
      <c r="A241" s="97"/>
      <c r="B241" s="254" t="s">
        <v>277</v>
      </c>
      <c r="C241" s="255" t="s">
        <v>463</v>
      </c>
      <c r="D241" s="256"/>
      <c r="E241" s="256"/>
      <c r="F241" s="257">
        <f t="shared" ref="F241:Q241" si="483">F242</f>
        <v>0</v>
      </c>
      <c r="G241" s="257">
        <f t="shared" si="483"/>
        <v>0</v>
      </c>
      <c r="H241" s="257">
        <f t="shared" si="483"/>
        <v>0</v>
      </c>
      <c r="I241" s="257">
        <f t="shared" si="483"/>
        <v>0</v>
      </c>
      <c r="J241" s="257">
        <f t="shared" si="483"/>
        <v>0</v>
      </c>
      <c r="K241" s="257">
        <f t="shared" si="483"/>
        <v>0</v>
      </c>
      <c r="L241" s="257">
        <f t="shared" si="483"/>
        <v>0</v>
      </c>
      <c r="M241" s="257">
        <f t="shared" si="483"/>
        <v>0</v>
      </c>
      <c r="N241" s="257">
        <f t="shared" si="483"/>
        <v>0</v>
      </c>
      <c r="O241" s="257">
        <f t="shared" si="483"/>
        <v>0</v>
      </c>
      <c r="P241" s="257">
        <f t="shared" si="483"/>
        <v>0</v>
      </c>
      <c r="Q241" s="257">
        <f t="shared" si="483"/>
        <v>0</v>
      </c>
      <c r="R241" s="258">
        <f t="shared" si="445"/>
        <v>0</v>
      </c>
      <c r="S241" s="258">
        <f t="shared" si="445"/>
        <v>0</v>
      </c>
      <c r="T241" s="258">
        <f t="shared" si="445"/>
        <v>0</v>
      </c>
      <c r="U241" s="257">
        <f t="shared" ref="U241:W241" si="484">U242</f>
        <v>0</v>
      </c>
      <c r="V241" s="257">
        <f t="shared" si="484"/>
        <v>0</v>
      </c>
      <c r="W241" s="257">
        <f t="shared" si="484"/>
        <v>0</v>
      </c>
      <c r="X241" s="258">
        <f t="shared" si="477"/>
        <v>0</v>
      </c>
      <c r="Y241" s="258">
        <f t="shared" si="478"/>
        <v>0</v>
      </c>
      <c r="Z241" s="258">
        <f t="shared" si="479"/>
        <v>0</v>
      </c>
      <c r="AA241" s="257">
        <f t="shared" ref="AA241:AC241" si="485">AA242</f>
        <v>0</v>
      </c>
      <c r="AB241" s="257">
        <f t="shared" si="485"/>
        <v>0</v>
      </c>
      <c r="AC241" s="257">
        <f t="shared" si="485"/>
        <v>0</v>
      </c>
      <c r="AD241" s="258">
        <f t="shared" si="480"/>
        <v>0</v>
      </c>
      <c r="AE241" s="258">
        <f t="shared" si="481"/>
        <v>0</v>
      </c>
      <c r="AF241" s="258">
        <f t="shared" si="482"/>
        <v>0</v>
      </c>
    </row>
    <row r="242" spans="1:32" s="168" customFormat="1" ht="2.25" hidden="1" customHeight="1" x14ac:dyDescent="0.3">
      <c r="A242" s="97"/>
      <c r="B242" s="259" t="s">
        <v>120</v>
      </c>
      <c r="C242" s="260" t="s">
        <v>252</v>
      </c>
      <c r="D242" s="256"/>
      <c r="E242" s="256"/>
      <c r="F242" s="261"/>
      <c r="G242" s="261"/>
      <c r="H242" s="261"/>
      <c r="I242" s="262">
        <f t="shared" si="446"/>
        <v>0</v>
      </c>
      <c r="J242" s="263">
        <f t="shared" si="446"/>
        <v>0</v>
      </c>
      <c r="K242" s="263">
        <f t="shared" si="446"/>
        <v>0</v>
      </c>
      <c r="L242" s="261"/>
      <c r="M242" s="261"/>
      <c r="N242" s="261"/>
      <c r="O242" s="261"/>
      <c r="P242" s="261"/>
      <c r="Q242" s="261"/>
      <c r="R242" s="258">
        <f t="shared" si="445"/>
        <v>0</v>
      </c>
      <c r="S242" s="258">
        <f t="shared" si="445"/>
        <v>0</v>
      </c>
      <c r="T242" s="258">
        <f t="shared" si="445"/>
        <v>0</v>
      </c>
      <c r="U242" s="261"/>
      <c r="V242" s="261"/>
      <c r="W242" s="261"/>
      <c r="X242" s="258">
        <f t="shared" si="477"/>
        <v>0</v>
      </c>
      <c r="Y242" s="258">
        <f t="shared" si="478"/>
        <v>0</v>
      </c>
      <c r="Z242" s="258">
        <f t="shared" si="479"/>
        <v>0</v>
      </c>
      <c r="AA242" s="261"/>
      <c r="AB242" s="261"/>
      <c r="AC242" s="261"/>
      <c r="AD242" s="258">
        <f t="shared" si="480"/>
        <v>0</v>
      </c>
      <c r="AE242" s="258">
        <f t="shared" si="481"/>
        <v>0</v>
      </c>
      <c r="AF242" s="258">
        <f t="shared" si="482"/>
        <v>0</v>
      </c>
    </row>
    <row r="243" spans="1:32" s="311" customFormat="1" ht="39" customHeight="1" x14ac:dyDescent="0.3">
      <c r="A243" s="300"/>
      <c r="B243" s="176" t="s">
        <v>489</v>
      </c>
      <c r="C243" s="301" t="s">
        <v>368</v>
      </c>
      <c r="D243" s="306"/>
      <c r="E243" s="306"/>
      <c r="F243" s="307"/>
      <c r="G243" s="307"/>
      <c r="H243" s="307"/>
      <c r="I243" s="308"/>
      <c r="J243" s="309"/>
      <c r="K243" s="309"/>
      <c r="L243" s="307"/>
      <c r="M243" s="307"/>
      <c r="N243" s="307"/>
      <c r="O243" s="307"/>
      <c r="P243" s="307"/>
      <c r="Q243" s="307"/>
      <c r="R243" s="310"/>
      <c r="S243" s="310"/>
      <c r="T243" s="310"/>
      <c r="U243" s="307"/>
      <c r="V243" s="307"/>
      <c r="W243" s="307"/>
      <c r="X243" s="310"/>
      <c r="Y243" s="310"/>
      <c r="Z243" s="310"/>
      <c r="AA243" s="307"/>
      <c r="AB243" s="307"/>
      <c r="AC243" s="307"/>
      <c r="AD243" s="312">
        <f>AD244</f>
        <v>1025.9000000000001</v>
      </c>
      <c r="AE243" s="312">
        <f t="shared" ref="AE243:AF243" si="486">AE244</f>
        <v>439.7</v>
      </c>
      <c r="AF243" s="312">
        <f t="shared" si="486"/>
        <v>0</v>
      </c>
    </row>
    <row r="244" spans="1:32" s="311" customFormat="1" ht="41.25" customHeight="1" x14ac:dyDescent="0.3">
      <c r="A244" s="300"/>
      <c r="B244" s="176" t="s">
        <v>490</v>
      </c>
      <c r="C244" s="304" t="s">
        <v>249</v>
      </c>
      <c r="D244" s="306"/>
      <c r="E244" s="306"/>
      <c r="F244" s="307"/>
      <c r="G244" s="307"/>
      <c r="H244" s="307"/>
      <c r="I244" s="308"/>
      <c r="J244" s="309"/>
      <c r="K244" s="309"/>
      <c r="L244" s="307"/>
      <c r="M244" s="307"/>
      <c r="N244" s="307"/>
      <c r="O244" s="307"/>
      <c r="P244" s="307"/>
      <c r="Q244" s="307"/>
      <c r="R244" s="310"/>
      <c r="S244" s="310"/>
      <c r="T244" s="310"/>
      <c r="U244" s="307"/>
      <c r="V244" s="307"/>
      <c r="W244" s="307"/>
      <c r="X244" s="310"/>
      <c r="Y244" s="310"/>
      <c r="Z244" s="310"/>
      <c r="AA244" s="307"/>
      <c r="AB244" s="307"/>
      <c r="AC244" s="307"/>
      <c r="AD244" s="222">
        <v>1025.9000000000001</v>
      </c>
      <c r="AE244" s="222">
        <v>439.7</v>
      </c>
      <c r="AF244" s="222">
        <v>0</v>
      </c>
    </row>
    <row r="245" spans="1:32" s="40" customFormat="1" ht="21" x14ac:dyDescent="0.35">
      <c r="A245" s="7"/>
      <c r="B245" s="176"/>
      <c r="C245" s="217" t="s">
        <v>253</v>
      </c>
      <c r="D245" s="27"/>
      <c r="E245" s="27"/>
      <c r="F245" s="218">
        <f t="shared" ref="F245:AF245" si="487">F137+F139</f>
        <v>2554289.4</v>
      </c>
      <c r="G245" s="218">
        <f t="shared" si="487"/>
        <v>2174653.6</v>
      </c>
      <c r="H245" s="218">
        <f t="shared" si="487"/>
        <v>2144372.5</v>
      </c>
      <c r="I245" s="22">
        <f t="shared" si="487"/>
        <v>555550.00000000012</v>
      </c>
      <c r="J245" s="22">
        <f t="shared" si="487"/>
        <v>482744.8</v>
      </c>
      <c r="K245" s="22">
        <f t="shared" si="487"/>
        <v>739013.79999999993</v>
      </c>
      <c r="L245" s="219">
        <f t="shared" si="487"/>
        <v>3114264.4</v>
      </c>
      <c r="M245" s="219">
        <f t="shared" si="487"/>
        <v>2661823.4</v>
      </c>
      <c r="N245" s="219">
        <f t="shared" si="487"/>
        <v>2887811.3</v>
      </c>
      <c r="O245" s="219">
        <f t="shared" si="487"/>
        <v>3521.6</v>
      </c>
      <c r="P245" s="219">
        <f t="shared" si="487"/>
        <v>0</v>
      </c>
      <c r="Q245" s="219">
        <f t="shared" si="487"/>
        <v>0</v>
      </c>
      <c r="R245" s="219">
        <f t="shared" si="487"/>
        <v>3117785.9999999995</v>
      </c>
      <c r="S245" s="219">
        <f t="shared" si="487"/>
        <v>2661823.4</v>
      </c>
      <c r="T245" s="219">
        <f t="shared" si="487"/>
        <v>2887811.3</v>
      </c>
      <c r="U245" s="219">
        <f t="shared" si="487"/>
        <v>104015.7</v>
      </c>
      <c r="V245" s="219">
        <f t="shared" si="487"/>
        <v>43965.9</v>
      </c>
      <c r="W245" s="219">
        <f t="shared" si="487"/>
        <v>48466</v>
      </c>
      <c r="X245" s="219">
        <f t="shared" si="487"/>
        <v>3221801.7</v>
      </c>
      <c r="Y245" s="219">
        <f t="shared" si="487"/>
        <v>2705789.3000000003</v>
      </c>
      <c r="Z245" s="219">
        <f t="shared" si="487"/>
        <v>2936277.3</v>
      </c>
      <c r="AA245" s="219">
        <f t="shared" si="487"/>
        <v>55572.3</v>
      </c>
      <c r="AB245" s="219">
        <f t="shared" si="487"/>
        <v>0</v>
      </c>
      <c r="AC245" s="219">
        <f t="shared" si="487"/>
        <v>0</v>
      </c>
      <c r="AD245" s="219">
        <f t="shared" si="487"/>
        <v>3277374</v>
      </c>
      <c r="AE245" s="219">
        <f t="shared" si="487"/>
        <v>2705789.3000000003</v>
      </c>
      <c r="AF245" s="219">
        <f t="shared" si="487"/>
        <v>2936277.3</v>
      </c>
    </row>
    <row r="246" spans="1:32" s="2" customFormat="1" ht="20.25" x14ac:dyDescent="0.25">
      <c r="A246" s="80"/>
      <c r="B246" s="183" t="s">
        <v>121</v>
      </c>
      <c r="C246" s="217" t="s">
        <v>371</v>
      </c>
      <c r="D246" s="27"/>
      <c r="E246" s="27"/>
      <c r="F246" s="218">
        <f t="shared" ref="F246:AC246" si="488">F137+F239</f>
        <v>603448.5</v>
      </c>
      <c r="G246" s="218">
        <f t="shared" si="488"/>
        <v>610894.89999999991</v>
      </c>
      <c r="H246" s="218">
        <f t="shared" si="488"/>
        <v>625776.89999999991</v>
      </c>
      <c r="I246" s="22">
        <f t="shared" si="488"/>
        <v>4221.8</v>
      </c>
      <c r="J246" s="22">
        <f t="shared" si="488"/>
        <v>4348.8</v>
      </c>
      <c r="K246" s="22">
        <f t="shared" si="488"/>
        <v>4538.6000000000004</v>
      </c>
      <c r="L246" s="219">
        <f t="shared" si="488"/>
        <v>607670.29999999993</v>
      </c>
      <c r="M246" s="219">
        <f t="shared" si="488"/>
        <v>615243.69999999995</v>
      </c>
      <c r="N246" s="219">
        <f t="shared" si="488"/>
        <v>630315.5</v>
      </c>
      <c r="O246" s="219">
        <f t="shared" si="488"/>
        <v>-114.89999999999998</v>
      </c>
      <c r="P246" s="219">
        <f t="shared" si="488"/>
        <v>0</v>
      </c>
      <c r="Q246" s="219">
        <f t="shared" si="488"/>
        <v>0</v>
      </c>
      <c r="R246" s="219">
        <f t="shared" si="488"/>
        <v>607555.4</v>
      </c>
      <c r="S246" s="219">
        <f t="shared" si="488"/>
        <v>615243.69999999995</v>
      </c>
      <c r="T246" s="219">
        <f t="shared" si="488"/>
        <v>630315.5</v>
      </c>
      <c r="U246" s="219">
        <f t="shared" si="488"/>
        <v>2895.2</v>
      </c>
      <c r="V246" s="219">
        <f t="shared" si="488"/>
        <v>0</v>
      </c>
      <c r="W246" s="219">
        <f t="shared" si="488"/>
        <v>0</v>
      </c>
      <c r="X246" s="219">
        <f t="shared" si="488"/>
        <v>610450.6</v>
      </c>
      <c r="Y246" s="219">
        <f t="shared" si="488"/>
        <v>615243.69999999995</v>
      </c>
      <c r="Z246" s="219">
        <f t="shared" si="488"/>
        <v>630315.5</v>
      </c>
      <c r="AA246" s="219">
        <f t="shared" si="488"/>
        <v>0</v>
      </c>
      <c r="AB246" s="219">
        <f t="shared" si="488"/>
        <v>0</v>
      </c>
      <c r="AC246" s="219">
        <f t="shared" si="488"/>
        <v>0</v>
      </c>
      <c r="AD246" s="219">
        <f>AD137+AD239+AD243</f>
        <v>611476.5</v>
      </c>
      <c r="AE246" s="219">
        <f>AE137+AE239+AE243</f>
        <v>615683.39999999991</v>
      </c>
      <c r="AF246" s="219">
        <f t="shared" ref="AF246" si="489">AF137+AF239+AF243</f>
        <v>630315.5</v>
      </c>
    </row>
    <row r="247" spans="1:32" hidden="1" x14ac:dyDescent="0.3">
      <c r="A247" s="81"/>
      <c r="B247" s="184"/>
      <c r="C247" s="82"/>
      <c r="D247" s="83"/>
      <c r="E247" s="83"/>
      <c r="F247" s="84"/>
      <c r="G247" s="85"/>
      <c r="H247" s="86"/>
      <c r="I247" s="87"/>
      <c r="J247" s="88"/>
      <c r="K247" s="88"/>
      <c r="L247" s="89"/>
      <c r="M247" s="89"/>
      <c r="N247" s="89"/>
      <c r="O247" s="89"/>
    </row>
    <row r="248" spans="1:32" s="1" customFormat="1" ht="21" hidden="1" x14ac:dyDescent="0.35">
      <c r="A248" s="75"/>
      <c r="B248" s="185"/>
      <c r="C248" s="76" t="s">
        <v>380</v>
      </c>
      <c r="D248" s="77"/>
      <c r="E248" s="77"/>
      <c r="F248" s="78">
        <f t="shared" ref="F248:N248" si="490">F99</f>
        <v>6607.1</v>
      </c>
      <c r="G248" s="78">
        <f t="shared" si="490"/>
        <v>6607.1</v>
      </c>
      <c r="H248" s="78">
        <f t="shared" si="490"/>
        <v>6607.1</v>
      </c>
      <c r="I248" s="78">
        <f t="shared" si="490"/>
        <v>0</v>
      </c>
      <c r="J248" s="78">
        <f t="shared" si="490"/>
        <v>0</v>
      </c>
      <c r="K248" s="78">
        <f t="shared" si="490"/>
        <v>0</v>
      </c>
      <c r="L248" s="79">
        <f t="shared" si="490"/>
        <v>6607.1</v>
      </c>
      <c r="M248" s="79">
        <f t="shared" si="490"/>
        <v>6607.1</v>
      </c>
      <c r="N248" s="79">
        <f t="shared" si="490"/>
        <v>6607.1</v>
      </c>
    </row>
    <row r="249" spans="1:32" s="1" customFormat="1" ht="75.75" hidden="1" x14ac:dyDescent="0.35">
      <c r="A249" s="15"/>
      <c r="B249" s="186"/>
      <c r="C249" s="12" t="s">
        <v>449</v>
      </c>
      <c r="D249" s="30"/>
      <c r="E249" s="30"/>
      <c r="F249" s="29">
        <f>F21+F47+F147</f>
        <v>50684</v>
      </c>
      <c r="G249" s="29">
        <f>G21+G47+G147</f>
        <v>52901</v>
      </c>
      <c r="H249" s="29">
        <f>H21+H47+H147</f>
        <v>57750</v>
      </c>
      <c r="I249" s="29">
        <f t="shared" ref="I249:K249" si="491">L249-F249</f>
        <v>16614.300000000003</v>
      </c>
      <c r="J249" s="29">
        <f t="shared" si="491"/>
        <v>16660</v>
      </c>
      <c r="K249" s="29">
        <f t="shared" si="491"/>
        <v>17913</v>
      </c>
      <c r="L249" s="16">
        <f>L21+L47+L147+16614.3</f>
        <v>67298.3</v>
      </c>
      <c r="M249" s="16">
        <f>M21+M47+M147+16660</f>
        <v>69561</v>
      </c>
      <c r="N249" s="16">
        <f>N21+N47+N147+17564</f>
        <v>75663</v>
      </c>
    </row>
    <row r="250" spans="1:32" s="1" customFormat="1" ht="21" hidden="1" x14ac:dyDescent="0.35">
      <c r="A250" s="15"/>
      <c r="B250" s="186"/>
      <c r="C250" s="13" t="s">
        <v>378</v>
      </c>
      <c r="D250" s="30"/>
      <c r="E250" s="30"/>
      <c r="F250" s="29">
        <f t="shared" ref="F250:N250" si="492">F95+F239</f>
        <v>1297.6000000000001</v>
      </c>
      <c r="G250" s="29">
        <f t="shared" si="492"/>
        <v>1252.9000000000001</v>
      </c>
      <c r="H250" s="29">
        <f t="shared" si="492"/>
        <v>1252.9000000000001</v>
      </c>
      <c r="I250" s="29">
        <f t="shared" si="492"/>
        <v>1116.8</v>
      </c>
      <c r="J250" s="29">
        <f t="shared" si="492"/>
        <v>1119.8</v>
      </c>
      <c r="K250" s="29">
        <f t="shared" si="492"/>
        <v>1180.5999999999999</v>
      </c>
      <c r="L250" s="16">
        <f t="shared" si="492"/>
        <v>2414.4</v>
      </c>
      <c r="M250" s="16">
        <f t="shared" si="492"/>
        <v>2372.6999999999998</v>
      </c>
      <c r="N250" s="16">
        <f t="shared" si="492"/>
        <v>2433.5</v>
      </c>
    </row>
    <row r="251" spans="1:32" s="1" customFormat="1" ht="21" hidden="1" x14ac:dyDescent="0.35">
      <c r="A251" s="15"/>
      <c r="B251" s="186"/>
      <c r="C251" s="17" t="s">
        <v>383</v>
      </c>
      <c r="D251" s="30"/>
      <c r="E251" s="30"/>
      <c r="F251" s="31">
        <f t="shared" ref="F251:N251" si="493">F248+F250</f>
        <v>7904.7000000000007</v>
      </c>
      <c r="G251" s="31">
        <f t="shared" si="493"/>
        <v>7860</v>
      </c>
      <c r="H251" s="31">
        <f t="shared" si="493"/>
        <v>7860</v>
      </c>
      <c r="I251" s="31">
        <f t="shared" si="493"/>
        <v>1116.8</v>
      </c>
      <c r="J251" s="31">
        <f t="shared" si="493"/>
        <v>1119.8</v>
      </c>
      <c r="K251" s="31">
        <f t="shared" si="493"/>
        <v>1180.5999999999999</v>
      </c>
      <c r="L251" s="18">
        <f t="shared" si="493"/>
        <v>9021.5</v>
      </c>
      <c r="M251" s="18">
        <f t="shared" si="493"/>
        <v>8979.7999999999993</v>
      </c>
      <c r="N251" s="18">
        <f t="shared" si="493"/>
        <v>9040.6</v>
      </c>
    </row>
    <row r="252" spans="1:32" s="1" customFormat="1" ht="21" hidden="1" x14ac:dyDescent="0.35">
      <c r="A252" s="15"/>
      <c r="B252" s="186"/>
      <c r="C252" s="13" t="s">
        <v>379</v>
      </c>
      <c r="D252" s="30"/>
      <c r="E252" s="30"/>
      <c r="F252" s="29">
        <f t="shared" ref="F252:N252" si="494">F100</f>
        <v>-5364</v>
      </c>
      <c r="G252" s="29">
        <f t="shared" si="494"/>
        <v>4701</v>
      </c>
      <c r="H252" s="29">
        <f t="shared" si="494"/>
        <v>4200</v>
      </c>
      <c r="I252" s="29">
        <f t="shared" si="494"/>
        <v>0</v>
      </c>
      <c r="J252" s="29">
        <f t="shared" si="494"/>
        <v>0</v>
      </c>
      <c r="K252" s="29">
        <f t="shared" si="494"/>
        <v>0</v>
      </c>
      <c r="L252" s="16">
        <f t="shared" si="494"/>
        <v>-5364</v>
      </c>
      <c r="M252" s="16">
        <f t="shared" si="494"/>
        <v>4701</v>
      </c>
      <c r="N252" s="16">
        <f t="shared" si="494"/>
        <v>4200</v>
      </c>
    </row>
    <row r="253" spans="1:32" s="1" customFormat="1" ht="21" hidden="1" x14ac:dyDescent="0.35">
      <c r="A253" s="15"/>
      <c r="B253" s="186"/>
      <c r="C253" s="13" t="s">
        <v>376</v>
      </c>
      <c r="D253" s="30"/>
      <c r="E253" s="30"/>
      <c r="F253" s="29">
        <f t="shared" ref="F253:N253" si="495">F137+F141</f>
        <v>1272495.6000000001</v>
      </c>
      <c r="G253" s="29">
        <f t="shared" si="495"/>
        <v>892370.7</v>
      </c>
      <c r="H253" s="29">
        <f t="shared" si="495"/>
        <v>850963.7</v>
      </c>
      <c r="I253" s="29">
        <f t="shared" si="495"/>
        <v>-1892</v>
      </c>
      <c r="J253" s="29">
        <f t="shared" si="495"/>
        <v>2922</v>
      </c>
      <c r="K253" s="29">
        <f t="shared" si="495"/>
        <v>170</v>
      </c>
      <c r="L253" s="16">
        <f t="shared" si="495"/>
        <v>1270603.6000000001</v>
      </c>
      <c r="M253" s="16">
        <f t="shared" si="495"/>
        <v>895292.7</v>
      </c>
      <c r="N253" s="16">
        <f t="shared" si="495"/>
        <v>851133.7</v>
      </c>
    </row>
    <row r="254" spans="1:32" s="1" customFormat="1" ht="72" hidden="1" x14ac:dyDescent="0.35">
      <c r="A254" s="15"/>
      <c r="B254" s="186"/>
      <c r="C254" s="14" t="s">
        <v>377</v>
      </c>
      <c r="D254" s="32"/>
      <c r="E254" s="32"/>
      <c r="F254" s="29">
        <f t="shared" ref="F254:N254" si="496">F245-F137-F239-F248-F249-F251-F252</f>
        <v>1891009.0999999999</v>
      </c>
      <c r="G254" s="29">
        <f t="shared" si="496"/>
        <v>1491689.6</v>
      </c>
      <c r="H254" s="29">
        <f t="shared" si="496"/>
        <v>1442178.5</v>
      </c>
      <c r="I254" s="33">
        <f t="shared" si="496"/>
        <v>533597.1</v>
      </c>
      <c r="J254" s="33">
        <f t="shared" si="496"/>
        <v>460616.2</v>
      </c>
      <c r="K254" s="33">
        <f t="shared" si="496"/>
        <v>715381.6</v>
      </c>
      <c r="L254" s="16">
        <f t="shared" si="496"/>
        <v>2429031.1999999997</v>
      </c>
      <c r="M254" s="16">
        <f t="shared" si="496"/>
        <v>1956730.7999999998</v>
      </c>
      <c r="N254" s="16">
        <f t="shared" si="496"/>
        <v>2161985.0999999996</v>
      </c>
    </row>
    <row r="255" spans="1:32" hidden="1" x14ac:dyDescent="0.3"/>
    <row r="256" spans="1:32" ht="19.5" hidden="1" x14ac:dyDescent="0.3">
      <c r="A256" s="43"/>
      <c r="B256" s="187"/>
      <c r="C256" s="44"/>
      <c r="D256" s="45"/>
      <c r="E256" s="45"/>
      <c r="F256" s="46"/>
      <c r="G256" s="47"/>
      <c r="H256" s="48"/>
      <c r="I256" s="49"/>
      <c r="J256" s="50"/>
      <c r="K256" s="50"/>
      <c r="L256" s="51"/>
      <c r="M256" s="52"/>
      <c r="N256" s="52"/>
      <c r="O256" s="51"/>
      <c r="P256" s="52"/>
      <c r="Q256" s="52"/>
      <c r="R256" s="247"/>
      <c r="S256" s="248"/>
      <c r="T256" s="248"/>
    </row>
    <row r="257" spans="1:32" s="9" customFormat="1" ht="19.5" hidden="1" x14ac:dyDescent="0.25">
      <c r="A257" s="53"/>
      <c r="B257" s="188"/>
      <c r="C257" s="54" t="s">
        <v>122</v>
      </c>
      <c r="D257" s="55"/>
      <c r="E257" s="55"/>
      <c r="F257" s="51">
        <f t="shared" ref="F257:T257" si="497">F14+F21+F31+F44+F55</f>
        <v>548454</v>
      </c>
      <c r="G257" s="52">
        <f t="shared" si="497"/>
        <v>545270</v>
      </c>
      <c r="H257" s="52">
        <f t="shared" si="497"/>
        <v>559687</v>
      </c>
      <c r="I257" s="51">
        <f t="shared" si="497"/>
        <v>0</v>
      </c>
      <c r="J257" s="52">
        <f t="shared" si="497"/>
        <v>0</v>
      </c>
      <c r="K257" s="52">
        <f t="shared" si="497"/>
        <v>0</v>
      </c>
      <c r="L257" s="51">
        <f t="shared" si="497"/>
        <v>548454</v>
      </c>
      <c r="M257" s="52">
        <f t="shared" si="497"/>
        <v>545270</v>
      </c>
      <c r="N257" s="52">
        <f t="shared" si="497"/>
        <v>559687</v>
      </c>
      <c r="O257" s="51">
        <f t="shared" si="497"/>
        <v>-5648</v>
      </c>
      <c r="P257" s="52">
        <f t="shared" si="497"/>
        <v>0</v>
      </c>
      <c r="Q257" s="52">
        <f t="shared" si="497"/>
        <v>0</v>
      </c>
      <c r="R257" s="247">
        <f t="shared" si="497"/>
        <v>542806</v>
      </c>
      <c r="S257" s="248">
        <f t="shared" si="497"/>
        <v>545270</v>
      </c>
      <c r="T257" s="248">
        <f t="shared" si="497"/>
        <v>559687</v>
      </c>
      <c r="X257" s="51">
        <f t="shared" ref="X257:AF257" si="498">X14+X21+X31+X44+X55</f>
        <v>542806</v>
      </c>
      <c r="Y257" s="52">
        <f t="shared" si="498"/>
        <v>545270</v>
      </c>
      <c r="Z257" s="52">
        <f t="shared" si="498"/>
        <v>559687</v>
      </c>
      <c r="AA257" s="51">
        <f t="shared" si="498"/>
        <v>0</v>
      </c>
      <c r="AB257" s="52">
        <f t="shared" si="498"/>
        <v>0</v>
      </c>
      <c r="AC257" s="52">
        <f t="shared" si="498"/>
        <v>0</v>
      </c>
      <c r="AD257" s="51">
        <f t="shared" si="498"/>
        <v>542806</v>
      </c>
      <c r="AE257" s="52">
        <f t="shared" si="498"/>
        <v>545270</v>
      </c>
      <c r="AF257" s="52">
        <f t="shared" si="498"/>
        <v>559687</v>
      </c>
    </row>
    <row r="258" spans="1:32" s="9" customFormat="1" ht="19.5" hidden="1" x14ac:dyDescent="0.25">
      <c r="A258" s="53"/>
      <c r="B258" s="189"/>
      <c r="C258" s="56" t="s">
        <v>158</v>
      </c>
      <c r="D258" s="57"/>
      <c r="E258" s="57"/>
      <c r="F258" s="51">
        <f t="shared" ref="F258:T258" si="499">F69+F86+F94+F100+F110</f>
        <v>54872.600000000006</v>
      </c>
      <c r="G258" s="52">
        <f t="shared" si="499"/>
        <v>65547.700000000012</v>
      </c>
      <c r="H258" s="52">
        <f t="shared" si="499"/>
        <v>66012.700000000012</v>
      </c>
      <c r="I258" s="51">
        <f t="shared" si="499"/>
        <v>3105</v>
      </c>
      <c r="J258" s="52">
        <f t="shared" si="499"/>
        <v>3229</v>
      </c>
      <c r="K258" s="52">
        <f t="shared" si="499"/>
        <v>3358</v>
      </c>
      <c r="L258" s="51">
        <f t="shared" si="499"/>
        <v>57977.600000000006</v>
      </c>
      <c r="M258" s="52">
        <f t="shared" si="499"/>
        <v>68776.700000000012</v>
      </c>
      <c r="N258" s="52">
        <f t="shared" si="499"/>
        <v>69370.700000000012</v>
      </c>
      <c r="O258" s="51">
        <f t="shared" si="499"/>
        <v>5648</v>
      </c>
      <c r="P258" s="52">
        <f t="shared" si="499"/>
        <v>0</v>
      </c>
      <c r="Q258" s="52">
        <f t="shared" si="499"/>
        <v>0</v>
      </c>
      <c r="R258" s="247">
        <f t="shared" si="499"/>
        <v>63625.600000000006</v>
      </c>
      <c r="S258" s="248">
        <f t="shared" si="499"/>
        <v>68776.700000000012</v>
      </c>
      <c r="T258" s="248">
        <f t="shared" si="499"/>
        <v>69370.700000000012</v>
      </c>
      <c r="X258" s="51">
        <f t="shared" ref="X258:AF258" si="500">X69+X86+X94+X100+X110</f>
        <v>63625.600000000006</v>
      </c>
      <c r="Y258" s="52">
        <f t="shared" si="500"/>
        <v>68776.700000000012</v>
      </c>
      <c r="Z258" s="52">
        <f t="shared" si="500"/>
        <v>69370.700000000012</v>
      </c>
      <c r="AA258" s="51">
        <f t="shared" si="500"/>
        <v>0</v>
      </c>
      <c r="AB258" s="52">
        <f t="shared" si="500"/>
        <v>0</v>
      </c>
      <c r="AC258" s="52">
        <f t="shared" si="500"/>
        <v>0</v>
      </c>
      <c r="AD258" s="51">
        <f t="shared" si="500"/>
        <v>63625.600000000006</v>
      </c>
      <c r="AE258" s="52">
        <f t="shared" si="500"/>
        <v>68776.700000000012</v>
      </c>
      <c r="AF258" s="52">
        <f t="shared" si="500"/>
        <v>69370.700000000012</v>
      </c>
    </row>
    <row r="259" spans="1:32" s="9" customFormat="1" ht="19.5" hidden="1" x14ac:dyDescent="0.25">
      <c r="A259" s="53"/>
      <c r="B259" s="190"/>
      <c r="C259" s="56" t="s">
        <v>271</v>
      </c>
      <c r="D259" s="57"/>
      <c r="E259" s="57"/>
      <c r="F259" s="51">
        <f t="shared" ref="F259:T259" si="501">F15+F21+F31+F44+F55++F69+F86+F94+F100+F110</f>
        <v>603326.60000000009</v>
      </c>
      <c r="G259" s="52">
        <f t="shared" si="501"/>
        <v>610817.70000000007</v>
      </c>
      <c r="H259" s="52">
        <f t="shared" si="501"/>
        <v>625699.70000000007</v>
      </c>
      <c r="I259" s="51">
        <f t="shared" si="501"/>
        <v>3105</v>
      </c>
      <c r="J259" s="52">
        <f t="shared" si="501"/>
        <v>3229</v>
      </c>
      <c r="K259" s="52">
        <f t="shared" si="501"/>
        <v>3358</v>
      </c>
      <c r="L259" s="51">
        <f t="shared" si="501"/>
        <v>606431.60000000009</v>
      </c>
      <c r="M259" s="52">
        <f t="shared" si="501"/>
        <v>614046.70000000007</v>
      </c>
      <c r="N259" s="52">
        <f t="shared" si="501"/>
        <v>629057.70000000007</v>
      </c>
      <c r="O259" s="51">
        <f t="shared" si="501"/>
        <v>0</v>
      </c>
      <c r="P259" s="52">
        <f t="shared" si="501"/>
        <v>0</v>
      </c>
      <c r="Q259" s="52">
        <f t="shared" si="501"/>
        <v>0</v>
      </c>
      <c r="R259" s="247">
        <f t="shared" si="501"/>
        <v>606431.60000000009</v>
      </c>
      <c r="S259" s="248">
        <f t="shared" si="501"/>
        <v>614046.70000000007</v>
      </c>
      <c r="T259" s="248">
        <f t="shared" si="501"/>
        <v>629057.70000000007</v>
      </c>
      <c r="X259" s="51">
        <f t="shared" ref="X259:AF259" si="502">X15+X21+X31+X44+X55++X69+X86+X94+X100+X110</f>
        <v>606431.60000000009</v>
      </c>
      <c r="Y259" s="52">
        <f t="shared" si="502"/>
        <v>614046.70000000007</v>
      </c>
      <c r="Z259" s="52">
        <f t="shared" si="502"/>
        <v>629057.70000000007</v>
      </c>
      <c r="AA259" s="51">
        <f t="shared" si="502"/>
        <v>0</v>
      </c>
      <c r="AB259" s="52">
        <f t="shared" si="502"/>
        <v>0</v>
      </c>
      <c r="AC259" s="52">
        <f t="shared" si="502"/>
        <v>0</v>
      </c>
      <c r="AD259" s="51">
        <f t="shared" si="502"/>
        <v>606431.60000000009</v>
      </c>
      <c r="AE259" s="52">
        <f t="shared" si="502"/>
        <v>614046.70000000007</v>
      </c>
      <c r="AF259" s="52">
        <f t="shared" si="502"/>
        <v>629057.70000000007</v>
      </c>
    </row>
    <row r="260" spans="1:32" ht="19.5" hidden="1" x14ac:dyDescent="0.35">
      <c r="A260" s="43"/>
      <c r="B260" s="191"/>
      <c r="C260" s="58" t="s">
        <v>261</v>
      </c>
      <c r="D260" s="59"/>
      <c r="E260" s="59"/>
      <c r="F260" s="60">
        <f>(F15-F19)/43.08*28.08+F19</f>
        <v>262733.64066852361</v>
      </c>
      <c r="G260" s="60">
        <f>(G15-G19)/43.07*28.07+G19</f>
        <v>275450.64128163451</v>
      </c>
      <c r="H260" s="61">
        <f>(H15-H19)/42.72*27.72+H19</f>
        <v>287725.63764044945</v>
      </c>
      <c r="I260" s="60">
        <f>(I15-I19)/43.08*28.08+I19</f>
        <v>0</v>
      </c>
      <c r="J260" s="60">
        <f>(J15-J19)/43.07*28.07+J19</f>
        <v>0</v>
      </c>
      <c r="K260" s="61">
        <f>(K15-K19)/42.72*27.72+K19</f>
        <v>0</v>
      </c>
      <c r="L260" s="60">
        <f>(L15-L19)/43.08*28.08+L19</f>
        <v>262733.64066852361</v>
      </c>
      <c r="M260" s="60">
        <f>(M15-M19)/43.07*28.07+M19</f>
        <v>275450.64128163451</v>
      </c>
      <c r="N260" s="61">
        <f>(N15-N19)/42.72*27.72+N19</f>
        <v>287725.63764044945</v>
      </c>
      <c r="O260" s="60">
        <f>(O15-O19)/43.08*28.08+O19</f>
        <v>0</v>
      </c>
      <c r="P260" s="60">
        <f>(P15-P19)/43.07*28.07+P19</f>
        <v>0</v>
      </c>
      <c r="Q260" s="61">
        <f>(Q15-Q19)/42.72*27.72+Q19</f>
        <v>0</v>
      </c>
      <c r="R260" s="249">
        <f>(R15-R19)/43.08*28.08+R19</f>
        <v>262733.64066852361</v>
      </c>
      <c r="S260" s="249">
        <f>(S15-S19)/43.07*28.07+S19</f>
        <v>275450.64128163451</v>
      </c>
      <c r="T260" s="250">
        <f>(T15-T19)/42.72*27.72+T19</f>
        <v>287725.63764044945</v>
      </c>
      <c r="X260" s="60">
        <f>(X15-X19)/43.08*28.08+X19</f>
        <v>262733.64066852361</v>
      </c>
      <c r="Y260" s="60">
        <f>(Y15-Y19)/43.07*28.07+Y19</f>
        <v>275450.64128163451</v>
      </c>
      <c r="Z260" s="61">
        <f>(Z15-Z19)/42.72*27.72+Z19</f>
        <v>287725.63764044945</v>
      </c>
      <c r="AA260" s="60">
        <f>(AA15-AA19)/43.08*28.08+AA19</f>
        <v>0</v>
      </c>
      <c r="AB260" s="60">
        <f>(AB15-AB19)/43.07*28.07+AB19</f>
        <v>0</v>
      </c>
      <c r="AC260" s="61">
        <f>(AC15-AC19)/42.72*27.72+AC19</f>
        <v>0</v>
      </c>
      <c r="AD260" s="60">
        <f>(AD15-AD19)/43.08*28.08+AD19</f>
        <v>262733.64066852361</v>
      </c>
      <c r="AE260" s="60">
        <f>(AE15-AE19)/43.07*28.07+AE19</f>
        <v>275450.64128163451</v>
      </c>
      <c r="AF260" s="61">
        <f>(AF15-AF19)/42.72*27.72+AF19</f>
        <v>287725.63764044945</v>
      </c>
    </row>
    <row r="261" spans="1:32" ht="19.5" hidden="1" thickBot="1" x14ac:dyDescent="0.3">
      <c r="A261" s="43"/>
      <c r="B261" s="192"/>
      <c r="C261" s="62" t="s">
        <v>266</v>
      </c>
      <c r="D261" s="43"/>
      <c r="E261" s="43"/>
      <c r="F261" s="63">
        <f t="shared" ref="F261:T261" si="503">F137-F260</f>
        <v>340592.95933147636</v>
      </c>
      <c r="G261" s="64">
        <f t="shared" si="503"/>
        <v>335367.05871836544</v>
      </c>
      <c r="H261" s="64">
        <f t="shared" si="503"/>
        <v>337974.0623595505</v>
      </c>
      <c r="I261" s="63">
        <f t="shared" si="503"/>
        <v>3105</v>
      </c>
      <c r="J261" s="64">
        <f t="shared" si="503"/>
        <v>3229</v>
      </c>
      <c r="K261" s="64">
        <f t="shared" si="503"/>
        <v>3358</v>
      </c>
      <c r="L261" s="63">
        <f t="shared" si="503"/>
        <v>343697.95933147636</v>
      </c>
      <c r="M261" s="64">
        <f t="shared" si="503"/>
        <v>338596.05871836544</v>
      </c>
      <c r="N261" s="64">
        <f t="shared" si="503"/>
        <v>341332.0623595505</v>
      </c>
      <c r="O261" s="63">
        <f t="shared" si="503"/>
        <v>0</v>
      </c>
      <c r="P261" s="64">
        <f t="shared" si="503"/>
        <v>0</v>
      </c>
      <c r="Q261" s="64">
        <f t="shared" si="503"/>
        <v>0</v>
      </c>
      <c r="R261" s="63">
        <f t="shared" si="503"/>
        <v>343697.95933147636</v>
      </c>
      <c r="S261" s="63">
        <f t="shared" si="503"/>
        <v>338596.05871836544</v>
      </c>
      <c r="T261" s="63">
        <f t="shared" si="503"/>
        <v>341332.0623595505</v>
      </c>
      <c r="X261" s="63">
        <f t="shared" ref="X261:AF261" si="504">X137-X260</f>
        <v>343697.95933147636</v>
      </c>
      <c r="Y261" s="64">
        <f t="shared" si="504"/>
        <v>338596.05871836544</v>
      </c>
      <c r="Z261" s="64">
        <f t="shared" si="504"/>
        <v>341332.0623595505</v>
      </c>
      <c r="AA261" s="63">
        <f t="shared" si="504"/>
        <v>0</v>
      </c>
      <c r="AB261" s="64">
        <f t="shared" si="504"/>
        <v>0</v>
      </c>
      <c r="AC261" s="64">
        <f t="shared" si="504"/>
        <v>0</v>
      </c>
      <c r="AD261" s="63">
        <f t="shared" si="504"/>
        <v>343697.95933147636</v>
      </c>
      <c r="AE261" s="64">
        <f t="shared" si="504"/>
        <v>338596.05871836544</v>
      </c>
      <c r="AF261" s="64">
        <f t="shared" si="504"/>
        <v>341332.0623595505</v>
      </c>
    </row>
    <row r="262" spans="1:32" ht="20.25" hidden="1" x14ac:dyDescent="0.3">
      <c r="A262" s="65"/>
      <c r="B262" s="193"/>
      <c r="C262" s="66" t="s">
        <v>372</v>
      </c>
      <c r="D262" s="67"/>
      <c r="E262" s="67"/>
      <c r="F262" s="68">
        <v>9.9</v>
      </c>
      <c r="G262" s="68">
        <v>9.8000000000000007</v>
      </c>
      <c r="H262" s="68">
        <v>9.6999999999999993</v>
      </c>
      <c r="I262" s="49"/>
      <c r="J262" s="50"/>
      <c r="K262" s="50"/>
      <c r="L262" s="90">
        <v>9.9</v>
      </c>
      <c r="M262" s="90">
        <v>9.8000000000000007</v>
      </c>
      <c r="N262" s="90">
        <v>9.6999999999999993</v>
      </c>
      <c r="O262" s="68">
        <v>9.9</v>
      </c>
      <c r="P262" s="68">
        <v>9.8000000000000007</v>
      </c>
      <c r="Q262" s="68">
        <v>9.6999999999999993</v>
      </c>
      <c r="R262" s="251">
        <f>R263/R264*10</f>
        <v>9.9000005895245469</v>
      </c>
      <c r="S262" s="251">
        <v>9.8000000000000007</v>
      </c>
      <c r="T262" s="251">
        <v>9.6999999999999993</v>
      </c>
      <c r="X262" s="90">
        <f>X263/X264*10</f>
        <v>9.9000005895245469</v>
      </c>
      <c r="Y262" s="90">
        <v>9.8000000000000007</v>
      </c>
      <c r="Z262" s="90">
        <v>9.6999999999999993</v>
      </c>
      <c r="AA262" s="90"/>
      <c r="AB262" s="90"/>
      <c r="AC262" s="90"/>
      <c r="AD262" s="90">
        <f>AD263/AD264*10</f>
        <v>9.9000005895245469</v>
      </c>
      <c r="AE262" s="90">
        <v>9.8000000000000007</v>
      </c>
      <c r="AF262" s="90">
        <v>9.6999999999999993</v>
      </c>
    </row>
    <row r="263" spans="1:32" ht="21" hidden="1" thickBot="1" x14ac:dyDescent="0.35">
      <c r="A263" s="65"/>
      <c r="B263" s="194"/>
      <c r="C263" s="69" t="s">
        <v>373</v>
      </c>
      <c r="D263" s="70"/>
      <c r="E263" s="70"/>
      <c r="F263" s="71">
        <f>F261*0.099</f>
        <v>33718.702973816158</v>
      </c>
      <c r="G263" s="71">
        <f>G261*0.098</f>
        <v>32865.971754399812</v>
      </c>
      <c r="H263" s="71">
        <f>H261*0.097</f>
        <v>32783.484048876402</v>
      </c>
      <c r="I263" s="49"/>
      <c r="J263" s="50"/>
      <c r="K263" s="50"/>
      <c r="L263" s="71">
        <f>L261*0.099</f>
        <v>34026.097973816162</v>
      </c>
      <c r="M263" s="71">
        <f>M261*0.098</f>
        <v>33182.413754399815</v>
      </c>
      <c r="N263" s="71">
        <f>N261*0.097</f>
        <v>33109.210048876397</v>
      </c>
      <c r="O263" s="71">
        <f>O261*0.099</f>
        <v>0</v>
      </c>
      <c r="P263" s="71">
        <f>P261*0.098</f>
        <v>0</v>
      </c>
      <c r="Q263" s="71">
        <f>Q261*0.097</f>
        <v>0</v>
      </c>
      <c r="R263" s="252">
        <v>34026.1</v>
      </c>
      <c r="S263" s="252">
        <v>33182.400000000001</v>
      </c>
      <c r="T263" s="252">
        <v>33109.199999999997</v>
      </c>
      <c r="X263" s="71">
        <v>34026.1</v>
      </c>
      <c r="Y263" s="71">
        <v>33182.400000000001</v>
      </c>
      <c r="Z263" s="71">
        <v>33109.199999999997</v>
      </c>
      <c r="AA263" s="71"/>
      <c r="AB263" s="71"/>
      <c r="AC263" s="71"/>
      <c r="AD263" s="71">
        <v>34026.1</v>
      </c>
      <c r="AE263" s="71">
        <v>33182.400000000001</v>
      </c>
      <c r="AF263" s="71">
        <v>33109.199999999997</v>
      </c>
    </row>
    <row r="264" spans="1:32" ht="20.25" hidden="1" thickBot="1" x14ac:dyDescent="0.3">
      <c r="A264" s="65"/>
      <c r="B264" s="195"/>
      <c r="C264" s="72" t="s">
        <v>267</v>
      </c>
      <c r="D264" s="73"/>
      <c r="E264" s="73"/>
      <c r="F264" s="74">
        <f t="shared" ref="F264:N264" si="505">F261*0.1</f>
        <v>34059.295933147638</v>
      </c>
      <c r="G264" s="74">
        <f t="shared" si="505"/>
        <v>33536.705871836544</v>
      </c>
      <c r="H264" s="74">
        <f t="shared" si="505"/>
        <v>33797.406235955052</v>
      </c>
      <c r="I264" s="74">
        <f t="shared" si="505"/>
        <v>310.5</v>
      </c>
      <c r="J264" s="74">
        <f t="shared" si="505"/>
        <v>322.90000000000003</v>
      </c>
      <c r="K264" s="74">
        <f t="shared" si="505"/>
        <v>335.8</v>
      </c>
      <c r="L264" s="74">
        <f t="shared" si="505"/>
        <v>34369.795933147638</v>
      </c>
      <c r="M264" s="74">
        <f t="shared" si="505"/>
        <v>33859.605871836546</v>
      </c>
      <c r="N264" s="74">
        <f t="shared" si="505"/>
        <v>34133.206235955055</v>
      </c>
      <c r="O264" s="74">
        <f>O261*0.1</f>
        <v>0</v>
      </c>
      <c r="P264" s="74">
        <f t="shared" ref="P264:T264" si="506">P261*0.1</f>
        <v>0</v>
      </c>
      <c r="Q264" s="74">
        <f t="shared" si="506"/>
        <v>0</v>
      </c>
      <c r="R264" s="253">
        <f>R261*0.1</f>
        <v>34369.795933147638</v>
      </c>
      <c r="S264" s="253">
        <f t="shared" si="506"/>
        <v>33859.605871836546</v>
      </c>
      <c r="T264" s="253">
        <f t="shared" si="506"/>
        <v>34133.206235955055</v>
      </c>
      <c r="X264" s="74">
        <f>X261*0.1</f>
        <v>34369.795933147638</v>
      </c>
      <c r="Y264" s="74">
        <f t="shared" ref="Y264:Z264" si="507">Y261*0.1</f>
        <v>33859.605871836546</v>
      </c>
      <c r="Z264" s="74">
        <f t="shared" si="507"/>
        <v>34133.206235955055</v>
      </c>
      <c r="AA264" s="74">
        <f>AA261*0.1</f>
        <v>0</v>
      </c>
      <c r="AB264" s="74">
        <f t="shared" ref="AB264:AC264" si="508">AB261*0.1</f>
        <v>0</v>
      </c>
      <c r="AC264" s="74">
        <f t="shared" si="508"/>
        <v>0</v>
      </c>
      <c r="AD264" s="74">
        <f>AD261*0.1</f>
        <v>34369.795933147638</v>
      </c>
      <c r="AE264" s="74">
        <f t="shared" ref="AE264:AF264" si="509">AE261*0.1</f>
        <v>33859.605871836546</v>
      </c>
      <c r="AF264" s="74">
        <f t="shared" si="509"/>
        <v>34133.206235955055</v>
      </c>
    </row>
    <row r="265" spans="1:32" ht="43.5" customHeight="1" x14ac:dyDescent="0.3">
      <c r="B265" s="331" t="s">
        <v>451</v>
      </c>
      <c r="C265" s="331"/>
      <c r="D265" s="276"/>
      <c r="E265" s="276"/>
      <c r="F265" s="277"/>
      <c r="G265" s="278" t="s">
        <v>440</v>
      </c>
      <c r="H265" s="279"/>
      <c r="I265" s="26"/>
      <c r="L265" s="220"/>
      <c r="M265" s="241"/>
      <c r="N265" s="241"/>
      <c r="O265" s="241"/>
      <c r="P265" s="220" t="s">
        <v>440</v>
      </c>
      <c r="Q265" s="241"/>
      <c r="R265" s="241"/>
      <c r="S265" s="241"/>
      <c r="T265" s="241"/>
      <c r="U265" s="241"/>
      <c r="V265" s="241"/>
      <c r="W265" s="241" t="s">
        <v>440</v>
      </c>
      <c r="X265" s="241"/>
      <c r="Y265" s="241"/>
      <c r="Z265" s="241"/>
      <c r="AA265" s="241"/>
      <c r="AB265" s="241"/>
      <c r="AC265" s="241"/>
      <c r="AD265" s="339" t="s">
        <v>440</v>
      </c>
      <c r="AE265" s="339"/>
      <c r="AF265" s="339"/>
    </row>
  </sheetData>
  <mergeCells count="26">
    <mergeCell ref="AD265:AF265"/>
    <mergeCell ref="B7:AF7"/>
    <mergeCell ref="AA9:AC9"/>
    <mergeCell ref="AA12:AB12"/>
    <mergeCell ref="C4:AF4"/>
    <mergeCell ref="C5:AF5"/>
    <mergeCell ref="B6:AF6"/>
    <mergeCell ref="AD9:AD10"/>
    <mergeCell ref="AE9:AE10"/>
    <mergeCell ref="AF9:AF10"/>
    <mergeCell ref="B3:AF3"/>
    <mergeCell ref="B2:AF2"/>
    <mergeCell ref="B1:AF1"/>
    <mergeCell ref="D139:E139"/>
    <mergeCell ref="B265:C265"/>
    <mergeCell ref="U9:W9"/>
    <mergeCell ref="X9:Z9"/>
    <mergeCell ref="U12:V12"/>
    <mergeCell ref="F12:G12"/>
    <mergeCell ref="L12:M12"/>
    <mergeCell ref="O12:P12"/>
    <mergeCell ref="B9:B10"/>
    <mergeCell ref="C9:C10"/>
    <mergeCell ref="L9:N9"/>
    <mergeCell ref="O9:Q9"/>
    <mergeCell ref="R9:T9"/>
  </mergeCells>
  <pageMargins left="0.78740157480314965" right="0.39370078740157483" top="0.59055118110236227" bottom="0.51181102362204722" header="0.15748031496062992" footer="0.11811023622047245"/>
  <pageSetup paperSize="9" scale="60" fitToHeight="7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BD268"/>
  <sheetViews>
    <sheetView tabSelected="1" view="pageBreakPreview" topLeftCell="B1" zoomScale="68" zoomScaleNormal="75" zoomScaleSheetLayoutView="68" workbookViewId="0">
      <selection activeCell="B140" sqref="B140"/>
    </sheetView>
  </sheetViews>
  <sheetFormatPr defaultRowHeight="15" x14ac:dyDescent="0.25"/>
  <cols>
    <col min="1" max="1" width="0.42578125" hidden="1" customWidth="1"/>
    <col min="2" max="2" width="22.140625" customWidth="1"/>
    <col min="3" max="3" width="111.140625" customWidth="1"/>
    <col min="4" max="6" width="7.7109375" hidden="1" customWidth="1"/>
    <col min="7" max="7" width="8" hidden="1" customWidth="1"/>
    <col min="8" max="8" width="6.28515625" hidden="1" customWidth="1"/>
    <col min="9" max="9" width="9" hidden="1" customWidth="1"/>
    <col min="10" max="10" width="13.28515625" hidden="1" customWidth="1"/>
    <col min="11" max="11" width="6.5703125" hidden="1" customWidth="1"/>
    <col min="12" max="12" width="16.85546875" hidden="1" customWidth="1"/>
    <col min="13" max="13" width="16.5703125" hidden="1" customWidth="1"/>
    <col min="14" max="14" width="16.42578125" hidden="1" customWidth="1"/>
    <col min="15" max="15" width="14.140625" hidden="1" customWidth="1"/>
    <col min="16" max="16" width="12.28515625" hidden="1" customWidth="1"/>
    <col min="17" max="17" width="12" hidden="1" customWidth="1"/>
    <col min="18" max="18" width="20" hidden="1" customWidth="1"/>
    <col min="19" max="19" width="20.85546875" hidden="1" customWidth="1"/>
    <col min="20" max="20" width="20.5703125" hidden="1" customWidth="1"/>
    <col min="21" max="21" width="13.5703125" hidden="1" customWidth="1"/>
    <col min="22" max="22" width="17.42578125" hidden="1" customWidth="1"/>
    <col min="23" max="23" width="11.28515625" hidden="1" customWidth="1"/>
    <col min="24" max="24" width="21.7109375" hidden="1" customWidth="1"/>
    <col min="25" max="25" width="21.5703125" hidden="1" customWidth="1"/>
    <col min="26" max="26" width="21.42578125" hidden="1" customWidth="1"/>
    <col min="27" max="27" width="20.140625" hidden="1" customWidth="1"/>
    <col min="28" max="28" width="20.28515625" hidden="1" customWidth="1"/>
    <col min="29" max="29" width="19.5703125" hidden="1" customWidth="1"/>
    <col min="30" max="30" width="17.28515625" customWidth="1"/>
    <col min="31" max="32" width="14.7109375" customWidth="1"/>
  </cols>
  <sheetData>
    <row r="1" spans="1:56" ht="18.75" x14ac:dyDescent="0.25">
      <c r="C1" s="328" t="s">
        <v>488</v>
      </c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51"/>
    </row>
    <row r="2" spans="1:56" ht="18.75" x14ac:dyDescent="0.25">
      <c r="C2" s="328" t="s">
        <v>484</v>
      </c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328"/>
      <c r="AG2" s="351"/>
    </row>
    <row r="3" spans="1:56" ht="18.75" x14ac:dyDescent="0.25">
      <c r="C3" s="328" t="s">
        <v>485</v>
      </c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328"/>
      <c r="AG3" s="351"/>
    </row>
    <row r="4" spans="1:56" ht="18.75" customHeight="1" x14ac:dyDescent="0.25">
      <c r="A4" s="3"/>
      <c r="B4" s="169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</row>
    <row r="5" spans="1:56" ht="18.75" customHeight="1" x14ac:dyDescent="0.25">
      <c r="A5" s="3"/>
      <c r="B5" s="352" t="s">
        <v>498</v>
      </c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352"/>
      <c r="AC5" s="352"/>
      <c r="AD5" s="352"/>
      <c r="AE5" s="352"/>
      <c r="AF5" s="352"/>
    </row>
    <row r="6" spans="1:56" ht="18.75" customHeight="1" x14ac:dyDescent="0.25">
      <c r="A6" s="3"/>
      <c r="B6" s="352" t="s">
        <v>484</v>
      </c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352"/>
      <c r="AB6" s="352"/>
      <c r="AC6" s="352"/>
      <c r="AD6" s="352"/>
      <c r="AE6" s="352"/>
      <c r="AF6" s="352"/>
    </row>
    <row r="7" spans="1:56" ht="18.75" customHeight="1" x14ac:dyDescent="0.25">
      <c r="A7" s="3"/>
      <c r="B7" s="352" t="s">
        <v>486</v>
      </c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2"/>
      <c r="Q7" s="352"/>
      <c r="R7" s="352"/>
      <c r="S7" s="352"/>
      <c r="T7" s="352"/>
      <c r="U7" s="352"/>
      <c r="V7" s="352"/>
      <c r="W7" s="352"/>
      <c r="X7" s="352"/>
      <c r="Y7" s="352"/>
      <c r="Z7" s="352"/>
      <c r="AA7" s="352"/>
      <c r="AB7" s="352"/>
      <c r="AC7" s="352"/>
      <c r="AD7" s="352"/>
      <c r="AE7" s="352"/>
      <c r="AF7" s="352"/>
    </row>
    <row r="8" spans="1:56" ht="18.75" customHeight="1" x14ac:dyDescent="0.25">
      <c r="A8" s="3"/>
      <c r="B8" s="169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</row>
    <row r="9" spans="1:56" ht="53.25" customHeight="1" x14ac:dyDescent="0.25">
      <c r="A9" s="3"/>
      <c r="B9" s="353" t="s">
        <v>487</v>
      </c>
      <c r="C9" s="353"/>
      <c r="D9" s="353"/>
      <c r="E9" s="353"/>
      <c r="F9" s="353"/>
      <c r="G9" s="353"/>
      <c r="H9" s="353"/>
      <c r="I9" s="353"/>
      <c r="J9" s="353"/>
      <c r="K9" s="353"/>
      <c r="L9" s="353"/>
      <c r="M9" s="353"/>
      <c r="N9" s="353"/>
      <c r="O9" s="353"/>
      <c r="P9" s="353"/>
      <c r="Q9" s="353"/>
      <c r="R9" s="353"/>
      <c r="S9" s="353"/>
      <c r="T9" s="353"/>
      <c r="U9" s="353"/>
      <c r="V9" s="353"/>
      <c r="W9" s="353"/>
      <c r="X9" s="353"/>
      <c r="Y9" s="353"/>
      <c r="Z9" s="353"/>
      <c r="AA9" s="353"/>
      <c r="AB9" s="353"/>
      <c r="AC9" s="353"/>
      <c r="AD9" s="353"/>
      <c r="AE9" s="353"/>
      <c r="AF9" s="353"/>
    </row>
    <row r="10" spans="1:56" ht="22.5" customHeight="1" x14ac:dyDescent="0.25">
      <c r="A10" s="3"/>
      <c r="B10" s="169"/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F10" s="280" t="s">
        <v>450</v>
      </c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</row>
    <row r="11" spans="1:56" s="5" customFormat="1" ht="16.5" customHeight="1" x14ac:dyDescent="0.3">
      <c r="A11" s="3"/>
      <c r="B11" s="336" t="s">
        <v>0</v>
      </c>
      <c r="C11" s="337" t="s">
        <v>283</v>
      </c>
      <c r="D11" s="91"/>
      <c r="E11" s="91"/>
      <c r="F11" s="92"/>
      <c r="G11" s="93"/>
      <c r="H11" s="94"/>
      <c r="I11" s="95"/>
      <c r="J11" s="96"/>
      <c r="K11" s="96"/>
      <c r="L11" s="332" t="s">
        <v>458</v>
      </c>
      <c r="M11" s="333"/>
      <c r="N11" s="334"/>
      <c r="O11" s="332" t="s">
        <v>459</v>
      </c>
      <c r="P11" s="333"/>
      <c r="Q11" s="334"/>
      <c r="R11" s="332" t="s">
        <v>474</v>
      </c>
      <c r="S11" s="333"/>
      <c r="T11" s="334"/>
      <c r="U11" s="332" t="s">
        <v>459</v>
      </c>
      <c r="V11" s="333"/>
      <c r="W11" s="334"/>
      <c r="X11" s="332" t="s">
        <v>476</v>
      </c>
      <c r="Y11" s="333"/>
      <c r="Z11" s="334"/>
      <c r="AA11" s="332" t="s">
        <v>491</v>
      </c>
      <c r="AB11" s="333"/>
      <c r="AC11" s="334"/>
      <c r="AD11" s="343" t="s">
        <v>495</v>
      </c>
      <c r="AE11" s="344" t="s">
        <v>496</v>
      </c>
      <c r="AF11" s="344" t="s">
        <v>497</v>
      </c>
    </row>
    <row r="12" spans="1:56" s="2" customFormat="1" ht="25.5" customHeight="1" x14ac:dyDescent="0.25">
      <c r="A12" s="196"/>
      <c r="B12" s="336"/>
      <c r="C12" s="338"/>
      <c r="D12" s="27"/>
      <c r="E12" s="27"/>
      <c r="F12" s="37" t="s">
        <v>437</v>
      </c>
      <c r="G12" s="38" t="s">
        <v>438</v>
      </c>
      <c r="H12" s="38" t="s">
        <v>439</v>
      </c>
      <c r="I12" s="39" t="s">
        <v>437</v>
      </c>
      <c r="J12" s="39" t="s">
        <v>438</v>
      </c>
      <c r="K12" s="39" t="s">
        <v>439</v>
      </c>
      <c r="L12" s="313" t="s">
        <v>437</v>
      </c>
      <c r="M12" s="314" t="s">
        <v>438</v>
      </c>
      <c r="N12" s="314" t="s">
        <v>439</v>
      </c>
      <c r="O12" s="313" t="s">
        <v>437</v>
      </c>
      <c r="P12" s="314" t="s">
        <v>438</v>
      </c>
      <c r="Q12" s="314" t="s">
        <v>439</v>
      </c>
      <c r="R12" s="313" t="s">
        <v>437</v>
      </c>
      <c r="S12" s="314" t="s">
        <v>438</v>
      </c>
      <c r="T12" s="314" t="s">
        <v>439</v>
      </c>
      <c r="U12" s="313" t="s">
        <v>437</v>
      </c>
      <c r="V12" s="314" t="s">
        <v>438</v>
      </c>
      <c r="W12" s="314" t="s">
        <v>439</v>
      </c>
      <c r="X12" s="313" t="s">
        <v>437</v>
      </c>
      <c r="Y12" s="314" t="s">
        <v>438</v>
      </c>
      <c r="Z12" s="314" t="s">
        <v>439</v>
      </c>
      <c r="AA12" s="313" t="s">
        <v>437</v>
      </c>
      <c r="AB12" s="314" t="s">
        <v>438</v>
      </c>
      <c r="AC12" s="314" t="s">
        <v>439</v>
      </c>
      <c r="AD12" s="343"/>
      <c r="AE12" s="344"/>
      <c r="AF12" s="344"/>
    </row>
    <row r="13" spans="1:56" s="133" customFormat="1" ht="21.75" hidden="1" customHeight="1" x14ac:dyDescent="0.25">
      <c r="A13" s="131"/>
      <c r="B13" s="170"/>
      <c r="C13" s="197" t="s">
        <v>284</v>
      </c>
      <c r="D13" s="132"/>
      <c r="E13" s="132"/>
      <c r="F13" s="198">
        <f>F16+F23+F33+F46+F57</f>
        <v>548454</v>
      </c>
      <c r="G13" s="198">
        <f t="shared" ref="G13:K13" si="0">G16+G23+G33+G46+G57</f>
        <v>545270</v>
      </c>
      <c r="H13" s="198">
        <f t="shared" si="0"/>
        <v>559687</v>
      </c>
      <c r="I13" s="198">
        <f t="shared" si="0"/>
        <v>0</v>
      </c>
      <c r="J13" s="198">
        <f t="shared" si="0"/>
        <v>0</v>
      </c>
      <c r="K13" s="198">
        <f t="shared" si="0"/>
        <v>0</v>
      </c>
      <c r="L13" s="199">
        <f>L16+L23+L33+L46+L57</f>
        <v>548454</v>
      </c>
      <c r="M13" s="199">
        <f t="shared" ref="M13:AF13" si="1">M16+M23+M33+M46+M57</f>
        <v>545270</v>
      </c>
      <c r="N13" s="199">
        <f t="shared" si="1"/>
        <v>559687</v>
      </c>
      <c r="O13" s="199">
        <f t="shared" si="1"/>
        <v>-5648</v>
      </c>
      <c r="P13" s="199">
        <f t="shared" si="1"/>
        <v>0</v>
      </c>
      <c r="Q13" s="199">
        <f t="shared" si="1"/>
        <v>0</v>
      </c>
      <c r="R13" s="199">
        <f t="shared" si="1"/>
        <v>542806</v>
      </c>
      <c r="S13" s="199">
        <f t="shared" si="1"/>
        <v>545270</v>
      </c>
      <c r="T13" s="199">
        <f t="shared" si="1"/>
        <v>559687</v>
      </c>
      <c r="U13" s="199">
        <f t="shared" si="1"/>
        <v>0</v>
      </c>
      <c r="V13" s="199">
        <f t="shared" si="1"/>
        <v>0</v>
      </c>
      <c r="W13" s="199">
        <f t="shared" si="1"/>
        <v>0</v>
      </c>
      <c r="X13" s="199">
        <f t="shared" si="1"/>
        <v>542806</v>
      </c>
      <c r="Y13" s="199">
        <f t="shared" si="1"/>
        <v>545270</v>
      </c>
      <c r="Z13" s="199">
        <f t="shared" si="1"/>
        <v>559687</v>
      </c>
      <c r="AA13" s="199">
        <f t="shared" si="1"/>
        <v>0</v>
      </c>
      <c r="AB13" s="199">
        <f t="shared" si="1"/>
        <v>0</v>
      </c>
      <c r="AC13" s="199">
        <f t="shared" si="1"/>
        <v>0</v>
      </c>
      <c r="AD13" s="199">
        <f t="shared" si="1"/>
        <v>542806</v>
      </c>
      <c r="AE13" s="199">
        <f t="shared" si="1"/>
        <v>545270</v>
      </c>
      <c r="AF13" s="199">
        <f t="shared" si="1"/>
        <v>559687</v>
      </c>
    </row>
    <row r="14" spans="1:56" s="102" customFormat="1" ht="30" hidden="1" customHeight="1" x14ac:dyDescent="0.3">
      <c r="A14" s="97"/>
      <c r="B14" s="171"/>
      <c r="C14" s="98"/>
      <c r="D14" s="99"/>
      <c r="E14" s="99"/>
      <c r="F14" s="335" t="s">
        <v>374</v>
      </c>
      <c r="G14" s="335"/>
      <c r="H14" s="200"/>
      <c r="I14" s="100"/>
      <c r="J14" s="101"/>
      <c r="K14" s="101"/>
      <c r="L14" s="335" t="s">
        <v>374</v>
      </c>
      <c r="M14" s="335"/>
      <c r="N14" s="200"/>
      <c r="O14" s="335" t="s">
        <v>374</v>
      </c>
      <c r="P14" s="335"/>
      <c r="Q14" s="200"/>
      <c r="R14" s="201"/>
      <c r="S14" s="201"/>
      <c r="T14" s="201"/>
      <c r="U14" s="335" t="s">
        <v>374</v>
      </c>
      <c r="V14" s="335"/>
      <c r="W14" s="200"/>
      <c r="X14" s="201"/>
      <c r="Y14" s="201"/>
      <c r="Z14" s="201"/>
      <c r="AA14" s="335" t="s">
        <v>374</v>
      </c>
      <c r="AB14" s="335"/>
      <c r="AC14" s="200"/>
      <c r="AD14" s="201"/>
      <c r="AE14" s="201"/>
      <c r="AF14" s="201"/>
    </row>
    <row r="15" spans="1:56" s="102" customFormat="1" ht="24" hidden="1" customHeight="1" x14ac:dyDescent="0.35">
      <c r="A15" s="97"/>
      <c r="B15" s="171"/>
      <c r="C15" s="103" t="s">
        <v>285</v>
      </c>
      <c r="D15" s="104"/>
      <c r="E15" s="104"/>
      <c r="F15" s="105">
        <f>(F17-F21)/43.08*28.08+F21</f>
        <v>262733.64066852361</v>
      </c>
      <c r="G15" s="105">
        <f>(G17-G21)/43.07*28.07+G21</f>
        <v>275450.64128163451</v>
      </c>
      <c r="H15" s="105">
        <f>(H17-H21)/42.72*27.72+H21</f>
        <v>287725.63764044945</v>
      </c>
      <c r="I15" s="100"/>
      <c r="J15" s="100"/>
      <c r="K15" s="100"/>
      <c r="L15" s="105">
        <f>(L17-L21)/43.08*28.08+L21</f>
        <v>262733.64066852361</v>
      </c>
      <c r="M15" s="105">
        <f>(M17-M21)/43.07*28.07+M21</f>
        <v>275450.64128163451</v>
      </c>
      <c r="N15" s="105">
        <f>(N17-N21)/42.72*27.72+N21</f>
        <v>287725.63764044945</v>
      </c>
      <c r="O15" s="105">
        <f>(O17-O21)/43.08*28.08+O21</f>
        <v>0</v>
      </c>
      <c r="P15" s="105">
        <f>(P17-P21)/43.07*28.07+P21</f>
        <v>0</v>
      </c>
      <c r="Q15" s="105">
        <f>(Q17-Q21)/42.72*27.72+Q21</f>
        <v>0</v>
      </c>
      <c r="R15" s="201"/>
      <c r="S15" s="201"/>
      <c r="T15" s="201"/>
      <c r="U15" s="105">
        <f>(U17-U21)/43.08*28.08+U21</f>
        <v>0</v>
      </c>
      <c r="V15" s="105">
        <f>(V17-V21)/43.07*28.07+V21</f>
        <v>0</v>
      </c>
      <c r="W15" s="105">
        <f>(W17-W21)/42.72*27.72+W21</f>
        <v>0</v>
      </c>
      <c r="X15" s="201"/>
      <c r="Y15" s="201"/>
      <c r="Z15" s="201"/>
      <c r="AA15" s="105">
        <f>(AA17-AA21)/43.08*28.08+AA21</f>
        <v>0</v>
      </c>
      <c r="AB15" s="105">
        <f>(AB17-AB21)/43.07*28.07+AB21</f>
        <v>0</v>
      </c>
      <c r="AC15" s="105">
        <f>(AC17-AC21)/42.72*27.72+AC21</f>
        <v>0</v>
      </c>
      <c r="AD15" s="201"/>
      <c r="AE15" s="201"/>
      <c r="AF15" s="201"/>
    </row>
    <row r="16" spans="1:56" s="109" customFormat="1" ht="18.75" hidden="1" x14ac:dyDescent="0.3">
      <c r="A16" s="97"/>
      <c r="B16" s="172" t="s">
        <v>1</v>
      </c>
      <c r="C16" s="106" t="s">
        <v>123</v>
      </c>
      <c r="D16" s="104"/>
      <c r="E16" s="104"/>
      <c r="F16" s="107">
        <f t="shared" ref="F16:AF16" si="2">F17</f>
        <v>402453</v>
      </c>
      <c r="G16" s="107">
        <f t="shared" si="2"/>
        <v>422016</v>
      </c>
      <c r="H16" s="107">
        <f t="shared" si="2"/>
        <v>442792</v>
      </c>
      <c r="I16" s="107">
        <f t="shared" si="2"/>
        <v>0</v>
      </c>
      <c r="J16" s="107">
        <f t="shared" si="2"/>
        <v>0</v>
      </c>
      <c r="K16" s="107">
        <f t="shared" si="2"/>
        <v>0</v>
      </c>
      <c r="L16" s="108">
        <f t="shared" si="2"/>
        <v>402453</v>
      </c>
      <c r="M16" s="108">
        <f t="shared" si="2"/>
        <v>422016</v>
      </c>
      <c r="N16" s="108">
        <f t="shared" si="2"/>
        <v>442792</v>
      </c>
      <c r="O16" s="108">
        <f t="shared" si="2"/>
        <v>0</v>
      </c>
      <c r="P16" s="108">
        <f t="shared" si="2"/>
        <v>0</v>
      </c>
      <c r="Q16" s="108">
        <f t="shared" si="2"/>
        <v>0</v>
      </c>
      <c r="R16" s="108">
        <f t="shared" si="2"/>
        <v>402453</v>
      </c>
      <c r="S16" s="108">
        <f t="shared" si="2"/>
        <v>422016</v>
      </c>
      <c r="T16" s="108">
        <f t="shared" si="2"/>
        <v>442792</v>
      </c>
      <c r="U16" s="108">
        <f t="shared" si="2"/>
        <v>0</v>
      </c>
      <c r="V16" s="108">
        <f t="shared" si="2"/>
        <v>0</v>
      </c>
      <c r="W16" s="108">
        <f t="shared" si="2"/>
        <v>0</v>
      </c>
      <c r="X16" s="108">
        <f t="shared" si="2"/>
        <v>402453</v>
      </c>
      <c r="Y16" s="108">
        <f t="shared" si="2"/>
        <v>422016</v>
      </c>
      <c r="Z16" s="108">
        <f t="shared" si="2"/>
        <v>442792</v>
      </c>
      <c r="AA16" s="108">
        <f t="shared" si="2"/>
        <v>0</v>
      </c>
      <c r="AB16" s="108">
        <f t="shared" si="2"/>
        <v>0</v>
      </c>
      <c r="AC16" s="108">
        <f t="shared" si="2"/>
        <v>0</v>
      </c>
      <c r="AD16" s="108">
        <f t="shared" si="2"/>
        <v>402453</v>
      </c>
      <c r="AE16" s="108">
        <f t="shared" si="2"/>
        <v>422016</v>
      </c>
      <c r="AF16" s="108">
        <f t="shared" si="2"/>
        <v>442792</v>
      </c>
    </row>
    <row r="17" spans="1:32" s="109" customFormat="1" ht="23.25" hidden="1" customHeight="1" x14ac:dyDescent="0.3">
      <c r="A17" s="97">
        <v>182</v>
      </c>
      <c r="B17" s="172" t="s">
        <v>2</v>
      </c>
      <c r="C17" s="110" t="s">
        <v>124</v>
      </c>
      <c r="D17" s="104"/>
      <c r="E17" s="104"/>
      <c r="F17" s="111">
        <f>SUM(F18:F22)</f>
        <v>402453</v>
      </c>
      <c r="G17" s="111">
        <f>SUM(G18:G22)</f>
        <v>422016</v>
      </c>
      <c r="H17" s="111">
        <f>SUM(H18:H22)</f>
        <v>442792</v>
      </c>
      <c r="I17" s="100">
        <f>L17-F17</f>
        <v>0</v>
      </c>
      <c r="J17" s="100">
        <f t="shared" ref="J17:K79" si="3">M17-G17</f>
        <v>0</v>
      </c>
      <c r="K17" s="100">
        <f t="shared" si="3"/>
        <v>0</v>
      </c>
      <c r="L17" s="112">
        <f>SUM(L18:L22)</f>
        <v>402453</v>
      </c>
      <c r="M17" s="112">
        <f>SUM(M18:M22)</f>
        <v>422016</v>
      </c>
      <c r="N17" s="112">
        <f>SUM(N18:N22)</f>
        <v>442792</v>
      </c>
      <c r="O17" s="112">
        <f t="shared" ref="O17:AF17" si="4">SUM(O18:O22)</f>
        <v>0</v>
      </c>
      <c r="P17" s="112">
        <f t="shared" si="4"/>
        <v>0</v>
      </c>
      <c r="Q17" s="112">
        <f t="shared" si="4"/>
        <v>0</v>
      </c>
      <c r="R17" s="112">
        <f t="shared" si="4"/>
        <v>402453</v>
      </c>
      <c r="S17" s="112">
        <f t="shared" si="4"/>
        <v>422016</v>
      </c>
      <c r="T17" s="112">
        <f t="shared" si="4"/>
        <v>442792</v>
      </c>
      <c r="U17" s="112">
        <f t="shared" si="4"/>
        <v>0</v>
      </c>
      <c r="V17" s="112">
        <f t="shared" si="4"/>
        <v>0</v>
      </c>
      <c r="W17" s="112">
        <f t="shared" si="4"/>
        <v>0</v>
      </c>
      <c r="X17" s="112">
        <f t="shared" si="4"/>
        <v>402453</v>
      </c>
      <c r="Y17" s="112">
        <f t="shared" si="4"/>
        <v>422016</v>
      </c>
      <c r="Z17" s="112">
        <f t="shared" si="4"/>
        <v>442792</v>
      </c>
      <c r="AA17" s="112">
        <f t="shared" si="4"/>
        <v>0</v>
      </c>
      <c r="AB17" s="112">
        <f t="shared" si="4"/>
        <v>0</v>
      </c>
      <c r="AC17" s="112">
        <f t="shared" si="4"/>
        <v>0</v>
      </c>
      <c r="AD17" s="112">
        <f t="shared" si="4"/>
        <v>402453</v>
      </c>
      <c r="AE17" s="112">
        <f t="shared" si="4"/>
        <v>422016</v>
      </c>
      <c r="AF17" s="112">
        <f t="shared" si="4"/>
        <v>442792</v>
      </c>
    </row>
    <row r="18" spans="1:32" s="109" customFormat="1" ht="78.75" hidden="1" x14ac:dyDescent="0.25">
      <c r="A18" s="97">
        <v>182</v>
      </c>
      <c r="B18" s="173" t="s">
        <v>3</v>
      </c>
      <c r="C18" s="113" t="s">
        <v>286</v>
      </c>
      <c r="D18" s="104"/>
      <c r="E18" s="104"/>
      <c r="F18" s="111">
        <v>396918</v>
      </c>
      <c r="G18" s="111">
        <v>416270</v>
      </c>
      <c r="H18" s="111">
        <v>436835</v>
      </c>
      <c r="I18" s="100">
        <f>L18-F18</f>
        <v>0</v>
      </c>
      <c r="J18" s="100">
        <f t="shared" si="3"/>
        <v>0</v>
      </c>
      <c r="K18" s="100">
        <f t="shared" si="3"/>
        <v>0</v>
      </c>
      <c r="L18" s="112">
        <v>396918</v>
      </c>
      <c r="M18" s="112">
        <v>416270</v>
      </c>
      <c r="N18" s="112">
        <v>436835</v>
      </c>
      <c r="O18" s="112"/>
      <c r="P18" s="112"/>
      <c r="Q18" s="112"/>
      <c r="R18" s="202">
        <f t="shared" ref="R18:T79" si="5">L18+O18</f>
        <v>396918</v>
      </c>
      <c r="S18" s="202">
        <f t="shared" si="5"/>
        <v>416270</v>
      </c>
      <c r="T18" s="202">
        <f t="shared" si="5"/>
        <v>436835</v>
      </c>
      <c r="U18" s="112"/>
      <c r="V18" s="112"/>
      <c r="W18" s="112"/>
      <c r="X18" s="202">
        <f t="shared" ref="X18:Z22" si="6">R18+U18</f>
        <v>396918</v>
      </c>
      <c r="Y18" s="202">
        <f t="shared" si="6"/>
        <v>416270</v>
      </c>
      <c r="Z18" s="202">
        <f t="shared" si="6"/>
        <v>436835</v>
      </c>
      <c r="AA18" s="112"/>
      <c r="AB18" s="112"/>
      <c r="AC18" s="112"/>
      <c r="AD18" s="202">
        <f t="shared" ref="AD18:AF22" si="7">X18+AA18</f>
        <v>396918</v>
      </c>
      <c r="AE18" s="202">
        <f t="shared" si="7"/>
        <v>416270</v>
      </c>
      <c r="AF18" s="202">
        <f t="shared" si="7"/>
        <v>436835</v>
      </c>
    </row>
    <row r="19" spans="1:32" s="109" customFormat="1" ht="93.75" hidden="1" x14ac:dyDescent="0.25">
      <c r="A19" s="97">
        <v>182</v>
      </c>
      <c r="B19" s="173" t="s">
        <v>4</v>
      </c>
      <c r="C19" s="114" t="s">
        <v>125</v>
      </c>
      <c r="D19" s="104"/>
      <c r="E19" s="104"/>
      <c r="F19" s="111">
        <v>1658</v>
      </c>
      <c r="G19" s="111">
        <v>1739</v>
      </c>
      <c r="H19" s="111">
        <v>1825</v>
      </c>
      <c r="I19" s="100"/>
      <c r="J19" s="100">
        <f t="shared" si="3"/>
        <v>0</v>
      </c>
      <c r="K19" s="100">
        <f t="shared" si="3"/>
        <v>0</v>
      </c>
      <c r="L19" s="112">
        <v>1658</v>
      </c>
      <c r="M19" s="112">
        <v>1739</v>
      </c>
      <c r="N19" s="112">
        <v>1825</v>
      </c>
      <c r="O19" s="112"/>
      <c r="P19" s="112"/>
      <c r="Q19" s="112"/>
      <c r="R19" s="202">
        <f t="shared" si="5"/>
        <v>1658</v>
      </c>
      <c r="S19" s="202">
        <f t="shared" si="5"/>
        <v>1739</v>
      </c>
      <c r="T19" s="202">
        <f t="shared" si="5"/>
        <v>1825</v>
      </c>
      <c r="U19" s="112"/>
      <c r="V19" s="112"/>
      <c r="W19" s="112"/>
      <c r="X19" s="202">
        <f t="shared" si="6"/>
        <v>1658</v>
      </c>
      <c r="Y19" s="202">
        <f t="shared" si="6"/>
        <v>1739</v>
      </c>
      <c r="Z19" s="202">
        <f t="shared" si="6"/>
        <v>1825</v>
      </c>
      <c r="AA19" s="112"/>
      <c r="AB19" s="112"/>
      <c r="AC19" s="112"/>
      <c r="AD19" s="202">
        <f t="shared" si="7"/>
        <v>1658</v>
      </c>
      <c r="AE19" s="202">
        <f t="shared" si="7"/>
        <v>1739</v>
      </c>
      <c r="AF19" s="202">
        <f t="shared" si="7"/>
        <v>1825</v>
      </c>
    </row>
    <row r="20" spans="1:32" s="102" customFormat="1" ht="37.5" hidden="1" x14ac:dyDescent="0.25">
      <c r="A20" s="97">
        <v>182</v>
      </c>
      <c r="B20" s="173" t="s">
        <v>5</v>
      </c>
      <c r="C20" s="114" t="s">
        <v>126</v>
      </c>
      <c r="D20" s="104"/>
      <c r="E20" s="104"/>
      <c r="F20" s="111">
        <v>2698</v>
      </c>
      <c r="G20" s="111">
        <v>2829</v>
      </c>
      <c r="H20" s="111">
        <v>2969</v>
      </c>
      <c r="I20" s="100">
        <f t="shared" ref="I20:K80" si="8">L20-F20</f>
        <v>0</v>
      </c>
      <c r="J20" s="100">
        <f t="shared" si="3"/>
        <v>0</v>
      </c>
      <c r="K20" s="100">
        <f t="shared" si="3"/>
        <v>0</v>
      </c>
      <c r="L20" s="112">
        <v>2698</v>
      </c>
      <c r="M20" s="112">
        <v>2829</v>
      </c>
      <c r="N20" s="112">
        <v>2969</v>
      </c>
      <c r="O20" s="112"/>
      <c r="P20" s="112"/>
      <c r="Q20" s="112"/>
      <c r="R20" s="202">
        <f t="shared" si="5"/>
        <v>2698</v>
      </c>
      <c r="S20" s="202">
        <f t="shared" si="5"/>
        <v>2829</v>
      </c>
      <c r="T20" s="202">
        <f t="shared" si="5"/>
        <v>2969</v>
      </c>
      <c r="U20" s="112"/>
      <c r="V20" s="112"/>
      <c r="W20" s="112"/>
      <c r="X20" s="202">
        <f t="shared" si="6"/>
        <v>2698</v>
      </c>
      <c r="Y20" s="202">
        <f t="shared" si="6"/>
        <v>2829</v>
      </c>
      <c r="Z20" s="202">
        <f t="shared" si="6"/>
        <v>2969</v>
      </c>
      <c r="AA20" s="112"/>
      <c r="AB20" s="112"/>
      <c r="AC20" s="112"/>
      <c r="AD20" s="202">
        <f t="shared" si="7"/>
        <v>2698</v>
      </c>
      <c r="AE20" s="202">
        <f t="shared" si="7"/>
        <v>2829</v>
      </c>
      <c r="AF20" s="202">
        <f t="shared" si="7"/>
        <v>2969</v>
      </c>
    </row>
    <row r="21" spans="1:32" s="102" customFormat="1" ht="75" hidden="1" x14ac:dyDescent="0.25">
      <c r="A21" s="97">
        <v>182</v>
      </c>
      <c r="B21" s="173" t="s">
        <v>6</v>
      </c>
      <c r="C21" s="114" t="s">
        <v>127</v>
      </c>
      <c r="D21" s="104"/>
      <c r="E21" s="104"/>
      <c r="F21" s="111">
        <v>1179</v>
      </c>
      <c r="G21" s="111">
        <v>1178</v>
      </c>
      <c r="H21" s="111">
        <v>1163</v>
      </c>
      <c r="I21" s="100">
        <f t="shared" si="8"/>
        <v>0</v>
      </c>
      <c r="J21" s="100">
        <f t="shared" si="3"/>
        <v>0</v>
      </c>
      <c r="K21" s="100">
        <f t="shared" si="3"/>
        <v>0</v>
      </c>
      <c r="L21" s="112">
        <v>1179</v>
      </c>
      <c r="M21" s="112">
        <v>1178</v>
      </c>
      <c r="N21" s="112">
        <v>1163</v>
      </c>
      <c r="O21" s="112"/>
      <c r="P21" s="112"/>
      <c r="Q21" s="112"/>
      <c r="R21" s="202">
        <f t="shared" si="5"/>
        <v>1179</v>
      </c>
      <c r="S21" s="202">
        <f t="shared" si="5"/>
        <v>1178</v>
      </c>
      <c r="T21" s="202">
        <f t="shared" si="5"/>
        <v>1163</v>
      </c>
      <c r="U21" s="112"/>
      <c r="V21" s="112"/>
      <c r="W21" s="112"/>
      <c r="X21" s="202">
        <f t="shared" si="6"/>
        <v>1179</v>
      </c>
      <c r="Y21" s="202">
        <f t="shared" si="6"/>
        <v>1178</v>
      </c>
      <c r="Z21" s="202">
        <f t="shared" si="6"/>
        <v>1163</v>
      </c>
      <c r="AA21" s="112"/>
      <c r="AB21" s="112"/>
      <c r="AC21" s="112"/>
      <c r="AD21" s="202">
        <f t="shared" si="7"/>
        <v>1179</v>
      </c>
      <c r="AE21" s="202">
        <f t="shared" si="7"/>
        <v>1178</v>
      </c>
      <c r="AF21" s="202">
        <f t="shared" si="7"/>
        <v>1163</v>
      </c>
    </row>
    <row r="22" spans="1:32" s="116" customFormat="1" ht="56.25" hidden="1" customHeight="1" x14ac:dyDescent="0.25">
      <c r="A22" s="97">
        <v>182</v>
      </c>
      <c r="B22" s="174" t="s">
        <v>287</v>
      </c>
      <c r="C22" s="115" t="s">
        <v>375</v>
      </c>
      <c r="D22" s="104"/>
      <c r="E22" s="104"/>
      <c r="F22" s="111">
        <v>0</v>
      </c>
      <c r="G22" s="111">
        <v>0</v>
      </c>
      <c r="H22" s="111">
        <v>0</v>
      </c>
      <c r="I22" s="100">
        <f t="shared" si="8"/>
        <v>0</v>
      </c>
      <c r="J22" s="100">
        <f t="shared" si="3"/>
        <v>0</v>
      </c>
      <c r="K22" s="100">
        <f t="shared" si="3"/>
        <v>0</v>
      </c>
      <c r="L22" s="111">
        <v>0</v>
      </c>
      <c r="M22" s="111">
        <v>0</v>
      </c>
      <c r="N22" s="111">
        <v>0</v>
      </c>
      <c r="O22" s="111">
        <v>0</v>
      </c>
      <c r="P22" s="111">
        <v>0</v>
      </c>
      <c r="Q22" s="111">
        <v>0</v>
      </c>
      <c r="R22" s="202">
        <f t="shared" si="5"/>
        <v>0</v>
      </c>
      <c r="S22" s="202">
        <f t="shared" si="5"/>
        <v>0</v>
      </c>
      <c r="T22" s="202">
        <f t="shared" si="5"/>
        <v>0</v>
      </c>
      <c r="U22" s="111">
        <v>0</v>
      </c>
      <c r="V22" s="111">
        <v>0</v>
      </c>
      <c r="W22" s="111">
        <v>0</v>
      </c>
      <c r="X22" s="202">
        <f t="shared" si="6"/>
        <v>0</v>
      </c>
      <c r="Y22" s="202">
        <f t="shared" si="6"/>
        <v>0</v>
      </c>
      <c r="Z22" s="202">
        <f t="shared" si="6"/>
        <v>0</v>
      </c>
      <c r="AA22" s="111">
        <v>0</v>
      </c>
      <c r="AB22" s="111">
        <v>0</v>
      </c>
      <c r="AC22" s="111">
        <v>0</v>
      </c>
      <c r="AD22" s="202">
        <f t="shared" si="7"/>
        <v>0</v>
      </c>
      <c r="AE22" s="202">
        <f t="shared" si="7"/>
        <v>0</v>
      </c>
      <c r="AF22" s="202">
        <f t="shared" si="7"/>
        <v>0</v>
      </c>
    </row>
    <row r="23" spans="1:32" s="119" customFormat="1" ht="37.5" hidden="1" x14ac:dyDescent="0.35">
      <c r="A23" s="97">
        <v>100</v>
      </c>
      <c r="B23" s="173" t="s">
        <v>7</v>
      </c>
      <c r="C23" s="117" t="s">
        <v>288</v>
      </c>
      <c r="D23" s="104"/>
      <c r="E23" s="104"/>
      <c r="F23" s="107">
        <f>F24</f>
        <v>18525</v>
      </c>
      <c r="G23" s="107">
        <f>G24</f>
        <v>20698</v>
      </c>
      <c r="H23" s="107">
        <f>H24</f>
        <v>20850</v>
      </c>
      <c r="I23" s="118">
        <f t="shared" si="8"/>
        <v>0</v>
      </c>
      <c r="J23" s="100">
        <f t="shared" si="3"/>
        <v>0</v>
      </c>
      <c r="K23" s="100">
        <f t="shared" si="3"/>
        <v>0</v>
      </c>
      <c r="L23" s="108">
        <f>L24</f>
        <v>18525</v>
      </c>
      <c r="M23" s="108">
        <f>M24</f>
        <v>20698</v>
      </c>
      <c r="N23" s="108">
        <f>N24</f>
        <v>20850</v>
      </c>
      <c r="O23" s="108">
        <f t="shared" ref="O23:AF23" si="9">O24</f>
        <v>0</v>
      </c>
      <c r="P23" s="108">
        <f t="shared" si="9"/>
        <v>0</v>
      </c>
      <c r="Q23" s="108">
        <f t="shared" si="9"/>
        <v>0</v>
      </c>
      <c r="R23" s="108">
        <f t="shared" si="9"/>
        <v>18525</v>
      </c>
      <c r="S23" s="108">
        <f t="shared" si="9"/>
        <v>20698</v>
      </c>
      <c r="T23" s="108">
        <f t="shared" si="9"/>
        <v>20850</v>
      </c>
      <c r="U23" s="108">
        <f t="shared" si="9"/>
        <v>0</v>
      </c>
      <c r="V23" s="108">
        <f t="shared" si="9"/>
        <v>0</v>
      </c>
      <c r="W23" s="108">
        <f t="shared" si="9"/>
        <v>0</v>
      </c>
      <c r="X23" s="108">
        <f t="shared" si="9"/>
        <v>18525</v>
      </c>
      <c r="Y23" s="108">
        <f t="shared" si="9"/>
        <v>20698</v>
      </c>
      <c r="Z23" s="108">
        <f t="shared" si="9"/>
        <v>20850</v>
      </c>
      <c r="AA23" s="108">
        <f t="shared" si="9"/>
        <v>0</v>
      </c>
      <c r="AB23" s="108">
        <f t="shared" si="9"/>
        <v>0</v>
      </c>
      <c r="AC23" s="108">
        <f t="shared" si="9"/>
        <v>0</v>
      </c>
      <c r="AD23" s="108">
        <f t="shared" si="9"/>
        <v>18525</v>
      </c>
      <c r="AE23" s="108">
        <f t="shared" si="9"/>
        <v>20698</v>
      </c>
      <c r="AF23" s="108">
        <f t="shared" si="9"/>
        <v>20850</v>
      </c>
    </row>
    <row r="24" spans="1:32" s="102" customFormat="1" ht="37.5" hidden="1" x14ac:dyDescent="0.25">
      <c r="A24" s="97">
        <v>100</v>
      </c>
      <c r="B24" s="173" t="s">
        <v>8</v>
      </c>
      <c r="C24" s="120" t="s">
        <v>289</v>
      </c>
      <c r="D24" s="104"/>
      <c r="E24" s="104"/>
      <c r="F24" s="121">
        <f>F25+F27+F29+F31</f>
        <v>18525</v>
      </c>
      <c r="G24" s="121">
        <f>G25+G27+G29+G31</f>
        <v>20698</v>
      </c>
      <c r="H24" s="121">
        <f>H25+H27+H29+H31</f>
        <v>20850</v>
      </c>
      <c r="I24" s="100">
        <f t="shared" si="8"/>
        <v>0</v>
      </c>
      <c r="J24" s="100">
        <f t="shared" si="3"/>
        <v>0</v>
      </c>
      <c r="K24" s="100">
        <f t="shared" si="3"/>
        <v>0</v>
      </c>
      <c r="L24" s="122">
        <f>L25+L27+L29+L31</f>
        <v>18525</v>
      </c>
      <c r="M24" s="122">
        <f>M25+M27+M29+M31</f>
        <v>20698</v>
      </c>
      <c r="N24" s="122">
        <f>N25+N27+N29+N31</f>
        <v>20850</v>
      </c>
      <c r="O24" s="122">
        <f t="shared" ref="O24:AF24" si="10">O25+O27+O29+O31</f>
        <v>0</v>
      </c>
      <c r="P24" s="122">
        <f t="shared" si="10"/>
        <v>0</v>
      </c>
      <c r="Q24" s="122">
        <f t="shared" si="10"/>
        <v>0</v>
      </c>
      <c r="R24" s="122">
        <f t="shared" si="10"/>
        <v>18525</v>
      </c>
      <c r="S24" s="122">
        <f t="shared" si="10"/>
        <v>20698</v>
      </c>
      <c r="T24" s="122">
        <f t="shared" si="10"/>
        <v>20850</v>
      </c>
      <c r="U24" s="122">
        <f t="shared" si="10"/>
        <v>0</v>
      </c>
      <c r="V24" s="122">
        <f t="shared" si="10"/>
        <v>0</v>
      </c>
      <c r="W24" s="122">
        <f t="shared" si="10"/>
        <v>0</v>
      </c>
      <c r="X24" s="122">
        <f t="shared" si="10"/>
        <v>18525</v>
      </c>
      <c r="Y24" s="122">
        <f t="shared" si="10"/>
        <v>20698</v>
      </c>
      <c r="Z24" s="122">
        <f t="shared" si="10"/>
        <v>20850</v>
      </c>
      <c r="AA24" s="122">
        <f t="shared" si="10"/>
        <v>0</v>
      </c>
      <c r="AB24" s="122">
        <f t="shared" si="10"/>
        <v>0</v>
      </c>
      <c r="AC24" s="122">
        <f t="shared" si="10"/>
        <v>0</v>
      </c>
      <c r="AD24" s="122">
        <f t="shared" si="10"/>
        <v>18525</v>
      </c>
      <c r="AE24" s="122">
        <f t="shared" si="10"/>
        <v>20698</v>
      </c>
      <c r="AF24" s="122">
        <f t="shared" si="10"/>
        <v>20850</v>
      </c>
    </row>
    <row r="25" spans="1:32" s="102" customFormat="1" ht="56.25" hidden="1" x14ac:dyDescent="0.25">
      <c r="A25" s="97">
        <v>100</v>
      </c>
      <c r="B25" s="173" t="s">
        <v>9</v>
      </c>
      <c r="C25" s="123" t="s">
        <v>128</v>
      </c>
      <c r="D25" s="104"/>
      <c r="E25" s="104"/>
      <c r="F25" s="111">
        <f>F26</f>
        <v>8489</v>
      </c>
      <c r="G25" s="111">
        <f>G26</f>
        <v>9541</v>
      </c>
      <c r="H25" s="111">
        <f>H26</f>
        <v>9597</v>
      </c>
      <c r="I25" s="100">
        <f t="shared" si="8"/>
        <v>0</v>
      </c>
      <c r="J25" s="100">
        <f t="shared" si="3"/>
        <v>0</v>
      </c>
      <c r="K25" s="100">
        <f t="shared" si="3"/>
        <v>0</v>
      </c>
      <c r="L25" s="112">
        <f>L26</f>
        <v>8489</v>
      </c>
      <c r="M25" s="112">
        <f>M26</f>
        <v>9541</v>
      </c>
      <c r="N25" s="112">
        <f>N26</f>
        <v>9597</v>
      </c>
      <c r="O25" s="112">
        <f t="shared" ref="O25:AF25" si="11">O26</f>
        <v>0</v>
      </c>
      <c r="P25" s="112">
        <f t="shared" si="11"/>
        <v>0</v>
      </c>
      <c r="Q25" s="112">
        <f t="shared" si="11"/>
        <v>0</v>
      </c>
      <c r="R25" s="112">
        <f t="shared" si="11"/>
        <v>8489</v>
      </c>
      <c r="S25" s="112">
        <f t="shared" si="11"/>
        <v>9541</v>
      </c>
      <c r="T25" s="112">
        <f t="shared" si="11"/>
        <v>9597</v>
      </c>
      <c r="U25" s="112">
        <f t="shared" si="11"/>
        <v>0</v>
      </c>
      <c r="V25" s="112">
        <f t="shared" si="11"/>
        <v>0</v>
      </c>
      <c r="W25" s="112">
        <f t="shared" si="11"/>
        <v>0</v>
      </c>
      <c r="X25" s="112">
        <f t="shared" si="11"/>
        <v>8489</v>
      </c>
      <c r="Y25" s="112">
        <f t="shared" si="11"/>
        <v>9541</v>
      </c>
      <c r="Z25" s="112">
        <f t="shared" si="11"/>
        <v>9597</v>
      </c>
      <c r="AA25" s="112">
        <f t="shared" si="11"/>
        <v>0</v>
      </c>
      <c r="AB25" s="112">
        <f t="shared" si="11"/>
        <v>0</v>
      </c>
      <c r="AC25" s="112">
        <f t="shared" si="11"/>
        <v>0</v>
      </c>
      <c r="AD25" s="112">
        <f t="shared" si="11"/>
        <v>8489</v>
      </c>
      <c r="AE25" s="112">
        <f t="shared" si="11"/>
        <v>9541</v>
      </c>
      <c r="AF25" s="112">
        <f t="shared" si="11"/>
        <v>9597</v>
      </c>
    </row>
    <row r="26" spans="1:32" s="102" customFormat="1" ht="93.75" hidden="1" x14ac:dyDescent="0.25">
      <c r="A26" s="97">
        <v>100</v>
      </c>
      <c r="B26" s="173" t="s">
        <v>290</v>
      </c>
      <c r="C26" s="114" t="s">
        <v>291</v>
      </c>
      <c r="D26" s="104"/>
      <c r="E26" s="104"/>
      <c r="F26" s="124">
        <v>8489</v>
      </c>
      <c r="G26" s="124">
        <v>9541</v>
      </c>
      <c r="H26" s="124">
        <v>9597</v>
      </c>
      <c r="I26" s="100">
        <f t="shared" si="8"/>
        <v>0</v>
      </c>
      <c r="J26" s="100">
        <f t="shared" si="3"/>
        <v>0</v>
      </c>
      <c r="K26" s="100">
        <f t="shared" si="3"/>
        <v>0</v>
      </c>
      <c r="L26" s="125">
        <v>8489</v>
      </c>
      <c r="M26" s="125">
        <v>9541</v>
      </c>
      <c r="N26" s="125">
        <v>9597</v>
      </c>
      <c r="O26" s="125"/>
      <c r="P26" s="125"/>
      <c r="Q26" s="125"/>
      <c r="R26" s="202">
        <f t="shared" si="5"/>
        <v>8489</v>
      </c>
      <c r="S26" s="202">
        <f t="shared" si="5"/>
        <v>9541</v>
      </c>
      <c r="T26" s="202">
        <f t="shared" si="5"/>
        <v>9597</v>
      </c>
      <c r="U26" s="125"/>
      <c r="V26" s="125"/>
      <c r="W26" s="125"/>
      <c r="X26" s="202">
        <f t="shared" ref="X26:Z26" si="12">R26+U26</f>
        <v>8489</v>
      </c>
      <c r="Y26" s="202">
        <f t="shared" si="12"/>
        <v>9541</v>
      </c>
      <c r="Z26" s="202">
        <f t="shared" si="12"/>
        <v>9597</v>
      </c>
      <c r="AA26" s="125"/>
      <c r="AB26" s="125"/>
      <c r="AC26" s="125"/>
      <c r="AD26" s="202">
        <f t="shared" ref="AD26:AF26" si="13">X26+AA26</f>
        <v>8489</v>
      </c>
      <c r="AE26" s="202">
        <f t="shared" si="13"/>
        <v>9541</v>
      </c>
      <c r="AF26" s="202">
        <f t="shared" si="13"/>
        <v>9597</v>
      </c>
    </row>
    <row r="27" spans="1:32" s="102" customFormat="1" ht="75" hidden="1" x14ac:dyDescent="0.25">
      <c r="A27" s="97">
        <v>100</v>
      </c>
      <c r="B27" s="173" t="s">
        <v>10</v>
      </c>
      <c r="C27" s="123" t="s">
        <v>129</v>
      </c>
      <c r="D27" s="104"/>
      <c r="E27" s="104"/>
      <c r="F27" s="124">
        <f t="shared" ref="F27:G27" si="14">F28</f>
        <v>44</v>
      </c>
      <c r="G27" s="124">
        <f t="shared" si="14"/>
        <v>48</v>
      </c>
      <c r="H27" s="124">
        <f>H28</f>
        <v>47</v>
      </c>
      <c r="I27" s="100">
        <f t="shared" si="8"/>
        <v>0</v>
      </c>
      <c r="J27" s="100">
        <f t="shared" si="3"/>
        <v>0</v>
      </c>
      <c r="K27" s="100">
        <f t="shared" si="3"/>
        <v>0</v>
      </c>
      <c r="L27" s="125">
        <f t="shared" ref="L27:M27" si="15">L28</f>
        <v>44</v>
      </c>
      <c r="M27" s="125">
        <f t="shared" si="15"/>
        <v>48</v>
      </c>
      <c r="N27" s="125">
        <f>N28</f>
        <v>47</v>
      </c>
      <c r="O27" s="125">
        <f t="shared" ref="O27:AF27" si="16">O28</f>
        <v>0</v>
      </c>
      <c r="P27" s="125">
        <f t="shared" si="16"/>
        <v>0</v>
      </c>
      <c r="Q27" s="125">
        <f t="shared" si="16"/>
        <v>0</v>
      </c>
      <c r="R27" s="125">
        <f t="shared" si="16"/>
        <v>44</v>
      </c>
      <c r="S27" s="125">
        <f t="shared" si="16"/>
        <v>48</v>
      </c>
      <c r="T27" s="125">
        <f t="shared" si="16"/>
        <v>47</v>
      </c>
      <c r="U27" s="125">
        <f t="shared" si="16"/>
        <v>0</v>
      </c>
      <c r="V27" s="125">
        <f t="shared" si="16"/>
        <v>0</v>
      </c>
      <c r="W27" s="125">
        <f t="shared" si="16"/>
        <v>0</v>
      </c>
      <c r="X27" s="125">
        <f t="shared" si="16"/>
        <v>44</v>
      </c>
      <c r="Y27" s="125">
        <f t="shared" si="16"/>
        <v>48</v>
      </c>
      <c r="Z27" s="125">
        <f t="shared" si="16"/>
        <v>47</v>
      </c>
      <c r="AA27" s="125">
        <f t="shared" si="16"/>
        <v>0</v>
      </c>
      <c r="AB27" s="125">
        <f t="shared" si="16"/>
        <v>0</v>
      </c>
      <c r="AC27" s="125">
        <f t="shared" si="16"/>
        <v>0</v>
      </c>
      <c r="AD27" s="125">
        <f t="shared" si="16"/>
        <v>44</v>
      </c>
      <c r="AE27" s="125">
        <f t="shared" si="16"/>
        <v>48</v>
      </c>
      <c r="AF27" s="125">
        <f t="shared" si="16"/>
        <v>47</v>
      </c>
    </row>
    <row r="28" spans="1:32" s="102" customFormat="1" ht="112.5" hidden="1" x14ac:dyDescent="0.25">
      <c r="A28" s="97">
        <v>100</v>
      </c>
      <c r="B28" s="173" t="s">
        <v>292</v>
      </c>
      <c r="C28" s="114" t="s">
        <v>293</v>
      </c>
      <c r="D28" s="104"/>
      <c r="E28" s="104"/>
      <c r="F28" s="124">
        <v>44</v>
      </c>
      <c r="G28" s="124">
        <v>48</v>
      </c>
      <c r="H28" s="124">
        <v>47</v>
      </c>
      <c r="I28" s="100">
        <f t="shared" si="8"/>
        <v>0</v>
      </c>
      <c r="J28" s="100">
        <f t="shared" si="3"/>
        <v>0</v>
      </c>
      <c r="K28" s="100">
        <f t="shared" si="3"/>
        <v>0</v>
      </c>
      <c r="L28" s="125">
        <v>44</v>
      </c>
      <c r="M28" s="125">
        <v>48</v>
      </c>
      <c r="N28" s="125">
        <v>47</v>
      </c>
      <c r="O28" s="125"/>
      <c r="P28" s="125"/>
      <c r="Q28" s="125"/>
      <c r="R28" s="202">
        <f t="shared" si="5"/>
        <v>44</v>
      </c>
      <c r="S28" s="202">
        <f t="shared" si="5"/>
        <v>48</v>
      </c>
      <c r="T28" s="202">
        <f t="shared" si="5"/>
        <v>47</v>
      </c>
      <c r="U28" s="125"/>
      <c r="V28" s="125"/>
      <c r="W28" s="125"/>
      <c r="X28" s="202">
        <f t="shared" ref="X28:Z28" si="17">R28+U28</f>
        <v>44</v>
      </c>
      <c r="Y28" s="202">
        <f t="shared" si="17"/>
        <v>48</v>
      </c>
      <c r="Z28" s="202">
        <f t="shared" si="17"/>
        <v>47</v>
      </c>
      <c r="AA28" s="125"/>
      <c r="AB28" s="125"/>
      <c r="AC28" s="125"/>
      <c r="AD28" s="202">
        <f t="shared" ref="AD28:AF28" si="18">X28+AA28</f>
        <v>44</v>
      </c>
      <c r="AE28" s="202">
        <f t="shared" si="18"/>
        <v>48</v>
      </c>
      <c r="AF28" s="202">
        <f t="shared" si="18"/>
        <v>47</v>
      </c>
    </row>
    <row r="29" spans="1:32" s="102" customFormat="1" ht="56.25" hidden="1" x14ac:dyDescent="0.25">
      <c r="A29" s="97">
        <v>100</v>
      </c>
      <c r="B29" s="173" t="s">
        <v>11</v>
      </c>
      <c r="C29" s="123" t="s">
        <v>130</v>
      </c>
      <c r="D29" s="104"/>
      <c r="E29" s="104"/>
      <c r="F29" s="111">
        <f>F30</f>
        <v>11088</v>
      </c>
      <c r="G29" s="111">
        <f>G30</f>
        <v>12428</v>
      </c>
      <c r="H29" s="111">
        <f>H30</f>
        <v>12424</v>
      </c>
      <c r="I29" s="100">
        <f t="shared" si="8"/>
        <v>0</v>
      </c>
      <c r="J29" s="100">
        <f t="shared" si="3"/>
        <v>0</v>
      </c>
      <c r="K29" s="100">
        <f t="shared" si="3"/>
        <v>0</v>
      </c>
      <c r="L29" s="112">
        <f>L30</f>
        <v>11088</v>
      </c>
      <c r="M29" s="112">
        <f>M30</f>
        <v>12428</v>
      </c>
      <c r="N29" s="112">
        <f>N30</f>
        <v>12424</v>
      </c>
      <c r="O29" s="112">
        <f t="shared" ref="O29:AF29" si="19">O30</f>
        <v>0</v>
      </c>
      <c r="P29" s="112">
        <f t="shared" si="19"/>
        <v>0</v>
      </c>
      <c r="Q29" s="112">
        <f t="shared" si="19"/>
        <v>0</v>
      </c>
      <c r="R29" s="112">
        <f t="shared" si="19"/>
        <v>11088</v>
      </c>
      <c r="S29" s="112">
        <f t="shared" si="19"/>
        <v>12428</v>
      </c>
      <c r="T29" s="112">
        <f t="shared" si="19"/>
        <v>12424</v>
      </c>
      <c r="U29" s="112">
        <f t="shared" si="19"/>
        <v>0</v>
      </c>
      <c r="V29" s="112">
        <f t="shared" si="19"/>
        <v>0</v>
      </c>
      <c r="W29" s="112">
        <f t="shared" si="19"/>
        <v>0</v>
      </c>
      <c r="X29" s="112">
        <f t="shared" si="19"/>
        <v>11088</v>
      </c>
      <c r="Y29" s="112">
        <f t="shared" si="19"/>
        <v>12428</v>
      </c>
      <c r="Z29" s="112">
        <f t="shared" si="19"/>
        <v>12424</v>
      </c>
      <c r="AA29" s="112">
        <f t="shared" si="19"/>
        <v>0</v>
      </c>
      <c r="AB29" s="112">
        <f t="shared" si="19"/>
        <v>0</v>
      </c>
      <c r="AC29" s="112">
        <f t="shared" si="19"/>
        <v>0</v>
      </c>
      <c r="AD29" s="112">
        <f t="shared" si="19"/>
        <v>11088</v>
      </c>
      <c r="AE29" s="112">
        <f t="shared" si="19"/>
        <v>12428</v>
      </c>
      <c r="AF29" s="112">
        <f t="shared" si="19"/>
        <v>12424</v>
      </c>
    </row>
    <row r="30" spans="1:32" s="102" customFormat="1" ht="93.75" hidden="1" x14ac:dyDescent="0.25">
      <c r="A30" s="97">
        <v>100</v>
      </c>
      <c r="B30" s="173" t="s">
        <v>294</v>
      </c>
      <c r="C30" s="114" t="s">
        <v>295</v>
      </c>
      <c r="D30" s="104"/>
      <c r="E30" s="104"/>
      <c r="F30" s="124">
        <v>11088</v>
      </c>
      <c r="G30" s="124">
        <v>12428</v>
      </c>
      <c r="H30" s="124">
        <v>12424</v>
      </c>
      <c r="I30" s="100">
        <f t="shared" si="8"/>
        <v>0</v>
      </c>
      <c r="J30" s="100">
        <f t="shared" si="3"/>
        <v>0</v>
      </c>
      <c r="K30" s="100">
        <f t="shared" si="3"/>
        <v>0</v>
      </c>
      <c r="L30" s="125">
        <v>11088</v>
      </c>
      <c r="M30" s="125">
        <v>12428</v>
      </c>
      <c r="N30" s="125">
        <v>12424</v>
      </c>
      <c r="O30" s="125"/>
      <c r="P30" s="125"/>
      <c r="Q30" s="125"/>
      <c r="R30" s="202">
        <f t="shared" si="5"/>
        <v>11088</v>
      </c>
      <c r="S30" s="202">
        <f t="shared" si="5"/>
        <v>12428</v>
      </c>
      <c r="T30" s="202">
        <f t="shared" si="5"/>
        <v>12424</v>
      </c>
      <c r="U30" s="125"/>
      <c r="V30" s="125"/>
      <c r="W30" s="125"/>
      <c r="X30" s="202">
        <f t="shared" ref="X30:Z30" si="20">R30+U30</f>
        <v>11088</v>
      </c>
      <c r="Y30" s="202">
        <f t="shared" si="20"/>
        <v>12428</v>
      </c>
      <c r="Z30" s="202">
        <f t="shared" si="20"/>
        <v>12424</v>
      </c>
      <c r="AA30" s="125"/>
      <c r="AB30" s="125"/>
      <c r="AC30" s="125"/>
      <c r="AD30" s="202">
        <f t="shared" ref="AD30:AF30" si="21">X30+AA30</f>
        <v>11088</v>
      </c>
      <c r="AE30" s="202">
        <f t="shared" si="21"/>
        <v>12428</v>
      </c>
      <c r="AF30" s="202">
        <f t="shared" si="21"/>
        <v>12424</v>
      </c>
    </row>
    <row r="31" spans="1:32" s="102" customFormat="1" ht="56.25" hidden="1" x14ac:dyDescent="0.25">
      <c r="A31" s="97">
        <v>100</v>
      </c>
      <c r="B31" s="173" t="s">
        <v>12</v>
      </c>
      <c r="C31" s="123" t="s">
        <v>131</v>
      </c>
      <c r="D31" s="104"/>
      <c r="E31" s="104"/>
      <c r="F31" s="111">
        <f>F32</f>
        <v>-1096</v>
      </c>
      <c r="G31" s="111">
        <f>G32</f>
        <v>-1319</v>
      </c>
      <c r="H31" s="111">
        <f>H32</f>
        <v>-1218</v>
      </c>
      <c r="I31" s="100">
        <f t="shared" si="8"/>
        <v>0</v>
      </c>
      <c r="J31" s="100">
        <f t="shared" si="3"/>
        <v>0</v>
      </c>
      <c r="K31" s="100">
        <f t="shared" si="3"/>
        <v>0</v>
      </c>
      <c r="L31" s="112">
        <f>L32</f>
        <v>-1096</v>
      </c>
      <c r="M31" s="112">
        <f>M32</f>
        <v>-1319</v>
      </c>
      <c r="N31" s="112">
        <f>N32</f>
        <v>-1218</v>
      </c>
      <c r="O31" s="112">
        <f t="shared" ref="O31:AF31" si="22">O32</f>
        <v>0</v>
      </c>
      <c r="P31" s="112">
        <f t="shared" si="22"/>
        <v>0</v>
      </c>
      <c r="Q31" s="112">
        <f t="shared" si="22"/>
        <v>0</v>
      </c>
      <c r="R31" s="112">
        <f t="shared" si="22"/>
        <v>-1096</v>
      </c>
      <c r="S31" s="112">
        <f t="shared" si="22"/>
        <v>-1319</v>
      </c>
      <c r="T31" s="112">
        <f t="shared" si="22"/>
        <v>-1218</v>
      </c>
      <c r="U31" s="112">
        <f t="shared" si="22"/>
        <v>0</v>
      </c>
      <c r="V31" s="112">
        <f t="shared" si="22"/>
        <v>0</v>
      </c>
      <c r="W31" s="112">
        <f t="shared" si="22"/>
        <v>0</v>
      </c>
      <c r="X31" s="112">
        <f t="shared" si="22"/>
        <v>-1096</v>
      </c>
      <c r="Y31" s="112">
        <f t="shared" si="22"/>
        <v>-1319</v>
      </c>
      <c r="Z31" s="112">
        <f t="shared" si="22"/>
        <v>-1218</v>
      </c>
      <c r="AA31" s="112">
        <f t="shared" si="22"/>
        <v>0</v>
      </c>
      <c r="AB31" s="112">
        <f t="shared" si="22"/>
        <v>0</v>
      </c>
      <c r="AC31" s="112">
        <f t="shared" si="22"/>
        <v>0</v>
      </c>
      <c r="AD31" s="112">
        <f t="shared" si="22"/>
        <v>-1096</v>
      </c>
      <c r="AE31" s="112">
        <f t="shared" si="22"/>
        <v>-1319</v>
      </c>
      <c r="AF31" s="112">
        <f t="shared" si="22"/>
        <v>-1218</v>
      </c>
    </row>
    <row r="32" spans="1:32" s="102" customFormat="1" ht="93.75" hidden="1" x14ac:dyDescent="0.25">
      <c r="A32" s="97">
        <v>100</v>
      </c>
      <c r="B32" s="173" t="s">
        <v>296</v>
      </c>
      <c r="C32" s="114" t="s">
        <v>297</v>
      </c>
      <c r="D32" s="104"/>
      <c r="E32" s="104"/>
      <c r="F32" s="124">
        <v>-1096</v>
      </c>
      <c r="G32" s="124">
        <v>-1319</v>
      </c>
      <c r="H32" s="124">
        <v>-1218</v>
      </c>
      <c r="I32" s="100">
        <f t="shared" si="8"/>
        <v>0</v>
      </c>
      <c r="J32" s="100">
        <f t="shared" si="3"/>
        <v>0</v>
      </c>
      <c r="K32" s="100">
        <f t="shared" si="3"/>
        <v>0</v>
      </c>
      <c r="L32" s="125">
        <v>-1096</v>
      </c>
      <c r="M32" s="125">
        <v>-1319</v>
      </c>
      <c r="N32" s="125">
        <v>-1218</v>
      </c>
      <c r="O32" s="125"/>
      <c r="P32" s="125"/>
      <c r="Q32" s="125"/>
      <c r="R32" s="202">
        <f t="shared" si="5"/>
        <v>-1096</v>
      </c>
      <c r="S32" s="202">
        <f t="shared" si="5"/>
        <v>-1319</v>
      </c>
      <c r="T32" s="202">
        <f t="shared" si="5"/>
        <v>-1218</v>
      </c>
      <c r="U32" s="125"/>
      <c r="V32" s="125"/>
      <c r="W32" s="125"/>
      <c r="X32" s="202">
        <f t="shared" ref="X32:Z32" si="23">R32+U32</f>
        <v>-1096</v>
      </c>
      <c r="Y32" s="202">
        <f t="shared" si="23"/>
        <v>-1319</v>
      </c>
      <c r="Z32" s="202">
        <f t="shared" si="23"/>
        <v>-1218</v>
      </c>
      <c r="AA32" s="125"/>
      <c r="AB32" s="125"/>
      <c r="AC32" s="125"/>
      <c r="AD32" s="202">
        <f t="shared" ref="AD32:AF32" si="24">X32+AA32</f>
        <v>-1096</v>
      </c>
      <c r="AE32" s="202">
        <f t="shared" si="24"/>
        <v>-1319</v>
      </c>
      <c r="AF32" s="202">
        <f t="shared" si="24"/>
        <v>-1218</v>
      </c>
    </row>
    <row r="33" spans="1:32" s="126" customFormat="1" ht="21" hidden="1" x14ac:dyDescent="0.25">
      <c r="A33" s="97">
        <v>182</v>
      </c>
      <c r="B33" s="173" t="s">
        <v>13</v>
      </c>
      <c r="C33" s="117" t="s">
        <v>132</v>
      </c>
      <c r="D33" s="104"/>
      <c r="E33" s="104"/>
      <c r="F33" s="107">
        <f t="shared" ref="F33:H33" si="25">F34+F38+F41+F44</f>
        <v>65379</v>
      </c>
      <c r="G33" s="107">
        <f t="shared" si="25"/>
        <v>39151</v>
      </c>
      <c r="H33" s="107">
        <f t="shared" si="25"/>
        <v>31223</v>
      </c>
      <c r="I33" s="100">
        <f t="shared" si="8"/>
        <v>0</v>
      </c>
      <c r="J33" s="100">
        <f t="shared" si="3"/>
        <v>0</v>
      </c>
      <c r="K33" s="100">
        <f t="shared" si="3"/>
        <v>0</v>
      </c>
      <c r="L33" s="108">
        <f t="shared" ref="L33:AF33" si="26">L34+L38+L41+L44</f>
        <v>65379</v>
      </c>
      <c r="M33" s="108">
        <f t="shared" si="26"/>
        <v>39151</v>
      </c>
      <c r="N33" s="108">
        <f t="shared" si="26"/>
        <v>31223</v>
      </c>
      <c r="O33" s="108">
        <f t="shared" si="26"/>
        <v>0</v>
      </c>
      <c r="P33" s="108">
        <f t="shared" si="26"/>
        <v>0</v>
      </c>
      <c r="Q33" s="108">
        <f t="shared" si="26"/>
        <v>0</v>
      </c>
      <c r="R33" s="108">
        <f t="shared" si="26"/>
        <v>65379</v>
      </c>
      <c r="S33" s="108">
        <f t="shared" si="26"/>
        <v>39151</v>
      </c>
      <c r="T33" s="108">
        <f t="shared" si="26"/>
        <v>31223</v>
      </c>
      <c r="U33" s="108">
        <f t="shared" si="26"/>
        <v>0</v>
      </c>
      <c r="V33" s="108">
        <f t="shared" si="26"/>
        <v>0</v>
      </c>
      <c r="W33" s="108">
        <f t="shared" si="26"/>
        <v>0</v>
      </c>
      <c r="X33" s="108">
        <f t="shared" si="26"/>
        <v>65379</v>
      </c>
      <c r="Y33" s="108">
        <f t="shared" si="26"/>
        <v>39151</v>
      </c>
      <c r="Z33" s="108">
        <f t="shared" si="26"/>
        <v>31223</v>
      </c>
      <c r="AA33" s="108">
        <f t="shared" si="26"/>
        <v>0</v>
      </c>
      <c r="AB33" s="108">
        <f t="shared" si="26"/>
        <v>0</v>
      </c>
      <c r="AC33" s="108">
        <f t="shared" si="26"/>
        <v>0</v>
      </c>
      <c r="AD33" s="108">
        <f t="shared" si="26"/>
        <v>65379</v>
      </c>
      <c r="AE33" s="108">
        <f t="shared" si="26"/>
        <v>39151</v>
      </c>
      <c r="AF33" s="108">
        <f t="shared" si="26"/>
        <v>31223</v>
      </c>
    </row>
    <row r="34" spans="1:32" s="102" customFormat="1" ht="18.75" hidden="1" x14ac:dyDescent="0.25">
      <c r="A34" s="97">
        <v>182</v>
      </c>
      <c r="B34" s="173" t="s">
        <v>255</v>
      </c>
      <c r="C34" s="120" t="s">
        <v>258</v>
      </c>
      <c r="D34" s="104"/>
      <c r="E34" s="104"/>
      <c r="F34" s="111">
        <f>F35+F36+F37</f>
        <v>27842</v>
      </c>
      <c r="G34" s="111">
        <f t="shared" ref="G34" si="27">G35+G36+G37</f>
        <v>28955</v>
      </c>
      <c r="H34" s="111">
        <f>H35+H36+H37</f>
        <v>30113</v>
      </c>
      <c r="I34" s="100">
        <f t="shared" si="8"/>
        <v>0</v>
      </c>
      <c r="J34" s="100">
        <f t="shared" si="3"/>
        <v>0</v>
      </c>
      <c r="K34" s="100">
        <f t="shared" si="3"/>
        <v>0</v>
      </c>
      <c r="L34" s="112">
        <f>L35+L36+L37</f>
        <v>27842</v>
      </c>
      <c r="M34" s="112">
        <f t="shared" ref="M34" si="28">M35+M36+M37</f>
        <v>28955</v>
      </c>
      <c r="N34" s="112">
        <f>N35+N36+N37</f>
        <v>30113</v>
      </c>
      <c r="O34" s="112">
        <f t="shared" ref="O34:AF34" si="29">O35+O36+O37</f>
        <v>0</v>
      </c>
      <c r="P34" s="112">
        <f t="shared" si="29"/>
        <v>0</v>
      </c>
      <c r="Q34" s="112">
        <f t="shared" si="29"/>
        <v>0</v>
      </c>
      <c r="R34" s="112">
        <f t="shared" si="29"/>
        <v>27842</v>
      </c>
      <c r="S34" s="112">
        <f t="shared" si="29"/>
        <v>28955</v>
      </c>
      <c r="T34" s="112">
        <f t="shared" si="29"/>
        <v>30113</v>
      </c>
      <c r="U34" s="112">
        <f t="shared" si="29"/>
        <v>0</v>
      </c>
      <c r="V34" s="112">
        <f t="shared" si="29"/>
        <v>0</v>
      </c>
      <c r="W34" s="112">
        <f t="shared" si="29"/>
        <v>0</v>
      </c>
      <c r="X34" s="112">
        <f t="shared" si="29"/>
        <v>27842</v>
      </c>
      <c r="Y34" s="112">
        <f t="shared" si="29"/>
        <v>28955</v>
      </c>
      <c r="Z34" s="112">
        <f t="shared" si="29"/>
        <v>30113</v>
      </c>
      <c r="AA34" s="112">
        <f t="shared" si="29"/>
        <v>0</v>
      </c>
      <c r="AB34" s="112">
        <f t="shared" si="29"/>
        <v>0</v>
      </c>
      <c r="AC34" s="112">
        <f t="shared" si="29"/>
        <v>0</v>
      </c>
      <c r="AD34" s="112">
        <f t="shared" si="29"/>
        <v>27842</v>
      </c>
      <c r="AE34" s="112">
        <f t="shared" si="29"/>
        <v>28955</v>
      </c>
      <c r="AF34" s="112">
        <f t="shared" si="29"/>
        <v>30113</v>
      </c>
    </row>
    <row r="35" spans="1:32" s="109" customFormat="1" ht="37.5" hidden="1" x14ac:dyDescent="0.3">
      <c r="A35" s="97">
        <v>182</v>
      </c>
      <c r="B35" s="173" t="s">
        <v>256</v>
      </c>
      <c r="C35" s="114" t="s">
        <v>259</v>
      </c>
      <c r="D35" s="104"/>
      <c r="E35" s="104"/>
      <c r="F35" s="124">
        <v>20709</v>
      </c>
      <c r="G35" s="124">
        <v>21537</v>
      </c>
      <c r="H35" s="124">
        <v>22398</v>
      </c>
      <c r="I35" s="118">
        <f t="shared" si="8"/>
        <v>0</v>
      </c>
      <c r="J35" s="100">
        <f t="shared" si="3"/>
        <v>0</v>
      </c>
      <c r="K35" s="100">
        <f t="shared" si="3"/>
        <v>0</v>
      </c>
      <c r="L35" s="125">
        <v>20709</v>
      </c>
      <c r="M35" s="125">
        <v>21537</v>
      </c>
      <c r="N35" s="125">
        <v>22398</v>
      </c>
      <c r="O35" s="125"/>
      <c r="P35" s="125"/>
      <c r="Q35" s="125"/>
      <c r="R35" s="202">
        <f t="shared" si="5"/>
        <v>20709</v>
      </c>
      <c r="S35" s="202">
        <f t="shared" si="5"/>
        <v>21537</v>
      </c>
      <c r="T35" s="202">
        <f t="shared" si="5"/>
        <v>22398</v>
      </c>
      <c r="U35" s="125"/>
      <c r="V35" s="125"/>
      <c r="W35" s="125"/>
      <c r="X35" s="202">
        <f t="shared" ref="X35:Z37" si="30">R35+U35</f>
        <v>20709</v>
      </c>
      <c r="Y35" s="202">
        <f t="shared" si="30"/>
        <v>21537</v>
      </c>
      <c r="Z35" s="202">
        <f t="shared" si="30"/>
        <v>22398</v>
      </c>
      <c r="AA35" s="125"/>
      <c r="AB35" s="125"/>
      <c r="AC35" s="125"/>
      <c r="AD35" s="202">
        <f t="shared" ref="AD35:AF37" si="31">X35+AA35</f>
        <v>20709</v>
      </c>
      <c r="AE35" s="202">
        <f t="shared" si="31"/>
        <v>21537</v>
      </c>
      <c r="AF35" s="202">
        <f t="shared" si="31"/>
        <v>22398</v>
      </c>
    </row>
    <row r="36" spans="1:32" s="109" customFormat="1" ht="37.5" hidden="1" x14ac:dyDescent="0.3">
      <c r="A36" s="97">
        <v>182</v>
      </c>
      <c r="B36" s="173" t="s">
        <v>257</v>
      </c>
      <c r="C36" s="114" t="s">
        <v>260</v>
      </c>
      <c r="D36" s="104"/>
      <c r="E36" s="104"/>
      <c r="F36" s="124">
        <v>7133</v>
      </c>
      <c r="G36" s="124">
        <v>7418</v>
      </c>
      <c r="H36" s="124">
        <v>7715</v>
      </c>
      <c r="I36" s="118">
        <f t="shared" si="8"/>
        <v>0</v>
      </c>
      <c r="J36" s="100">
        <f t="shared" si="3"/>
        <v>0</v>
      </c>
      <c r="K36" s="100">
        <f t="shared" si="3"/>
        <v>0</v>
      </c>
      <c r="L36" s="125">
        <v>7133</v>
      </c>
      <c r="M36" s="125">
        <v>7418</v>
      </c>
      <c r="N36" s="125">
        <v>7715</v>
      </c>
      <c r="O36" s="125"/>
      <c r="P36" s="125"/>
      <c r="Q36" s="125"/>
      <c r="R36" s="202">
        <f t="shared" si="5"/>
        <v>7133</v>
      </c>
      <c r="S36" s="202">
        <f t="shared" si="5"/>
        <v>7418</v>
      </c>
      <c r="T36" s="202">
        <f t="shared" si="5"/>
        <v>7715</v>
      </c>
      <c r="U36" s="125"/>
      <c r="V36" s="125"/>
      <c r="W36" s="125"/>
      <c r="X36" s="202">
        <f t="shared" si="30"/>
        <v>7133</v>
      </c>
      <c r="Y36" s="202">
        <f t="shared" si="30"/>
        <v>7418</v>
      </c>
      <c r="Z36" s="202">
        <f t="shared" si="30"/>
        <v>7715</v>
      </c>
      <c r="AA36" s="125"/>
      <c r="AB36" s="125"/>
      <c r="AC36" s="125"/>
      <c r="AD36" s="202">
        <f t="shared" si="31"/>
        <v>7133</v>
      </c>
      <c r="AE36" s="202">
        <f t="shared" si="31"/>
        <v>7418</v>
      </c>
      <c r="AF36" s="202">
        <f t="shared" si="31"/>
        <v>7715</v>
      </c>
    </row>
    <row r="37" spans="1:32" s="109" customFormat="1" ht="37.5" hidden="1" customHeight="1" x14ac:dyDescent="0.3">
      <c r="A37" s="97">
        <v>182</v>
      </c>
      <c r="B37" s="174" t="s">
        <v>274</v>
      </c>
      <c r="C37" s="127" t="s">
        <v>273</v>
      </c>
      <c r="D37" s="104"/>
      <c r="E37" s="104"/>
      <c r="F37" s="111">
        <v>0</v>
      </c>
      <c r="G37" s="111">
        <v>0</v>
      </c>
      <c r="H37" s="111">
        <v>0</v>
      </c>
      <c r="I37" s="118">
        <f t="shared" si="8"/>
        <v>0</v>
      </c>
      <c r="J37" s="100">
        <f t="shared" si="3"/>
        <v>0</v>
      </c>
      <c r="K37" s="100">
        <f t="shared" si="3"/>
        <v>0</v>
      </c>
      <c r="L37" s="111">
        <v>0</v>
      </c>
      <c r="M37" s="111">
        <v>0</v>
      </c>
      <c r="N37" s="111">
        <v>0</v>
      </c>
      <c r="O37" s="111"/>
      <c r="P37" s="111"/>
      <c r="Q37" s="111"/>
      <c r="R37" s="202">
        <f t="shared" si="5"/>
        <v>0</v>
      </c>
      <c r="S37" s="202">
        <f t="shared" si="5"/>
        <v>0</v>
      </c>
      <c r="T37" s="202">
        <f t="shared" si="5"/>
        <v>0</v>
      </c>
      <c r="U37" s="111"/>
      <c r="V37" s="111"/>
      <c r="W37" s="111"/>
      <c r="X37" s="202">
        <f t="shared" si="30"/>
        <v>0</v>
      </c>
      <c r="Y37" s="202">
        <f t="shared" si="30"/>
        <v>0</v>
      </c>
      <c r="Z37" s="202">
        <f t="shared" si="30"/>
        <v>0</v>
      </c>
      <c r="AA37" s="111"/>
      <c r="AB37" s="111"/>
      <c r="AC37" s="111"/>
      <c r="AD37" s="202">
        <f t="shared" si="31"/>
        <v>0</v>
      </c>
      <c r="AE37" s="202">
        <f t="shared" si="31"/>
        <v>0</v>
      </c>
      <c r="AF37" s="202">
        <f t="shared" si="31"/>
        <v>0</v>
      </c>
    </row>
    <row r="38" spans="1:32" s="109" customFormat="1" ht="18.75" hidden="1" x14ac:dyDescent="0.3">
      <c r="A38" s="97">
        <v>182</v>
      </c>
      <c r="B38" s="172" t="s">
        <v>14</v>
      </c>
      <c r="C38" s="120" t="s">
        <v>133</v>
      </c>
      <c r="D38" s="104"/>
      <c r="E38" s="104"/>
      <c r="F38" s="111">
        <f t="shared" ref="F38:H38" si="32">F39+F40</f>
        <v>36510</v>
      </c>
      <c r="G38" s="111">
        <f t="shared" si="32"/>
        <v>9128</v>
      </c>
      <c r="H38" s="111">
        <f t="shared" si="32"/>
        <v>0</v>
      </c>
      <c r="I38" s="118">
        <f t="shared" si="8"/>
        <v>0</v>
      </c>
      <c r="J38" s="100">
        <f t="shared" si="3"/>
        <v>0</v>
      </c>
      <c r="K38" s="100">
        <f t="shared" si="3"/>
        <v>0</v>
      </c>
      <c r="L38" s="112">
        <f t="shared" ref="L38:AF38" si="33">L39+L40</f>
        <v>36510</v>
      </c>
      <c r="M38" s="112">
        <f t="shared" si="33"/>
        <v>9128</v>
      </c>
      <c r="N38" s="112">
        <f t="shared" si="33"/>
        <v>0</v>
      </c>
      <c r="O38" s="112">
        <f t="shared" si="33"/>
        <v>0</v>
      </c>
      <c r="P38" s="112">
        <f t="shared" si="33"/>
        <v>0</v>
      </c>
      <c r="Q38" s="112">
        <f t="shared" si="33"/>
        <v>0</v>
      </c>
      <c r="R38" s="112">
        <f t="shared" si="33"/>
        <v>36510</v>
      </c>
      <c r="S38" s="112">
        <f t="shared" si="33"/>
        <v>9128</v>
      </c>
      <c r="T38" s="112">
        <f t="shared" si="33"/>
        <v>0</v>
      </c>
      <c r="U38" s="112">
        <f t="shared" si="33"/>
        <v>0</v>
      </c>
      <c r="V38" s="112">
        <f t="shared" si="33"/>
        <v>0</v>
      </c>
      <c r="W38" s="112">
        <f t="shared" si="33"/>
        <v>0</v>
      </c>
      <c r="X38" s="112">
        <f t="shared" si="33"/>
        <v>36510</v>
      </c>
      <c r="Y38" s="112">
        <f t="shared" si="33"/>
        <v>9128</v>
      </c>
      <c r="Z38" s="112">
        <f t="shared" si="33"/>
        <v>0</v>
      </c>
      <c r="AA38" s="112">
        <f t="shared" si="33"/>
        <v>0</v>
      </c>
      <c r="AB38" s="112">
        <f t="shared" si="33"/>
        <v>0</v>
      </c>
      <c r="AC38" s="112">
        <f t="shared" si="33"/>
        <v>0</v>
      </c>
      <c r="AD38" s="112">
        <f t="shared" si="33"/>
        <v>36510</v>
      </c>
      <c r="AE38" s="112">
        <f t="shared" si="33"/>
        <v>9128</v>
      </c>
      <c r="AF38" s="112">
        <f t="shared" si="33"/>
        <v>0</v>
      </c>
    </row>
    <row r="39" spans="1:32" s="102" customFormat="1" ht="18.75" hidden="1" x14ac:dyDescent="0.25">
      <c r="A39" s="97">
        <v>182</v>
      </c>
      <c r="B39" s="173" t="s">
        <v>15</v>
      </c>
      <c r="C39" s="128" t="s">
        <v>133</v>
      </c>
      <c r="D39" s="104"/>
      <c r="E39" s="104"/>
      <c r="F39" s="124">
        <v>36510</v>
      </c>
      <c r="G39" s="124">
        <v>9128</v>
      </c>
      <c r="H39" s="124">
        <v>0</v>
      </c>
      <c r="I39" s="100">
        <f t="shared" si="8"/>
        <v>0</v>
      </c>
      <c r="J39" s="100">
        <f t="shared" si="3"/>
        <v>0</v>
      </c>
      <c r="K39" s="100">
        <f t="shared" si="3"/>
        <v>0</v>
      </c>
      <c r="L39" s="125">
        <v>36510</v>
      </c>
      <c r="M39" s="125">
        <v>9128</v>
      </c>
      <c r="N39" s="125">
        <v>0</v>
      </c>
      <c r="O39" s="125"/>
      <c r="P39" s="125"/>
      <c r="Q39" s="125"/>
      <c r="R39" s="202">
        <f t="shared" si="5"/>
        <v>36510</v>
      </c>
      <c r="S39" s="202">
        <f t="shared" si="5"/>
        <v>9128</v>
      </c>
      <c r="T39" s="202">
        <f t="shared" si="5"/>
        <v>0</v>
      </c>
      <c r="U39" s="125"/>
      <c r="V39" s="125"/>
      <c r="W39" s="125"/>
      <c r="X39" s="202">
        <f t="shared" ref="X39:Z40" si="34">R39+U39</f>
        <v>36510</v>
      </c>
      <c r="Y39" s="202">
        <f t="shared" si="34"/>
        <v>9128</v>
      </c>
      <c r="Z39" s="202">
        <f t="shared" si="34"/>
        <v>0</v>
      </c>
      <c r="AA39" s="125"/>
      <c r="AB39" s="125"/>
      <c r="AC39" s="125"/>
      <c r="AD39" s="202">
        <f t="shared" ref="AD39:AF40" si="35">X39+AA39</f>
        <v>36510</v>
      </c>
      <c r="AE39" s="202">
        <f t="shared" si="35"/>
        <v>9128</v>
      </c>
      <c r="AF39" s="202">
        <f t="shared" si="35"/>
        <v>0</v>
      </c>
    </row>
    <row r="40" spans="1:32" s="102" customFormat="1" ht="37.5" hidden="1" customHeight="1" x14ac:dyDescent="0.25">
      <c r="A40" s="97">
        <v>182</v>
      </c>
      <c r="B40" s="174" t="s">
        <v>16</v>
      </c>
      <c r="C40" s="129" t="s">
        <v>134</v>
      </c>
      <c r="D40" s="104"/>
      <c r="E40" s="104"/>
      <c r="F40" s="130">
        <v>0</v>
      </c>
      <c r="G40" s="130">
        <v>0</v>
      </c>
      <c r="H40" s="130">
        <v>0</v>
      </c>
      <c r="I40" s="100">
        <f t="shared" si="8"/>
        <v>0</v>
      </c>
      <c r="J40" s="100">
        <f t="shared" si="3"/>
        <v>0</v>
      </c>
      <c r="K40" s="100">
        <f t="shared" si="3"/>
        <v>0</v>
      </c>
      <c r="L40" s="130">
        <v>0</v>
      </c>
      <c r="M40" s="130">
        <v>0</v>
      </c>
      <c r="N40" s="130">
        <v>0</v>
      </c>
      <c r="O40" s="130"/>
      <c r="P40" s="130"/>
      <c r="Q40" s="130"/>
      <c r="R40" s="202">
        <f t="shared" si="5"/>
        <v>0</v>
      </c>
      <c r="S40" s="202">
        <f t="shared" si="5"/>
        <v>0</v>
      </c>
      <c r="T40" s="202">
        <f t="shared" si="5"/>
        <v>0</v>
      </c>
      <c r="U40" s="130"/>
      <c r="V40" s="130"/>
      <c r="W40" s="130"/>
      <c r="X40" s="202">
        <f t="shared" si="34"/>
        <v>0</v>
      </c>
      <c r="Y40" s="202">
        <f t="shared" si="34"/>
        <v>0</v>
      </c>
      <c r="Z40" s="202">
        <f t="shared" si="34"/>
        <v>0</v>
      </c>
      <c r="AA40" s="130"/>
      <c r="AB40" s="130"/>
      <c r="AC40" s="130"/>
      <c r="AD40" s="202">
        <f t="shared" si="35"/>
        <v>0</v>
      </c>
      <c r="AE40" s="202">
        <f t="shared" si="35"/>
        <v>0</v>
      </c>
      <c r="AF40" s="202">
        <f t="shared" si="35"/>
        <v>0</v>
      </c>
    </row>
    <row r="41" spans="1:32" s="102" customFormat="1" ht="18.75" hidden="1" x14ac:dyDescent="0.25">
      <c r="A41" s="97">
        <v>182</v>
      </c>
      <c r="B41" s="172" t="s">
        <v>17</v>
      </c>
      <c r="C41" s="120" t="s">
        <v>135</v>
      </c>
      <c r="D41" s="104"/>
      <c r="E41" s="104"/>
      <c r="F41" s="111">
        <f>F42+F43</f>
        <v>467</v>
      </c>
      <c r="G41" s="111">
        <f>G42+G43</f>
        <v>486</v>
      </c>
      <c r="H41" s="111">
        <f>H42+H43</f>
        <v>505</v>
      </c>
      <c r="I41" s="100">
        <f t="shared" si="8"/>
        <v>0</v>
      </c>
      <c r="J41" s="100">
        <f t="shared" si="3"/>
        <v>0</v>
      </c>
      <c r="K41" s="100">
        <f t="shared" si="3"/>
        <v>0</v>
      </c>
      <c r="L41" s="112">
        <f>L42+L43</f>
        <v>467</v>
      </c>
      <c r="M41" s="112">
        <f>M42+M43</f>
        <v>486</v>
      </c>
      <c r="N41" s="112">
        <f>N42+N43</f>
        <v>505</v>
      </c>
      <c r="O41" s="112">
        <f t="shared" ref="O41:AF41" si="36">O42+O43</f>
        <v>0</v>
      </c>
      <c r="P41" s="112">
        <f t="shared" si="36"/>
        <v>0</v>
      </c>
      <c r="Q41" s="112">
        <f t="shared" si="36"/>
        <v>0</v>
      </c>
      <c r="R41" s="112">
        <f t="shared" si="36"/>
        <v>467</v>
      </c>
      <c r="S41" s="112">
        <f t="shared" si="36"/>
        <v>486</v>
      </c>
      <c r="T41" s="112">
        <f t="shared" si="36"/>
        <v>505</v>
      </c>
      <c r="U41" s="112">
        <f t="shared" si="36"/>
        <v>0</v>
      </c>
      <c r="V41" s="112">
        <f t="shared" si="36"/>
        <v>0</v>
      </c>
      <c r="W41" s="112">
        <f t="shared" si="36"/>
        <v>0</v>
      </c>
      <c r="X41" s="112">
        <f t="shared" si="36"/>
        <v>467</v>
      </c>
      <c r="Y41" s="112">
        <f t="shared" si="36"/>
        <v>486</v>
      </c>
      <c r="Z41" s="112">
        <f t="shared" si="36"/>
        <v>505</v>
      </c>
      <c r="AA41" s="112">
        <f t="shared" si="36"/>
        <v>0</v>
      </c>
      <c r="AB41" s="112">
        <f t="shared" si="36"/>
        <v>0</v>
      </c>
      <c r="AC41" s="112">
        <f t="shared" si="36"/>
        <v>0</v>
      </c>
      <c r="AD41" s="112">
        <f t="shared" si="36"/>
        <v>467</v>
      </c>
      <c r="AE41" s="112">
        <f t="shared" si="36"/>
        <v>486</v>
      </c>
      <c r="AF41" s="112">
        <f t="shared" si="36"/>
        <v>505</v>
      </c>
    </row>
    <row r="42" spans="1:32" s="102" customFormat="1" ht="18.75" hidden="1" x14ac:dyDescent="0.25">
      <c r="A42" s="97">
        <v>182</v>
      </c>
      <c r="B42" s="173" t="s">
        <v>18</v>
      </c>
      <c r="C42" s="128" t="s">
        <v>135</v>
      </c>
      <c r="D42" s="104"/>
      <c r="E42" s="104"/>
      <c r="F42" s="124">
        <v>467</v>
      </c>
      <c r="G42" s="124">
        <v>486</v>
      </c>
      <c r="H42" s="124">
        <v>505</v>
      </c>
      <c r="I42" s="100">
        <f t="shared" si="8"/>
        <v>0</v>
      </c>
      <c r="J42" s="100">
        <f t="shared" si="3"/>
        <v>0</v>
      </c>
      <c r="K42" s="100">
        <f t="shared" si="3"/>
        <v>0</v>
      </c>
      <c r="L42" s="125">
        <v>467</v>
      </c>
      <c r="M42" s="125">
        <v>486</v>
      </c>
      <c r="N42" s="125">
        <v>505</v>
      </c>
      <c r="O42" s="125"/>
      <c r="P42" s="125"/>
      <c r="Q42" s="125"/>
      <c r="R42" s="202">
        <f t="shared" si="5"/>
        <v>467</v>
      </c>
      <c r="S42" s="202">
        <f t="shared" si="5"/>
        <v>486</v>
      </c>
      <c r="T42" s="202">
        <f t="shared" si="5"/>
        <v>505</v>
      </c>
      <c r="U42" s="125"/>
      <c r="V42" s="125"/>
      <c r="W42" s="125"/>
      <c r="X42" s="202">
        <f t="shared" ref="X42:Z43" si="37">R42+U42</f>
        <v>467</v>
      </c>
      <c r="Y42" s="202">
        <f t="shared" si="37"/>
        <v>486</v>
      </c>
      <c r="Z42" s="202">
        <f t="shared" si="37"/>
        <v>505</v>
      </c>
      <c r="AA42" s="125"/>
      <c r="AB42" s="125"/>
      <c r="AC42" s="125"/>
      <c r="AD42" s="202">
        <f t="shared" ref="AD42:AF43" si="38">X42+AA42</f>
        <v>467</v>
      </c>
      <c r="AE42" s="202">
        <f t="shared" si="38"/>
        <v>486</v>
      </c>
      <c r="AF42" s="202">
        <f t="shared" si="38"/>
        <v>505</v>
      </c>
    </row>
    <row r="43" spans="1:32" s="102" customFormat="1" ht="18.75" hidden="1" customHeight="1" x14ac:dyDescent="0.25">
      <c r="A43" s="97">
        <v>182</v>
      </c>
      <c r="B43" s="173" t="s">
        <v>298</v>
      </c>
      <c r="C43" s="128" t="s">
        <v>299</v>
      </c>
      <c r="D43" s="104"/>
      <c r="E43" s="104"/>
      <c r="F43" s="124"/>
      <c r="G43" s="124"/>
      <c r="H43" s="124"/>
      <c r="I43" s="100">
        <f t="shared" si="8"/>
        <v>0</v>
      </c>
      <c r="J43" s="100">
        <f t="shared" si="3"/>
        <v>0</v>
      </c>
      <c r="K43" s="100">
        <f t="shared" si="3"/>
        <v>0</v>
      </c>
      <c r="L43" s="125"/>
      <c r="M43" s="125"/>
      <c r="N43" s="125"/>
      <c r="O43" s="125"/>
      <c r="P43" s="125"/>
      <c r="Q43" s="125"/>
      <c r="R43" s="202">
        <f t="shared" si="5"/>
        <v>0</v>
      </c>
      <c r="S43" s="202">
        <f t="shared" si="5"/>
        <v>0</v>
      </c>
      <c r="T43" s="202">
        <f t="shared" si="5"/>
        <v>0</v>
      </c>
      <c r="U43" s="125"/>
      <c r="V43" s="125"/>
      <c r="W43" s="125"/>
      <c r="X43" s="202">
        <f t="shared" si="37"/>
        <v>0</v>
      </c>
      <c r="Y43" s="202">
        <f t="shared" si="37"/>
        <v>0</v>
      </c>
      <c r="Z43" s="202">
        <f t="shared" si="37"/>
        <v>0</v>
      </c>
      <c r="AA43" s="125"/>
      <c r="AB43" s="125"/>
      <c r="AC43" s="125"/>
      <c r="AD43" s="202">
        <f t="shared" si="38"/>
        <v>0</v>
      </c>
      <c r="AE43" s="202">
        <f t="shared" si="38"/>
        <v>0</v>
      </c>
      <c r="AF43" s="202">
        <f t="shared" si="38"/>
        <v>0</v>
      </c>
    </row>
    <row r="44" spans="1:32" s="102" customFormat="1" ht="18.75" hidden="1" x14ac:dyDescent="0.25">
      <c r="A44" s="97">
        <v>182</v>
      </c>
      <c r="B44" s="172" t="s">
        <v>19</v>
      </c>
      <c r="C44" s="120" t="s">
        <v>136</v>
      </c>
      <c r="D44" s="104"/>
      <c r="E44" s="104"/>
      <c r="F44" s="111">
        <f>F45</f>
        <v>560</v>
      </c>
      <c r="G44" s="111">
        <f>G45</f>
        <v>582</v>
      </c>
      <c r="H44" s="111">
        <f>H45</f>
        <v>605</v>
      </c>
      <c r="I44" s="100">
        <f t="shared" si="8"/>
        <v>0</v>
      </c>
      <c r="J44" s="100">
        <f t="shared" si="3"/>
        <v>0</v>
      </c>
      <c r="K44" s="100">
        <f t="shared" si="3"/>
        <v>0</v>
      </c>
      <c r="L44" s="112">
        <f>L45</f>
        <v>560</v>
      </c>
      <c r="M44" s="112">
        <f>M45</f>
        <v>582</v>
      </c>
      <c r="N44" s="112">
        <f>N45</f>
        <v>605</v>
      </c>
      <c r="O44" s="112">
        <f t="shared" ref="O44:AF44" si="39">O45</f>
        <v>0</v>
      </c>
      <c r="P44" s="112">
        <f t="shared" si="39"/>
        <v>0</v>
      </c>
      <c r="Q44" s="112">
        <f t="shared" si="39"/>
        <v>0</v>
      </c>
      <c r="R44" s="112">
        <f t="shared" si="39"/>
        <v>560</v>
      </c>
      <c r="S44" s="112">
        <f t="shared" si="39"/>
        <v>582</v>
      </c>
      <c r="T44" s="112">
        <f t="shared" si="39"/>
        <v>605</v>
      </c>
      <c r="U44" s="112">
        <f t="shared" si="39"/>
        <v>0</v>
      </c>
      <c r="V44" s="112">
        <f t="shared" si="39"/>
        <v>0</v>
      </c>
      <c r="W44" s="112">
        <f t="shared" si="39"/>
        <v>0</v>
      </c>
      <c r="X44" s="112">
        <f t="shared" si="39"/>
        <v>560</v>
      </c>
      <c r="Y44" s="112">
        <f t="shared" si="39"/>
        <v>582</v>
      </c>
      <c r="Z44" s="112">
        <f t="shared" si="39"/>
        <v>605</v>
      </c>
      <c r="AA44" s="112">
        <f t="shared" si="39"/>
        <v>0</v>
      </c>
      <c r="AB44" s="112">
        <f t="shared" si="39"/>
        <v>0</v>
      </c>
      <c r="AC44" s="112">
        <f t="shared" si="39"/>
        <v>0</v>
      </c>
      <c r="AD44" s="112">
        <f t="shared" si="39"/>
        <v>560</v>
      </c>
      <c r="AE44" s="112">
        <f t="shared" si="39"/>
        <v>582</v>
      </c>
      <c r="AF44" s="112">
        <f t="shared" si="39"/>
        <v>605</v>
      </c>
    </row>
    <row r="45" spans="1:32" s="102" customFormat="1" ht="37.5" hidden="1" x14ac:dyDescent="0.25">
      <c r="A45" s="97">
        <v>182</v>
      </c>
      <c r="B45" s="172" t="s">
        <v>20</v>
      </c>
      <c r="C45" s="114" t="s">
        <v>137</v>
      </c>
      <c r="D45" s="104"/>
      <c r="E45" s="104"/>
      <c r="F45" s="124">
        <v>560</v>
      </c>
      <c r="G45" s="124">
        <v>582</v>
      </c>
      <c r="H45" s="124">
        <v>605</v>
      </c>
      <c r="I45" s="100">
        <f t="shared" si="8"/>
        <v>0</v>
      </c>
      <c r="J45" s="100">
        <f t="shared" si="3"/>
        <v>0</v>
      </c>
      <c r="K45" s="100">
        <f t="shared" si="3"/>
        <v>0</v>
      </c>
      <c r="L45" s="125">
        <v>560</v>
      </c>
      <c r="M45" s="125">
        <v>582</v>
      </c>
      <c r="N45" s="125">
        <v>605</v>
      </c>
      <c r="O45" s="125"/>
      <c r="P45" s="125"/>
      <c r="Q45" s="125"/>
      <c r="R45" s="202">
        <f t="shared" si="5"/>
        <v>560</v>
      </c>
      <c r="S45" s="202">
        <f t="shared" si="5"/>
        <v>582</v>
      </c>
      <c r="T45" s="202">
        <f t="shared" si="5"/>
        <v>605</v>
      </c>
      <c r="U45" s="125"/>
      <c r="V45" s="125"/>
      <c r="W45" s="125"/>
      <c r="X45" s="202">
        <f t="shared" ref="X45:Z45" si="40">R45+U45</f>
        <v>560</v>
      </c>
      <c r="Y45" s="202">
        <f t="shared" si="40"/>
        <v>582</v>
      </c>
      <c r="Z45" s="202">
        <f t="shared" si="40"/>
        <v>605</v>
      </c>
      <c r="AA45" s="125"/>
      <c r="AB45" s="125"/>
      <c r="AC45" s="125"/>
      <c r="AD45" s="202">
        <f t="shared" ref="AD45:AF45" si="41">X45+AA45</f>
        <v>560</v>
      </c>
      <c r="AE45" s="202">
        <f t="shared" si="41"/>
        <v>582</v>
      </c>
      <c r="AF45" s="202">
        <f t="shared" si="41"/>
        <v>605</v>
      </c>
    </row>
    <row r="46" spans="1:32" s="102" customFormat="1" ht="18.75" hidden="1" x14ac:dyDescent="0.25">
      <c r="A46" s="97">
        <v>182</v>
      </c>
      <c r="B46" s="173" t="s">
        <v>21</v>
      </c>
      <c r="C46" s="117" t="s">
        <v>138</v>
      </c>
      <c r="D46" s="104"/>
      <c r="E46" s="104"/>
      <c r="F46" s="107">
        <f t="shared" ref="F46:H46" si="42">F47+F49+F52</f>
        <v>53771</v>
      </c>
      <c r="G46" s="107">
        <f t="shared" si="42"/>
        <v>54753</v>
      </c>
      <c r="H46" s="107">
        <f t="shared" si="42"/>
        <v>55831</v>
      </c>
      <c r="I46" s="100">
        <f t="shared" si="8"/>
        <v>0</v>
      </c>
      <c r="J46" s="100">
        <f t="shared" si="3"/>
        <v>0</v>
      </c>
      <c r="K46" s="100">
        <f t="shared" si="3"/>
        <v>0</v>
      </c>
      <c r="L46" s="108">
        <f t="shared" ref="L46:AF46" si="43">L47+L49+L52</f>
        <v>53771</v>
      </c>
      <c r="M46" s="108">
        <f t="shared" si="43"/>
        <v>54753</v>
      </c>
      <c r="N46" s="108">
        <f t="shared" si="43"/>
        <v>55831</v>
      </c>
      <c r="O46" s="108">
        <f t="shared" si="43"/>
        <v>-5648</v>
      </c>
      <c r="P46" s="108">
        <f t="shared" si="43"/>
        <v>0</v>
      </c>
      <c r="Q46" s="108">
        <f t="shared" si="43"/>
        <v>0</v>
      </c>
      <c r="R46" s="108">
        <f t="shared" si="43"/>
        <v>48123</v>
      </c>
      <c r="S46" s="108">
        <f t="shared" si="43"/>
        <v>54753</v>
      </c>
      <c r="T46" s="108">
        <f t="shared" si="43"/>
        <v>55831</v>
      </c>
      <c r="U46" s="108">
        <f t="shared" si="43"/>
        <v>0</v>
      </c>
      <c r="V46" s="108">
        <f t="shared" si="43"/>
        <v>0</v>
      </c>
      <c r="W46" s="108">
        <f t="shared" si="43"/>
        <v>0</v>
      </c>
      <c r="X46" s="108">
        <f t="shared" si="43"/>
        <v>48123</v>
      </c>
      <c r="Y46" s="108">
        <f t="shared" si="43"/>
        <v>54753</v>
      </c>
      <c r="Z46" s="108">
        <f t="shared" si="43"/>
        <v>55831</v>
      </c>
      <c r="AA46" s="108">
        <f t="shared" si="43"/>
        <v>0</v>
      </c>
      <c r="AB46" s="108">
        <f t="shared" si="43"/>
        <v>0</v>
      </c>
      <c r="AC46" s="108">
        <f t="shared" si="43"/>
        <v>0</v>
      </c>
      <c r="AD46" s="108">
        <f t="shared" si="43"/>
        <v>48123</v>
      </c>
      <c r="AE46" s="108">
        <f t="shared" si="43"/>
        <v>54753</v>
      </c>
      <c r="AF46" s="108">
        <f t="shared" si="43"/>
        <v>55831</v>
      </c>
    </row>
    <row r="47" spans="1:32" s="137" customFormat="1" ht="18.75" hidden="1" x14ac:dyDescent="0.25">
      <c r="A47" s="134">
        <v>182</v>
      </c>
      <c r="B47" s="172" t="s">
        <v>22</v>
      </c>
      <c r="C47" s="120" t="s">
        <v>139</v>
      </c>
      <c r="D47" s="135"/>
      <c r="E47" s="135"/>
      <c r="F47" s="112">
        <f>F48</f>
        <v>9380</v>
      </c>
      <c r="G47" s="112">
        <f>G48</f>
        <v>10318</v>
      </c>
      <c r="H47" s="112">
        <f>H48</f>
        <v>11350</v>
      </c>
      <c r="I47" s="136">
        <f t="shared" si="8"/>
        <v>0</v>
      </c>
      <c r="J47" s="136">
        <f t="shared" si="3"/>
        <v>0</v>
      </c>
      <c r="K47" s="136">
        <f t="shared" si="3"/>
        <v>0</v>
      </c>
      <c r="L47" s="112">
        <f>L48</f>
        <v>9380</v>
      </c>
      <c r="M47" s="112">
        <f>M48</f>
        <v>10318</v>
      </c>
      <c r="N47" s="112">
        <f>N48</f>
        <v>11350</v>
      </c>
      <c r="O47" s="112">
        <f t="shared" ref="O47:AF47" si="44">O48</f>
        <v>0</v>
      </c>
      <c r="P47" s="112">
        <f t="shared" si="44"/>
        <v>0</v>
      </c>
      <c r="Q47" s="112">
        <f t="shared" si="44"/>
        <v>0</v>
      </c>
      <c r="R47" s="112">
        <f t="shared" si="44"/>
        <v>9380</v>
      </c>
      <c r="S47" s="112">
        <f t="shared" si="44"/>
        <v>10318</v>
      </c>
      <c r="T47" s="112">
        <f t="shared" si="44"/>
        <v>11350</v>
      </c>
      <c r="U47" s="112">
        <f t="shared" si="44"/>
        <v>0</v>
      </c>
      <c r="V47" s="112">
        <f t="shared" si="44"/>
        <v>0</v>
      </c>
      <c r="W47" s="112">
        <f t="shared" si="44"/>
        <v>0</v>
      </c>
      <c r="X47" s="112">
        <f t="shared" si="44"/>
        <v>9380</v>
      </c>
      <c r="Y47" s="112">
        <f t="shared" si="44"/>
        <v>10318</v>
      </c>
      <c r="Z47" s="112">
        <f t="shared" si="44"/>
        <v>11350</v>
      </c>
      <c r="AA47" s="112">
        <f t="shared" si="44"/>
        <v>0</v>
      </c>
      <c r="AB47" s="112">
        <f t="shared" si="44"/>
        <v>0</v>
      </c>
      <c r="AC47" s="112">
        <f t="shared" si="44"/>
        <v>0</v>
      </c>
      <c r="AD47" s="112">
        <f t="shared" si="44"/>
        <v>9380</v>
      </c>
      <c r="AE47" s="112">
        <f t="shared" si="44"/>
        <v>10318</v>
      </c>
      <c r="AF47" s="112">
        <f t="shared" si="44"/>
        <v>11350</v>
      </c>
    </row>
    <row r="48" spans="1:32" s="138" customFormat="1" ht="37.5" hidden="1" x14ac:dyDescent="0.25">
      <c r="A48" s="134">
        <v>182</v>
      </c>
      <c r="B48" s="173" t="s">
        <v>23</v>
      </c>
      <c r="C48" s="113" t="s">
        <v>140</v>
      </c>
      <c r="D48" s="135"/>
      <c r="E48" s="135"/>
      <c r="F48" s="125">
        <v>9380</v>
      </c>
      <c r="G48" s="125">
        <v>10318</v>
      </c>
      <c r="H48" s="125">
        <v>11350</v>
      </c>
      <c r="I48" s="136">
        <f t="shared" si="8"/>
        <v>0</v>
      </c>
      <c r="J48" s="136">
        <f t="shared" si="3"/>
        <v>0</v>
      </c>
      <c r="K48" s="136">
        <f t="shared" si="3"/>
        <v>0</v>
      </c>
      <c r="L48" s="125">
        <v>9380</v>
      </c>
      <c r="M48" s="125">
        <v>10318</v>
      </c>
      <c r="N48" s="125">
        <v>11350</v>
      </c>
      <c r="O48" s="125"/>
      <c r="P48" s="125"/>
      <c r="Q48" s="125"/>
      <c r="R48" s="203">
        <f t="shared" si="5"/>
        <v>9380</v>
      </c>
      <c r="S48" s="203">
        <f t="shared" si="5"/>
        <v>10318</v>
      </c>
      <c r="T48" s="203">
        <f t="shared" si="5"/>
        <v>11350</v>
      </c>
      <c r="U48" s="125"/>
      <c r="V48" s="125"/>
      <c r="W48" s="125"/>
      <c r="X48" s="203">
        <f t="shared" ref="X48:Z48" si="45">R48+U48</f>
        <v>9380</v>
      </c>
      <c r="Y48" s="203">
        <f t="shared" si="45"/>
        <v>10318</v>
      </c>
      <c r="Z48" s="203">
        <f t="shared" si="45"/>
        <v>11350</v>
      </c>
      <c r="AA48" s="125"/>
      <c r="AB48" s="125"/>
      <c r="AC48" s="125"/>
      <c r="AD48" s="203">
        <f t="shared" ref="AD48:AF48" si="46">X48+AA48</f>
        <v>9380</v>
      </c>
      <c r="AE48" s="203">
        <f t="shared" si="46"/>
        <v>10318</v>
      </c>
      <c r="AF48" s="203">
        <f t="shared" si="46"/>
        <v>11350</v>
      </c>
    </row>
    <row r="49" spans="1:32" s="137" customFormat="1" ht="18.75" hidden="1" x14ac:dyDescent="0.25">
      <c r="A49" s="134">
        <v>182</v>
      </c>
      <c r="B49" s="172" t="s">
        <v>24</v>
      </c>
      <c r="C49" s="120" t="s">
        <v>141</v>
      </c>
      <c r="D49" s="135"/>
      <c r="E49" s="135"/>
      <c r="F49" s="112">
        <f t="shared" ref="F49:H49" si="47">F50+F51</f>
        <v>2159</v>
      </c>
      <c r="G49" s="112">
        <f t="shared" si="47"/>
        <v>2203</v>
      </c>
      <c r="H49" s="112">
        <f t="shared" si="47"/>
        <v>2249</v>
      </c>
      <c r="I49" s="136">
        <f t="shared" si="8"/>
        <v>0</v>
      </c>
      <c r="J49" s="136">
        <f t="shared" si="3"/>
        <v>0</v>
      </c>
      <c r="K49" s="136">
        <f t="shared" si="3"/>
        <v>0</v>
      </c>
      <c r="L49" s="112">
        <f t="shared" ref="L49:AF49" si="48">L50+L51</f>
        <v>2159</v>
      </c>
      <c r="M49" s="112">
        <f t="shared" si="48"/>
        <v>2203</v>
      </c>
      <c r="N49" s="112">
        <f t="shared" si="48"/>
        <v>2249</v>
      </c>
      <c r="O49" s="112">
        <f t="shared" si="48"/>
        <v>0</v>
      </c>
      <c r="P49" s="112">
        <f t="shared" si="48"/>
        <v>0</v>
      </c>
      <c r="Q49" s="112">
        <f t="shared" si="48"/>
        <v>0</v>
      </c>
      <c r="R49" s="112">
        <f t="shared" si="48"/>
        <v>2159</v>
      </c>
      <c r="S49" s="112">
        <f t="shared" si="48"/>
        <v>2203</v>
      </c>
      <c r="T49" s="112">
        <f t="shared" si="48"/>
        <v>2249</v>
      </c>
      <c r="U49" s="112">
        <f t="shared" si="48"/>
        <v>0</v>
      </c>
      <c r="V49" s="112">
        <f t="shared" si="48"/>
        <v>0</v>
      </c>
      <c r="W49" s="112">
        <f t="shared" si="48"/>
        <v>0</v>
      </c>
      <c r="X49" s="112">
        <f t="shared" si="48"/>
        <v>2159</v>
      </c>
      <c r="Y49" s="112">
        <f t="shared" si="48"/>
        <v>2203</v>
      </c>
      <c r="Z49" s="112">
        <f t="shared" si="48"/>
        <v>2249</v>
      </c>
      <c r="AA49" s="112">
        <f t="shared" si="48"/>
        <v>0</v>
      </c>
      <c r="AB49" s="112">
        <f t="shared" si="48"/>
        <v>0</v>
      </c>
      <c r="AC49" s="112">
        <f t="shared" si="48"/>
        <v>0</v>
      </c>
      <c r="AD49" s="112">
        <f t="shared" si="48"/>
        <v>2159</v>
      </c>
      <c r="AE49" s="112">
        <f t="shared" si="48"/>
        <v>2203</v>
      </c>
      <c r="AF49" s="112">
        <f t="shared" si="48"/>
        <v>2249</v>
      </c>
    </row>
    <row r="50" spans="1:32" s="143" customFormat="1" ht="19.5" hidden="1" x14ac:dyDescent="0.25">
      <c r="A50" s="139">
        <v>182</v>
      </c>
      <c r="B50" s="173" t="s">
        <v>25</v>
      </c>
      <c r="C50" s="128" t="s">
        <v>142</v>
      </c>
      <c r="D50" s="140"/>
      <c r="E50" s="140"/>
      <c r="F50" s="141">
        <v>370</v>
      </c>
      <c r="G50" s="141">
        <v>366</v>
      </c>
      <c r="H50" s="141">
        <v>362</v>
      </c>
      <c r="I50" s="142">
        <f t="shared" si="8"/>
        <v>0</v>
      </c>
      <c r="J50" s="136">
        <f t="shared" si="3"/>
        <v>0</v>
      </c>
      <c r="K50" s="136">
        <f t="shared" si="3"/>
        <v>0</v>
      </c>
      <c r="L50" s="141">
        <v>370</v>
      </c>
      <c r="M50" s="141">
        <v>366</v>
      </c>
      <c r="N50" s="141">
        <v>362</v>
      </c>
      <c r="O50" s="141"/>
      <c r="P50" s="141"/>
      <c r="Q50" s="141"/>
      <c r="R50" s="203">
        <f t="shared" si="5"/>
        <v>370</v>
      </c>
      <c r="S50" s="203">
        <f t="shared" si="5"/>
        <v>366</v>
      </c>
      <c r="T50" s="203">
        <f t="shared" si="5"/>
        <v>362</v>
      </c>
      <c r="U50" s="141"/>
      <c r="V50" s="141"/>
      <c r="W50" s="141"/>
      <c r="X50" s="203">
        <f t="shared" ref="X50:Z51" si="49">R50+U50</f>
        <v>370</v>
      </c>
      <c r="Y50" s="203">
        <f t="shared" si="49"/>
        <v>366</v>
      </c>
      <c r="Z50" s="203">
        <f t="shared" si="49"/>
        <v>362</v>
      </c>
      <c r="AA50" s="141"/>
      <c r="AB50" s="141"/>
      <c r="AC50" s="141"/>
      <c r="AD50" s="203">
        <f t="shared" ref="AD50:AF51" si="50">X50+AA50</f>
        <v>370</v>
      </c>
      <c r="AE50" s="203">
        <f t="shared" si="50"/>
        <v>366</v>
      </c>
      <c r="AF50" s="203">
        <f t="shared" si="50"/>
        <v>362</v>
      </c>
    </row>
    <row r="51" spans="1:32" s="143" customFormat="1" ht="19.5" hidden="1" x14ac:dyDescent="0.25">
      <c r="A51" s="139">
        <v>182</v>
      </c>
      <c r="B51" s="173" t="s">
        <v>26</v>
      </c>
      <c r="C51" s="128" t="s">
        <v>143</v>
      </c>
      <c r="D51" s="140"/>
      <c r="E51" s="140"/>
      <c r="F51" s="141">
        <v>1789</v>
      </c>
      <c r="G51" s="141">
        <v>1837</v>
      </c>
      <c r="H51" s="141">
        <v>1887</v>
      </c>
      <c r="I51" s="142">
        <f t="shared" si="8"/>
        <v>0</v>
      </c>
      <c r="J51" s="136">
        <f t="shared" si="3"/>
        <v>0</v>
      </c>
      <c r="K51" s="136">
        <f t="shared" si="3"/>
        <v>0</v>
      </c>
      <c r="L51" s="141">
        <v>1789</v>
      </c>
      <c r="M51" s="141">
        <v>1837</v>
      </c>
      <c r="N51" s="141">
        <v>1887</v>
      </c>
      <c r="O51" s="141"/>
      <c r="P51" s="141"/>
      <c r="Q51" s="141"/>
      <c r="R51" s="203">
        <f t="shared" si="5"/>
        <v>1789</v>
      </c>
      <c r="S51" s="203">
        <f t="shared" si="5"/>
        <v>1837</v>
      </c>
      <c r="T51" s="203">
        <f t="shared" si="5"/>
        <v>1887</v>
      </c>
      <c r="U51" s="141"/>
      <c r="V51" s="141"/>
      <c r="W51" s="141"/>
      <c r="X51" s="203">
        <f t="shared" si="49"/>
        <v>1789</v>
      </c>
      <c r="Y51" s="203">
        <f t="shared" si="49"/>
        <v>1837</v>
      </c>
      <c r="Z51" s="203">
        <f t="shared" si="49"/>
        <v>1887</v>
      </c>
      <c r="AA51" s="141"/>
      <c r="AB51" s="141"/>
      <c r="AC51" s="141"/>
      <c r="AD51" s="203">
        <f t="shared" si="50"/>
        <v>1789</v>
      </c>
      <c r="AE51" s="203">
        <f t="shared" si="50"/>
        <v>1837</v>
      </c>
      <c r="AF51" s="203">
        <f t="shared" si="50"/>
        <v>1887</v>
      </c>
    </row>
    <row r="52" spans="1:32" s="102" customFormat="1" ht="18.75" hidden="1" x14ac:dyDescent="0.25">
      <c r="A52" s="97">
        <v>182</v>
      </c>
      <c r="B52" s="173" t="s">
        <v>27</v>
      </c>
      <c r="C52" s="120" t="s">
        <v>144</v>
      </c>
      <c r="D52" s="104"/>
      <c r="E52" s="104"/>
      <c r="F52" s="111">
        <f t="shared" ref="F52:H52" si="51">F53+F55</f>
        <v>42232</v>
      </c>
      <c r="G52" s="111">
        <f t="shared" si="51"/>
        <v>42232</v>
      </c>
      <c r="H52" s="111">
        <f t="shared" si="51"/>
        <v>42232</v>
      </c>
      <c r="I52" s="100">
        <f t="shared" si="8"/>
        <v>0</v>
      </c>
      <c r="J52" s="100">
        <f t="shared" si="3"/>
        <v>0</v>
      </c>
      <c r="K52" s="100">
        <f t="shared" si="3"/>
        <v>0</v>
      </c>
      <c r="L52" s="112">
        <f t="shared" ref="L52:AF52" si="52">L53+L55</f>
        <v>42232</v>
      </c>
      <c r="M52" s="112">
        <f t="shared" si="52"/>
        <v>42232</v>
      </c>
      <c r="N52" s="112">
        <f t="shared" si="52"/>
        <v>42232</v>
      </c>
      <c r="O52" s="112">
        <f t="shared" si="52"/>
        <v>-5648</v>
      </c>
      <c r="P52" s="112">
        <f t="shared" si="52"/>
        <v>0</v>
      </c>
      <c r="Q52" s="112">
        <f t="shared" si="52"/>
        <v>0</v>
      </c>
      <c r="R52" s="112">
        <f t="shared" si="52"/>
        <v>36584</v>
      </c>
      <c r="S52" s="112">
        <f t="shared" si="52"/>
        <v>42232</v>
      </c>
      <c r="T52" s="112">
        <f t="shared" si="52"/>
        <v>42232</v>
      </c>
      <c r="U52" s="112">
        <f t="shared" si="52"/>
        <v>0</v>
      </c>
      <c r="V52" s="112">
        <f t="shared" si="52"/>
        <v>0</v>
      </c>
      <c r="W52" s="112">
        <f t="shared" si="52"/>
        <v>0</v>
      </c>
      <c r="X52" s="112">
        <f t="shared" si="52"/>
        <v>36584</v>
      </c>
      <c r="Y52" s="112">
        <f t="shared" si="52"/>
        <v>42232</v>
      </c>
      <c r="Z52" s="112">
        <f t="shared" si="52"/>
        <v>42232</v>
      </c>
      <c r="AA52" s="112">
        <f t="shared" si="52"/>
        <v>0</v>
      </c>
      <c r="AB52" s="112">
        <f t="shared" si="52"/>
        <v>0</v>
      </c>
      <c r="AC52" s="112">
        <f t="shared" si="52"/>
        <v>0</v>
      </c>
      <c r="AD52" s="112">
        <f t="shared" si="52"/>
        <v>36584</v>
      </c>
      <c r="AE52" s="112">
        <f t="shared" si="52"/>
        <v>42232</v>
      </c>
      <c r="AF52" s="112">
        <f t="shared" si="52"/>
        <v>42232</v>
      </c>
    </row>
    <row r="53" spans="1:32" s="102" customFormat="1" ht="18.75" hidden="1" x14ac:dyDescent="0.25">
      <c r="A53" s="97">
        <v>182</v>
      </c>
      <c r="B53" s="173" t="s">
        <v>28</v>
      </c>
      <c r="C53" s="120" t="s">
        <v>145</v>
      </c>
      <c r="D53" s="104"/>
      <c r="E53" s="104"/>
      <c r="F53" s="111">
        <f t="shared" ref="F53:H53" si="53">F54</f>
        <v>29640</v>
      </c>
      <c r="G53" s="111">
        <f t="shared" si="53"/>
        <v>29640</v>
      </c>
      <c r="H53" s="111">
        <f t="shared" si="53"/>
        <v>29640</v>
      </c>
      <c r="I53" s="100">
        <f t="shared" si="8"/>
        <v>0</v>
      </c>
      <c r="J53" s="100">
        <f t="shared" si="3"/>
        <v>0</v>
      </c>
      <c r="K53" s="100">
        <f t="shared" si="3"/>
        <v>0</v>
      </c>
      <c r="L53" s="112">
        <f t="shared" ref="L53:AF53" si="54">L54</f>
        <v>29640</v>
      </c>
      <c r="M53" s="112">
        <f t="shared" si="54"/>
        <v>29640</v>
      </c>
      <c r="N53" s="112">
        <f t="shared" si="54"/>
        <v>29640</v>
      </c>
      <c r="O53" s="112">
        <f t="shared" si="54"/>
        <v>-5648</v>
      </c>
      <c r="P53" s="112">
        <f t="shared" si="54"/>
        <v>0</v>
      </c>
      <c r="Q53" s="112">
        <f t="shared" si="54"/>
        <v>0</v>
      </c>
      <c r="R53" s="112">
        <f t="shared" si="54"/>
        <v>23992</v>
      </c>
      <c r="S53" s="112">
        <f t="shared" si="54"/>
        <v>29640</v>
      </c>
      <c r="T53" s="112">
        <f t="shared" si="54"/>
        <v>29640</v>
      </c>
      <c r="U53" s="112">
        <f t="shared" si="54"/>
        <v>0</v>
      </c>
      <c r="V53" s="112">
        <f t="shared" si="54"/>
        <v>0</v>
      </c>
      <c r="W53" s="112">
        <f t="shared" si="54"/>
        <v>0</v>
      </c>
      <c r="X53" s="112">
        <f t="shared" si="54"/>
        <v>23992</v>
      </c>
      <c r="Y53" s="112">
        <f t="shared" si="54"/>
        <v>29640</v>
      </c>
      <c r="Z53" s="112">
        <f t="shared" si="54"/>
        <v>29640</v>
      </c>
      <c r="AA53" s="112">
        <f t="shared" si="54"/>
        <v>0</v>
      </c>
      <c r="AB53" s="112">
        <f t="shared" si="54"/>
        <v>0</v>
      </c>
      <c r="AC53" s="112">
        <f t="shared" si="54"/>
        <v>0</v>
      </c>
      <c r="AD53" s="112">
        <f t="shared" si="54"/>
        <v>23992</v>
      </c>
      <c r="AE53" s="112">
        <f t="shared" si="54"/>
        <v>29640</v>
      </c>
      <c r="AF53" s="112">
        <f t="shared" si="54"/>
        <v>29640</v>
      </c>
    </row>
    <row r="54" spans="1:32" s="143" customFormat="1" ht="37.5" hidden="1" x14ac:dyDescent="0.25">
      <c r="A54" s="238">
        <v>182</v>
      </c>
      <c r="B54" s="173" t="s">
        <v>29</v>
      </c>
      <c r="C54" s="114" t="s">
        <v>146</v>
      </c>
      <c r="D54" s="239"/>
      <c r="E54" s="239"/>
      <c r="F54" s="130">
        <v>29640</v>
      </c>
      <c r="G54" s="130">
        <v>29640</v>
      </c>
      <c r="H54" s="130">
        <v>29640</v>
      </c>
      <c r="I54" s="240">
        <f t="shared" si="8"/>
        <v>0</v>
      </c>
      <c r="J54" s="100">
        <f t="shared" si="3"/>
        <v>0</v>
      </c>
      <c r="K54" s="100">
        <f t="shared" si="3"/>
        <v>0</v>
      </c>
      <c r="L54" s="141">
        <v>29640</v>
      </c>
      <c r="M54" s="141">
        <v>29640</v>
      </c>
      <c r="N54" s="141">
        <v>29640</v>
      </c>
      <c r="O54" s="141">
        <v>-5648</v>
      </c>
      <c r="P54" s="141"/>
      <c r="Q54" s="141"/>
      <c r="R54" s="202">
        <f t="shared" si="5"/>
        <v>23992</v>
      </c>
      <c r="S54" s="202">
        <f t="shared" si="5"/>
        <v>29640</v>
      </c>
      <c r="T54" s="202">
        <f t="shared" si="5"/>
        <v>29640</v>
      </c>
      <c r="U54" s="141"/>
      <c r="V54" s="141"/>
      <c r="W54" s="141"/>
      <c r="X54" s="202">
        <f t="shared" ref="X54:Z54" si="55">R54+U54</f>
        <v>23992</v>
      </c>
      <c r="Y54" s="202">
        <f t="shared" si="55"/>
        <v>29640</v>
      </c>
      <c r="Z54" s="202">
        <f t="shared" si="55"/>
        <v>29640</v>
      </c>
      <c r="AA54" s="141"/>
      <c r="AB54" s="141"/>
      <c r="AC54" s="141"/>
      <c r="AD54" s="202">
        <f t="shared" ref="AD54:AF54" si="56">X54+AA54</f>
        <v>23992</v>
      </c>
      <c r="AE54" s="202">
        <f t="shared" si="56"/>
        <v>29640</v>
      </c>
      <c r="AF54" s="202">
        <f t="shared" si="56"/>
        <v>29640</v>
      </c>
    </row>
    <row r="55" spans="1:32" s="102" customFormat="1" ht="18.75" hidden="1" x14ac:dyDescent="0.25">
      <c r="A55" s="97">
        <v>182</v>
      </c>
      <c r="B55" s="173" t="s">
        <v>30</v>
      </c>
      <c r="C55" s="120" t="s">
        <v>147</v>
      </c>
      <c r="D55" s="104"/>
      <c r="E55" s="104"/>
      <c r="F55" s="111">
        <f t="shared" ref="F55:H55" si="57">F56</f>
        <v>12592</v>
      </c>
      <c r="G55" s="111">
        <f t="shared" si="57"/>
        <v>12592</v>
      </c>
      <c r="H55" s="111">
        <f t="shared" si="57"/>
        <v>12592</v>
      </c>
      <c r="I55" s="100">
        <f t="shared" si="8"/>
        <v>0</v>
      </c>
      <c r="J55" s="100">
        <f t="shared" si="3"/>
        <v>0</v>
      </c>
      <c r="K55" s="100">
        <f t="shared" si="3"/>
        <v>0</v>
      </c>
      <c r="L55" s="112">
        <f t="shared" ref="L55:AF55" si="58">L56</f>
        <v>12592</v>
      </c>
      <c r="M55" s="112">
        <f t="shared" si="58"/>
        <v>12592</v>
      </c>
      <c r="N55" s="112">
        <f t="shared" si="58"/>
        <v>12592</v>
      </c>
      <c r="O55" s="112">
        <f t="shared" si="58"/>
        <v>0</v>
      </c>
      <c r="P55" s="112">
        <f t="shared" si="58"/>
        <v>0</v>
      </c>
      <c r="Q55" s="112">
        <f t="shared" si="58"/>
        <v>0</v>
      </c>
      <c r="R55" s="112">
        <f t="shared" si="58"/>
        <v>12592</v>
      </c>
      <c r="S55" s="112">
        <f t="shared" si="58"/>
        <v>12592</v>
      </c>
      <c r="T55" s="112">
        <f t="shared" si="58"/>
        <v>12592</v>
      </c>
      <c r="U55" s="112">
        <f t="shared" si="58"/>
        <v>0</v>
      </c>
      <c r="V55" s="112">
        <f t="shared" si="58"/>
        <v>0</v>
      </c>
      <c r="W55" s="112">
        <f t="shared" si="58"/>
        <v>0</v>
      </c>
      <c r="X55" s="112">
        <f t="shared" si="58"/>
        <v>12592</v>
      </c>
      <c r="Y55" s="112">
        <f t="shared" si="58"/>
        <v>12592</v>
      </c>
      <c r="Z55" s="112">
        <f t="shared" si="58"/>
        <v>12592</v>
      </c>
      <c r="AA55" s="112">
        <f t="shared" si="58"/>
        <v>0</v>
      </c>
      <c r="AB55" s="112">
        <f t="shared" si="58"/>
        <v>0</v>
      </c>
      <c r="AC55" s="112">
        <f t="shared" si="58"/>
        <v>0</v>
      </c>
      <c r="AD55" s="112">
        <f t="shared" si="58"/>
        <v>12592</v>
      </c>
      <c r="AE55" s="112">
        <f t="shared" si="58"/>
        <v>12592</v>
      </c>
      <c r="AF55" s="112">
        <f t="shared" si="58"/>
        <v>12592</v>
      </c>
    </row>
    <row r="56" spans="1:32" s="102" customFormat="1" ht="37.5" hidden="1" x14ac:dyDescent="0.25">
      <c r="A56" s="97">
        <v>182</v>
      </c>
      <c r="B56" s="173" t="s">
        <v>31</v>
      </c>
      <c r="C56" s="114" t="s">
        <v>148</v>
      </c>
      <c r="D56" s="104"/>
      <c r="E56" s="104"/>
      <c r="F56" s="130">
        <v>12592</v>
      </c>
      <c r="G56" s="130">
        <v>12592</v>
      </c>
      <c r="H56" s="130">
        <v>12592</v>
      </c>
      <c r="I56" s="100">
        <f t="shared" si="8"/>
        <v>0</v>
      </c>
      <c r="J56" s="100">
        <f t="shared" si="3"/>
        <v>0</v>
      </c>
      <c r="K56" s="100">
        <f t="shared" si="3"/>
        <v>0</v>
      </c>
      <c r="L56" s="141">
        <v>12592</v>
      </c>
      <c r="M56" s="141">
        <v>12592</v>
      </c>
      <c r="N56" s="141">
        <v>12592</v>
      </c>
      <c r="O56" s="141"/>
      <c r="P56" s="141"/>
      <c r="Q56" s="141"/>
      <c r="R56" s="202">
        <f t="shared" si="5"/>
        <v>12592</v>
      </c>
      <c r="S56" s="202">
        <f t="shared" si="5"/>
        <v>12592</v>
      </c>
      <c r="T56" s="202">
        <f t="shared" si="5"/>
        <v>12592</v>
      </c>
      <c r="U56" s="141"/>
      <c r="V56" s="141"/>
      <c r="W56" s="141"/>
      <c r="X56" s="202">
        <f t="shared" ref="X56:Z56" si="59">R56+U56</f>
        <v>12592</v>
      </c>
      <c r="Y56" s="202">
        <f t="shared" si="59"/>
        <v>12592</v>
      </c>
      <c r="Z56" s="202">
        <f t="shared" si="59"/>
        <v>12592</v>
      </c>
      <c r="AA56" s="141"/>
      <c r="AB56" s="141"/>
      <c r="AC56" s="141"/>
      <c r="AD56" s="202">
        <f t="shared" ref="AD56:AF56" si="60">X56+AA56</f>
        <v>12592</v>
      </c>
      <c r="AE56" s="202">
        <f t="shared" si="60"/>
        <v>12592</v>
      </c>
      <c r="AF56" s="202">
        <f t="shared" si="60"/>
        <v>12592</v>
      </c>
    </row>
    <row r="57" spans="1:32" s="102" customFormat="1" ht="18.75" hidden="1" x14ac:dyDescent="0.25">
      <c r="A57" s="97">
        <v>182</v>
      </c>
      <c r="B57" s="173" t="s">
        <v>32</v>
      </c>
      <c r="C57" s="117" t="s">
        <v>149</v>
      </c>
      <c r="D57" s="104"/>
      <c r="E57" s="104"/>
      <c r="F57" s="107">
        <f>F58+F60+F61</f>
        <v>8326</v>
      </c>
      <c r="G57" s="107">
        <f>G58+G60+G61</f>
        <v>8652</v>
      </c>
      <c r="H57" s="107">
        <f>H58+H60+H61</f>
        <v>8991</v>
      </c>
      <c r="I57" s="100">
        <f t="shared" si="8"/>
        <v>0</v>
      </c>
      <c r="J57" s="100">
        <f t="shared" si="3"/>
        <v>0</v>
      </c>
      <c r="K57" s="100">
        <f t="shared" si="3"/>
        <v>0</v>
      </c>
      <c r="L57" s="108">
        <f>L58+L60+L61</f>
        <v>8326</v>
      </c>
      <c r="M57" s="108">
        <f>M58+M60+M61</f>
        <v>8652</v>
      </c>
      <c r="N57" s="108">
        <f>N58+N60+N61</f>
        <v>8991</v>
      </c>
      <c r="O57" s="108">
        <f t="shared" ref="O57:AF57" si="61">O58+O60+O61</f>
        <v>0</v>
      </c>
      <c r="P57" s="108">
        <f t="shared" si="61"/>
        <v>0</v>
      </c>
      <c r="Q57" s="108">
        <f t="shared" si="61"/>
        <v>0</v>
      </c>
      <c r="R57" s="108">
        <f t="shared" si="61"/>
        <v>8326</v>
      </c>
      <c r="S57" s="108">
        <f t="shared" si="61"/>
        <v>8652</v>
      </c>
      <c r="T57" s="108">
        <f t="shared" si="61"/>
        <v>8991</v>
      </c>
      <c r="U57" s="108">
        <f t="shared" si="61"/>
        <v>0</v>
      </c>
      <c r="V57" s="108">
        <f t="shared" si="61"/>
        <v>0</v>
      </c>
      <c r="W57" s="108">
        <f t="shared" si="61"/>
        <v>0</v>
      </c>
      <c r="X57" s="108">
        <f t="shared" si="61"/>
        <v>8326</v>
      </c>
      <c r="Y57" s="108">
        <f t="shared" si="61"/>
        <v>8652</v>
      </c>
      <c r="Z57" s="108">
        <f t="shared" si="61"/>
        <v>8991</v>
      </c>
      <c r="AA57" s="108">
        <f t="shared" si="61"/>
        <v>0</v>
      </c>
      <c r="AB57" s="108">
        <f t="shared" si="61"/>
        <v>0</v>
      </c>
      <c r="AC57" s="108">
        <f t="shared" si="61"/>
        <v>0</v>
      </c>
      <c r="AD57" s="108">
        <f t="shared" si="61"/>
        <v>8326</v>
      </c>
      <c r="AE57" s="108">
        <f t="shared" si="61"/>
        <v>8652</v>
      </c>
      <c r="AF57" s="108">
        <f t="shared" si="61"/>
        <v>8991</v>
      </c>
    </row>
    <row r="58" spans="1:32" s="102" customFormat="1" ht="37.5" hidden="1" x14ac:dyDescent="0.25">
      <c r="A58" s="97">
        <v>182</v>
      </c>
      <c r="B58" s="172" t="s">
        <v>33</v>
      </c>
      <c r="C58" s="120" t="s">
        <v>300</v>
      </c>
      <c r="D58" s="104"/>
      <c r="E58" s="104"/>
      <c r="F58" s="111">
        <f t="shared" ref="F58:H58" si="62">F59</f>
        <v>8153</v>
      </c>
      <c r="G58" s="111">
        <f t="shared" si="62"/>
        <v>8479</v>
      </c>
      <c r="H58" s="111">
        <f t="shared" si="62"/>
        <v>8818</v>
      </c>
      <c r="I58" s="100">
        <f t="shared" si="8"/>
        <v>0</v>
      </c>
      <c r="J58" s="100">
        <f t="shared" si="3"/>
        <v>0</v>
      </c>
      <c r="K58" s="100">
        <f t="shared" si="3"/>
        <v>0</v>
      </c>
      <c r="L58" s="112">
        <f t="shared" ref="L58:AF58" si="63">L59</f>
        <v>8153</v>
      </c>
      <c r="M58" s="112">
        <f t="shared" si="63"/>
        <v>8479</v>
      </c>
      <c r="N58" s="112">
        <f t="shared" si="63"/>
        <v>8818</v>
      </c>
      <c r="O58" s="112">
        <f t="shared" si="63"/>
        <v>0</v>
      </c>
      <c r="P58" s="112">
        <f t="shared" si="63"/>
        <v>0</v>
      </c>
      <c r="Q58" s="112">
        <f t="shared" si="63"/>
        <v>0</v>
      </c>
      <c r="R58" s="112">
        <f t="shared" si="63"/>
        <v>8153</v>
      </c>
      <c r="S58" s="112">
        <f t="shared" si="63"/>
        <v>8479</v>
      </c>
      <c r="T58" s="112">
        <f t="shared" si="63"/>
        <v>8818</v>
      </c>
      <c r="U58" s="112">
        <f t="shared" si="63"/>
        <v>0</v>
      </c>
      <c r="V58" s="112">
        <f t="shared" si="63"/>
        <v>0</v>
      </c>
      <c r="W58" s="112">
        <f t="shared" si="63"/>
        <v>0</v>
      </c>
      <c r="X58" s="112">
        <f t="shared" si="63"/>
        <v>8153</v>
      </c>
      <c r="Y58" s="112">
        <f t="shared" si="63"/>
        <v>8479</v>
      </c>
      <c r="Z58" s="112">
        <f t="shared" si="63"/>
        <v>8818</v>
      </c>
      <c r="AA58" s="112">
        <f t="shared" si="63"/>
        <v>0</v>
      </c>
      <c r="AB58" s="112">
        <f t="shared" si="63"/>
        <v>0</v>
      </c>
      <c r="AC58" s="112">
        <f t="shared" si="63"/>
        <v>0</v>
      </c>
      <c r="AD58" s="112">
        <f t="shared" si="63"/>
        <v>8153</v>
      </c>
      <c r="AE58" s="112">
        <f t="shared" si="63"/>
        <v>8479</v>
      </c>
      <c r="AF58" s="112">
        <f t="shared" si="63"/>
        <v>8818</v>
      </c>
    </row>
    <row r="59" spans="1:32" s="102" customFormat="1" ht="37.5" hidden="1" x14ac:dyDescent="0.25">
      <c r="A59" s="97">
        <v>182</v>
      </c>
      <c r="B59" s="173" t="s">
        <v>34</v>
      </c>
      <c r="C59" s="114" t="s">
        <v>301</v>
      </c>
      <c r="D59" s="104"/>
      <c r="E59" s="104"/>
      <c r="F59" s="111">
        <v>8153</v>
      </c>
      <c r="G59" s="111">
        <v>8479</v>
      </c>
      <c r="H59" s="111">
        <v>8818</v>
      </c>
      <c r="I59" s="100">
        <f t="shared" si="8"/>
        <v>0</v>
      </c>
      <c r="J59" s="100">
        <f t="shared" si="3"/>
        <v>0</v>
      </c>
      <c r="K59" s="100">
        <f t="shared" si="3"/>
        <v>0</v>
      </c>
      <c r="L59" s="112">
        <v>8153</v>
      </c>
      <c r="M59" s="112">
        <v>8479</v>
      </c>
      <c r="N59" s="112">
        <v>8818</v>
      </c>
      <c r="O59" s="112"/>
      <c r="P59" s="112"/>
      <c r="Q59" s="112"/>
      <c r="R59" s="202">
        <f t="shared" si="5"/>
        <v>8153</v>
      </c>
      <c r="S59" s="202">
        <f t="shared" si="5"/>
        <v>8479</v>
      </c>
      <c r="T59" s="202">
        <f t="shared" si="5"/>
        <v>8818</v>
      </c>
      <c r="U59" s="112"/>
      <c r="V59" s="112"/>
      <c r="W59" s="112"/>
      <c r="X59" s="202">
        <f t="shared" ref="X59:Z60" si="64">R59+U59</f>
        <v>8153</v>
      </c>
      <c r="Y59" s="202">
        <f t="shared" si="64"/>
        <v>8479</v>
      </c>
      <c r="Z59" s="202">
        <f t="shared" si="64"/>
        <v>8818</v>
      </c>
      <c r="AA59" s="112"/>
      <c r="AB59" s="112"/>
      <c r="AC59" s="112"/>
      <c r="AD59" s="202">
        <f t="shared" ref="AD59:AF60" si="65">X59+AA59</f>
        <v>8153</v>
      </c>
      <c r="AE59" s="202">
        <f t="shared" si="65"/>
        <v>8479</v>
      </c>
      <c r="AF59" s="202">
        <f t="shared" si="65"/>
        <v>8818</v>
      </c>
    </row>
    <row r="60" spans="1:32" s="102" customFormat="1" ht="56.25" hidden="1" customHeight="1" x14ac:dyDescent="0.25">
      <c r="A60" s="97"/>
      <c r="B60" s="174" t="s">
        <v>302</v>
      </c>
      <c r="C60" s="127" t="s">
        <v>303</v>
      </c>
      <c r="D60" s="104"/>
      <c r="E60" s="104"/>
      <c r="F60" s="111">
        <v>0</v>
      </c>
      <c r="G60" s="111">
        <v>0</v>
      </c>
      <c r="H60" s="111">
        <v>0</v>
      </c>
      <c r="I60" s="100">
        <f t="shared" si="8"/>
        <v>0</v>
      </c>
      <c r="J60" s="100">
        <f t="shared" si="3"/>
        <v>0</v>
      </c>
      <c r="K60" s="100">
        <f t="shared" si="3"/>
        <v>0</v>
      </c>
      <c r="L60" s="111">
        <v>0</v>
      </c>
      <c r="M60" s="111">
        <v>0</v>
      </c>
      <c r="N60" s="111">
        <v>0</v>
      </c>
      <c r="O60" s="111"/>
      <c r="P60" s="111"/>
      <c r="Q60" s="111"/>
      <c r="R60" s="202">
        <f t="shared" si="5"/>
        <v>0</v>
      </c>
      <c r="S60" s="202">
        <f t="shared" si="5"/>
        <v>0</v>
      </c>
      <c r="T60" s="202">
        <f t="shared" si="5"/>
        <v>0</v>
      </c>
      <c r="U60" s="111"/>
      <c r="V60" s="111"/>
      <c r="W60" s="111"/>
      <c r="X60" s="202">
        <f t="shared" si="64"/>
        <v>0</v>
      </c>
      <c r="Y60" s="202">
        <f t="shared" si="64"/>
        <v>0</v>
      </c>
      <c r="Z60" s="202">
        <f t="shared" si="64"/>
        <v>0</v>
      </c>
      <c r="AA60" s="111"/>
      <c r="AB60" s="111"/>
      <c r="AC60" s="111"/>
      <c r="AD60" s="202">
        <f t="shared" si="65"/>
        <v>0</v>
      </c>
      <c r="AE60" s="202">
        <f t="shared" si="65"/>
        <v>0</v>
      </c>
      <c r="AF60" s="202">
        <f t="shared" si="65"/>
        <v>0</v>
      </c>
    </row>
    <row r="61" spans="1:32" s="102" customFormat="1" ht="37.5" hidden="1" x14ac:dyDescent="0.25">
      <c r="A61" s="97">
        <v>182</v>
      </c>
      <c r="B61" s="172" t="s">
        <v>35</v>
      </c>
      <c r="C61" s="144" t="s">
        <v>150</v>
      </c>
      <c r="D61" s="104"/>
      <c r="E61" s="104"/>
      <c r="F61" s="111">
        <f t="shared" ref="F61:H61" si="66">F62+F63+F64+F65+F67+F68</f>
        <v>173</v>
      </c>
      <c r="G61" s="111">
        <f t="shared" si="66"/>
        <v>173</v>
      </c>
      <c r="H61" s="111">
        <f t="shared" si="66"/>
        <v>173</v>
      </c>
      <c r="I61" s="100">
        <f t="shared" si="8"/>
        <v>0</v>
      </c>
      <c r="J61" s="100">
        <f t="shared" si="3"/>
        <v>0</v>
      </c>
      <c r="K61" s="100">
        <f t="shared" si="3"/>
        <v>0</v>
      </c>
      <c r="L61" s="112">
        <f t="shared" ref="L61:AF61" si="67">L62+L63+L64+L65+L67+L68</f>
        <v>173</v>
      </c>
      <c r="M61" s="112">
        <f t="shared" si="67"/>
        <v>173</v>
      </c>
      <c r="N61" s="112">
        <f>N62+N63+N64+N65+N67+N68</f>
        <v>173</v>
      </c>
      <c r="O61" s="112">
        <f t="shared" si="67"/>
        <v>0</v>
      </c>
      <c r="P61" s="112">
        <f t="shared" si="67"/>
        <v>0</v>
      </c>
      <c r="Q61" s="112">
        <f t="shared" si="67"/>
        <v>0</v>
      </c>
      <c r="R61" s="112">
        <f t="shared" si="67"/>
        <v>173</v>
      </c>
      <c r="S61" s="112">
        <f t="shared" si="67"/>
        <v>173</v>
      </c>
      <c r="T61" s="112">
        <f t="shared" si="67"/>
        <v>173</v>
      </c>
      <c r="U61" s="112">
        <f t="shared" si="67"/>
        <v>0</v>
      </c>
      <c r="V61" s="112">
        <f t="shared" si="67"/>
        <v>0</v>
      </c>
      <c r="W61" s="112">
        <f t="shared" si="67"/>
        <v>0</v>
      </c>
      <c r="X61" s="112">
        <f t="shared" si="67"/>
        <v>173</v>
      </c>
      <c r="Y61" s="112">
        <f t="shared" si="67"/>
        <v>173</v>
      </c>
      <c r="Z61" s="112">
        <f t="shared" si="67"/>
        <v>173</v>
      </c>
      <c r="AA61" s="112">
        <f t="shared" si="67"/>
        <v>0</v>
      </c>
      <c r="AB61" s="112">
        <f t="shared" si="67"/>
        <v>0</v>
      </c>
      <c r="AC61" s="112">
        <f t="shared" si="67"/>
        <v>0</v>
      </c>
      <c r="AD61" s="112">
        <f t="shared" si="67"/>
        <v>173</v>
      </c>
      <c r="AE61" s="112">
        <f t="shared" si="67"/>
        <v>173</v>
      </c>
      <c r="AF61" s="112">
        <f t="shared" si="67"/>
        <v>173</v>
      </c>
    </row>
    <row r="62" spans="1:32" s="102" customFormat="1" ht="75" hidden="1" customHeight="1" x14ac:dyDescent="0.25">
      <c r="A62" s="97">
        <v>182</v>
      </c>
      <c r="B62" s="174" t="s">
        <v>36</v>
      </c>
      <c r="C62" s="127" t="s">
        <v>151</v>
      </c>
      <c r="D62" s="104"/>
      <c r="E62" s="104"/>
      <c r="F62" s="111">
        <v>0</v>
      </c>
      <c r="G62" s="111">
        <v>0</v>
      </c>
      <c r="H62" s="111">
        <v>0</v>
      </c>
      <c r="I62" s="100">
        <f t="shared" si="8"/>
        <v>0</v>
      </c>
      <c r="J62" s="100">
        <f t="shared" si="3"/>
        <v>0</v>
      </c>
      <c r="K62" s="100">
        <f t="shared" si="3"/>
        <v>0</v>
      </c>
      <c r="L62" s="111">
        <v>0</v>
      </c>
      <c r="M62" s="111">
        <v>0</v>
      </c>
      <c r="N62" s="111">
        <v>0</v>
      </c>
      <c r="O62" s="111"/>
      <c r="P62" s="111"/>
      <c r="Q62" s="111"/>
      <c r="R62" s="202">
        <f t="shared" si="5"/>
        <v>0</v>
      </c>
      <c r="S62" s="202">
        <f t="shared" si="5"/>
        <v>0</v>
      </c>
      <c r="T62" s="202">
        <f t="shared" si="5"/>
        <v>0</v>
      </c>
      <c r="U62" s="111"/>
      <c r="V62" s="111"/>
      <c r="W62" s="111"/>
      <c r="X62" s="202">
        <f t="shared" ref="X62:Z67" si="68">R62+U62</f>
        <v>0</v>
      </c>
      <c r="Y62" s="202">
        <f t="shared" si="68"/>
        <v>0</v>
      </c>
      <c r="Z62" s="202">
        <f t="shared" si="68"/>
        <v>0</v>
      </c>
      <c r="AA62" s="111"/>
      <c r="AB62" s="111"/>
      <c r="AC62" s="111"/>
      <c r="AD62" s="202">
        <f t="shared" ref="AD62:AF67" si="69">X62+AA62</f>
        <v>0</v>
      </c>
      <c r="AE62" s="202">
        <f t="shared" si="69"/>
        <v>0</v>
      </c>
      <c r="AF62" s="202">
        <f t="shared" si="69"/>
        <v>0</v>
      </c>
    </row>
    <row r="63" spans="1:32" s="102" customFormat="1" ht="37.5" hidden="1" customHeight="1" x14ac:dyDescent="0.25">
      <c r="A63" s="97">
        <v>321</v>
      </c>
      <c r="B63" s="174" t="s">
        <v>37</v>
      </c>
      <c r="C63" s="127" t="s">
        <v>152</v>
      </c>
      <c r="D63" s="104"/>
      <c r="E63" s="104"/>
      <c r="F63" s="111">
        <v>0</v>
      </c>
      <c r="G63" s="111">
        <v>0</v>
      </c>
      <c r="H63" s="111">
        <v>0</v>
      </c>
      <c r="I63" s="100">
        <f t="shared" si="8"/>
        <v>0</v>
      </c>
      <c r="J63" s="100">
        <f t="shared" si="3"/>
        <v>0</v>
      </c>
      <c r="K63" s="100">
        <f t="shared" si="3"/>
        <v>0</v>
      </c>
      <c r="L63" s="111">
        <v>0</v>
      </c>
      <c r="M63" s="111">
        <v>0</v>
      </c>
      <c r="N63" s="111">
        <v>0</v>
      </c>
      <c r="O63" s="111"/>
      <c r="P63" s="111"/>
      <c r="Q63" s="111"/>
      <c r="R63" s="202">
        <f t="shared" si="5"/>
        <v>0</v>
      </c>
      <c r="S63" s="202">
        <f t="shared" si="5"/>
        <v>0</v>
      </c>
      <c r="T63" s="202">
        <f t="shared" si="5"/>
        <v>0</v>
      </c>
      <c r="U63" s="111"/>
      <c r="V63" s="111"/>
      <c r="W63" s="111"/>
      <c r="X63" s="202">
        <f t="shared" si="68"/>
        <v>0</v>
      </c>
      <c r="Y63" s="202">
        <f t="shared" si="68"/>
        <v>0</v>
      </c>
      <c r="Z63" s="202">
        <f t="shared" si="68"/>
        <v>0</v>
      </c>
      <c r="AA63" s="111"/>
      <c r="AB63" s="111"/>
      <c r="AC63" s="111"/>
      <c r="AD63" s="202">
        <f t="shared" si="69"/>
        <v>0</v>
      </c>
      <c r="AE63" s="202">
        <f t="shared" si="69"/>
        <v>0</v>
      </c>
      <c r="AF63" s="202">
        <f t="shared" si="69"/>
        <v>0</v>
      </c>
    </row>
    <row r="64" spans="1:32" s="102" customFormat="1" ht="18.75" hidden="1" customHeight="1" x14ac:dyDescent="0.25">
      <c r="A64" s="97">
        <v>182</v>
      </c>
      <c r="B64" s="174" t="s">
        <v>38</v>
      </c>
      <c r="C64" s="127" t="s">
        <v>153</v>
      </c>
      <c r="D64" s="104"/>
      <c r="E64" s="104"/>
      <c r="F64" s="111">
        <v>0</v>
      </c>
      <c r="G64" s="111">
        <v>0</v>
      </c>
      <c r="H64" s="111">
        <v>0</v>
      </c>
      <c r="I64" s="100">
        <f t="shared" si="8"/>
        <v>0</v>
      </c>
      <c r="J64" s="100">
        <f t="shared" si="3"/>
        <v>0</v>
      </c>
      <c r="K64" s="100">
        <f t="shared" si="3"/>
        <v>0</v>
      </c>
      <c r="L64" s="111">
        <v>0</v>
      </c>
      <c r="M64" s="111">
        <v>0</v>
      </c>
      <c r="N64" s="111">
        <v>0</v>
      </c>
      <c r="O64" s="111"/>
      <c r="P64" s="111"/>
      <c r="Q64" s="111"/>
      <c r="R64" s="202">
        <f t="shared" si="5"/>
        <v>0</v>
      </c>
      <c r="S64" s="202">
        <f t="shared" si="5"/>
        <v>0</v>
      </c>
      <c r="T64" s="202">
        <f t="shared" si="5"/>
        <v>0</v>
      </c>
      <c r="U64" s="111"/>
      <c r="V64" s="111"/>
      <c r="W64" s="111"/>
      <c r="X64" s="202">
        <f t="shared" si="68"/>
        <v>0</v>
      </c>
      <c r="Y64" s="202">
        <f t="shared" si="68"/>
        <v>0</v>
      </c>
      <c r="Z64" s="202">
        <f t="shared" si="68"/>
        <v>0</v>
      </c>
      <c r="AA64" s="111"/>
      <c r="AB64" s="111"/>
      <c r="AC64" s="111"/>
      <c r="AD64" s="202">
        <f t="shared" si="69"/>
        <v>0</v>
      </c>
      <c r="AE64" s="202">
        <f t="shared" si="69"/>
        <v>0</v>
      </c>
      <c r="AF64" s="202">
        <f t="shared" si="69"/>
        <v>0</v>
      </c>
    </row>
    <row r="65" spans="1:32" s="102" customFormat="1" ht="75" hidden="1" customHeight="1" x14ac:dyDescent="0.25">
      <c r="A65" s="97">
        <v>188</v>
      </c>
      <c r="B65" s="174" t="s">
        <v>39</v>
      </c>
      <c r="C65" s="127" t="s">
        <v>304</v>
      </c>
      <c r="D65" s="104"/>
      <c r="E65" s="104"/>
      <c r="F65" s="111">
        <f t="shared" ref="F65" si="70">F66</f>
        <v>0</v>
      </c>
      <c r="G65" s="111">
        <v>0</v>
      </c>
      <c r="H65" s="111">
        <v>0</v>
      </c>
      <c r="I65" s="100">
        <f t="shared" si="8"/>
        <v>0</v>
      </c>
      <c r="J65" s="100">
        <f t="shared" si="3"/>
        <v>0</v>
      </c>
      <c r="K65" s="100">
        <f t="shared" si="3"/>
        <v>0</v>
      </c>
      <c r="L65" s="111">
        <f t="shared" ref="L65" si="71">L66</f>
        <v>0</v>
      </c>
      <c r="M65" s="111">
        <v>0</v>
      </c>
      <c r="N65" s="111">
        <v>0</v>
      </c>
      <c r="O65" s="111"/>
      <c r="P65" s="111"/>
      <c r="Q65" s="111"/>
      <c r="R65" s="202">
        <f t="shared" si="5"/>
        <v>0</v>
      </c>
      <c r="S65" s="202">
        <f t="shared" si="5"/>
        <v>0</v>
      </c>
      <c r="T65" s="202">
        <f t="shared" si="5"/>
        <v>0</v>
      </c>
      <c r="U65" s="111"/>
      <c r="V65" s="111"/>
      <c r="W65" s="111"/>
      <c r="X65" s="202">
        <f t="shared" si="68"/>
        <v>0</v>
      </c>
      <c r="Y65" s="202">
        <f t="shared" si="68"/>
        <v>0</v>
      </c>
      <c r="Z65" s="202">
        <f t="shared" si="68"/>
        <v>0</v>
      </c>
      <c r="AA65" s="111"/>
      <c r="AB65" s="111"/>
      <c r="AC65" s="111"/>
      <c r="AD65" s="202">
        <f t="shared" si="69"/>
        <v>0</v>
      </c>
      <c r="AE65" s="202">
        <f t="shared" si="69"/>
        <v>0</v>
      </c>
      <c r="AF65" s="202">
        <f t="shared" si="69"/>
        <v>0</v>
      </c>
    </row>
    <row r="66" spans="1:32" s="102" customFormat="1" ht="75" hidden="1" customHeight="1" x14ac:dyDescent="0.25">
      <c r="A66" s="97">
        <v>188</v>
      </c>
      <c r="B66" s="174" t="s">
        <v>40</v>
      </c>
      <c r="C66" s="115" t="s">
        <v>154</v>
      </c>
      <c r="D66" s="104"/>
      <c r="E66" s="104"/>
      <c r="F66" s="111">
        <v>0</v>
      </c>
      <c r="G66" s="111">
        <v>0</v>
      </c>
      <c r="H66" s="111">
        <v>0</v>
      </c>
      <c r="I66" s="100">
        <f t="shared" si="8"/>
        <v>0</v>
      </c>
      <c r="J66" s="100">
        <f t="shared" si="3"/>
        <v>0</v>
      </c>
      <c r="K66" s="100">
        <f t="shared" si="3"/>
        <v>0</v>
      </c>
      <c r="L66" s="111">
        <v>0</v>
      </c>
      <c r="M66" s="111">
        <v>0</v>
      </c>
      <c r="N66" s="111">
        <v>0</v>
      </c>
      <c r="O66" s="111"/>
      <c r="P66" s="111"/>
      <c r="Q66" s="111"/>
      <c r="R66" s="202">
        <f t="shared" si="5"/>
        <v>0</v>
      </c>
      <c r="S66" s="202">
        <f t="shared" si="5"/>
        <v>0</v>
      </c>
      <c r="T66" s="202">
        <f t="shared" si="5"/>
        <v>0</v>
      </c>
      <c r="U66" s="111"/>
      <c r="V66" s="111"/>
      <c r="W66" s="111"/>
      <c r="X66" s="202">
        <f t="shared" si="68"/>
        <v>0</v>
      </c>
      <c r="Y66" s="202">
        <f t="shared" si="68"/>
        <v>0</v>
      </c>
      <c r="Z66" s="202">
        <f t="shared" si="68"/>
        <v>0</v>
      </c>
      <c r="AA66" s="111"/>
      <c r="AB66" s="111"/>
      <c r="AC66" s="111"/>
      <c r="AD66" s="202">
        <f t="shared" si="69"/>
        <v>0</v>
      </c>
      <c r="AE66" s="202">
        <f t="shared" si="69"/>
        <v>0</v>
      </c>
      <c r="AF66" s="202">
        <f t="shared" si="69"/>
        <v>0</v>
      </c>
    </row>
    <row r="67" spans="1:32" s="102" customFormat="1" ht="18.75" hidden="1" x14ac:dyDescent="0.25">
      <c r="A67" s="97">
        <v>900</v>
      </c>
      <c r="B67" s="173" t="s">
        <v>41</v>
      </c>
      <c r="C67" s="120" t="s">
        <v>155</v>
      </c>
      <c r="D67" s="104"/>
      <c r="E67" s="104"/>
      <c r="F67" s="111">
        <v>80</v>
      </c>
      <c r="G67" s="111">
        <v>80</v>
      </c>
      <c r="H67" s="111">
        <v>80</v>
      </c>
      <c r="I67" s="100">
        <f t="shared" si="8"/>
        <v>0</v>
      </c>
      <c r="J67" s="100">
        <f t="shared" si="3"/>
        <v>0</v>
      </c>
      <c r="K67" s="100">
        <f t="shared" si="3"/>
        <v>0</v>
      </c>
      <c r="L67" s="112">
        <v>80</v>
      </c>
      <c r="M67" s="112">
        <v>80</v>
      </c>
      <c r="N67" s="112">
        <v>80</v>
      </c>
      <c r="O67" s="112"/>
      <c r="P67" s="112"/>
      <c r="Q67" s="112"/>
      <c r="R67" s="202">
        <f t="shared" si="5"/>
        <v>80</v>
      </c>
      <c r="S67" s="202">
        <f t="shared" si="5"/>
        <v>80</v>
      </c>
      <c r="T67" s="202">
        <f t="shared" si="5"/>
        <v>80</v>
      </c>
      <c r="U67" s="112"/>
      <c r="V67" s="112"/>
      <c r="W67" s="112"/>
      <c r="X67" s="202">
        <f t="shared" si="68"/>
        <v>80</v>
      </c>
      <c r="Y67" s="202">
        <f t="shared" si="68"/>
        <v>80</v>
      </c>
      <c r="Z67" s="202">
        <f t="shared" si="68"/>
        <v>80</v>
      </c>
      <c r="AA67" s="112"/>
      <c r="AB67" s="112"/>
      <c r="AC67" s="112"/>
      <c r="AD67" s="202">
        <f t="shared" si="69"/>
        <v>80</v>
      </c>
      <c r="AE67" s="202">
        <f t="shared" si="69"/>
        <v>80</v>
      </c>
      <c r="AF67" s="202">
        <f t="shared" si="69"/>
        <v>80</v>
      </c>
    </row>
    <row r="68" spans="1:32" s="102" customFormat="1" ht="56.25" hidden="1" x14ac:dyDescent="0.25">
      <c r="A68" s="97">
        <v>919</v>
      </c>
      <c r="B68" s="173" t="s">
        <v>42</v>
      </c>
      <c r="C68" s="120" t="s">
        <v>156</v>
      </c>
      <c r="D68" s="104"/>
      <c r="E68" s="104"/>
      <c r="F68" s="111">
        <f>F69</f>
        <v>93</v>
      </c>
      <c r="G68" s="111">
        <f>G69</f>
        <v>93</v>
      </c>
      <c r="H68" s="111">
        <f>H69</f>
        <v>93</v>
      </c>
      <c r="I68" s="100">
        <f t="shared" si="8"/>
        <v>0</v>
      </c>
      <c r="J68" s="100">
        <f t="shared" si="3"/>
        <v>0</v>
      </c>
      <c r="K68" s="100">
        <f t="shared" si="3"/>
        <v>0</v>
      </c>
      <c r="L68" s="112">
        <f>L69</f>
        <v>93</v>
      </c>
      <c r="M68" s="112">
        <f>M69</f>
        <v>93</v>
      </c>
      <c r="N68" s="112">
        <f>N69</f>
        <v>93</v>
      </c>
      <c r="O68" s="112">
        <f t="shared" ref="O68:AF68" si="72">O69</f>
        <v>0</v>
      </c>
      <c r="P68" s="112">
        <f t="shared" si="72"/>
        <v>0</v>
      </c>
      <c r="Q68" s="112">
        <f t="shared" si="72"/>
        <v>0</v>
      </c>
      <c r="R68" s="112">
        <f t="shared" si="72"/>
        <v>93</v>
      </c>
      <c r="S68" s="112">
        <f t="shared" si="72"/>
        <v>93</v>
      </c>
      <c r="T68" s="112">
        <f t="shared" si="72"/>
        <v>93</v>
      </c>
      <c r="U68" s="112">
        <f t="shared" si="72"/>
        <v>0</v>
      </c>
      <c r="V68" s="112">
        <f t="shared" si="72"/>
        <v>0</v>
      </c>
      <c r="W68" s="112">
        <f t="shared" si="72"/>
        <v>0</v>
      </c>
      <c r="X68" s="112">
        <f t="shared" si="72"/>
        <v>93</v>
      </c>
      <c r="Y68" s="112">
        <f t="shared" si="72"/>
        <v>93</v>
      </c>
      <c r="Z68" s="112">
        <f t="shared" si="72"/>
        <v>93</v>
      </c>
      <c r="AA68" s="112">
        <f t="shared" si="72"/>
        <v>0</v>
      </c>
      <c r="AB68" s="112">
        <f t="shared" si="72"/>
        <v>0</v>
      </c>
      <c r="AC68" s="112">
        <f t="shared" si="72"/>
        <v>0</v>
      </c>
      <c r="AD68" s="112">
        <f t="shared" si="72"/>
        <v>93</v>
      </c>
      <c r="AE68" s="112">
        <f t="shared" si="72"/>
        <v>93</v>
      </c>
      <c r="AF68" s="112">
        <f t="shared" si="72"/>
        <v>93</v>
      </c>
    </row>
    <row r="69" spans="1:32" s="102" customFormat="1" ht="75" hidden="1" x14ac:dyDescent="0.25">
      <c r="A69" s="97">
        <v>919</v>
      </c>
      <c r="B69" s="173" t="s">
        <v>43</v>
      </c>
      <c r="C69" s="114" t="s">
        <v>157</v>
      </c>
      <c r="D69" s="104"/>
      <c r="E69" s="104"/>
      <c r="F69" s="111">
        <v>93</v>
      </c>
      <c r="G69" s="111">
        <v>93</v>
      </c>
      <c r="H69" s="111">
        <v>93</v>
      </c>
      <c r="I69" s="100">
        <f t="shared" si="8"/>
        <v>0</v>
      </c>
      <c r="J69" s="100">
        <f t="shared" si="3"/>
        <v>0</v>
      </c>
      <c r="K69" s="100">
        <f t="shared" si="3"/>
        <v>0</v>
      </c>
      <c r="L69" s="112">
        <v>93</v>
      </c>
      <c r="M69" s="112">
        <v>93</v>
      </c>
      <c r="N69" s="112">
        <v>93</v>
      </c>
      <c r="O69" s="112"/>
      <c r="P69" s="112"/>
      <c r="Q69" s="112"/>
      <c r="R69" s="202">
        <f t="shared" si="5"/>
        <v>93</v>
      </c>
      <c r="S69" s="202">
        <f t="shared" si="5"/>
        <v>93</v>
      </c>
      <c r="T69" s="202">
        <f t="shared" si="5"/>
        <v>93</v>
      </c>
      <c r="U69" s="112"/>
      <c r="V69" s="112"/>
      <c r="W69" s="112"/>
      <c r="X69" s="202">
        <f t="shared" ref="X69:Z88" si="73">R69+U69</f>
        <v>93</v>
      </c>
      <c r="Y69" s="202">
        <f t="shared" si="73"/>
        <v>93</v>
      </c>
      <c r="Z69" s="202">
        <f t="shared" si="73"/>
        <v>93</v>
      </c>
      <c r="AA69" s="112"/>
      <c r="AB69" s="112"/>
      <c r="AC69" s="112"/>
      <c r="AD69" s="202">
        <f t="shared" ref="AD69:AF88" si="74">X69+AA69</f>
        <v>93</v>
      </c>
      <c r="AE69" s="202">
        <f t="shared" si="74"/>
        <v>93</v>
      </c>
      <c r="AF69" s="202">
        <f t="shared" si="74"/>
        <v>93</v>
      </c>
    </row>
    <row r="70" spans="1:32" s="126" customFormat="1" ht="21" hidden="1" x14ac:dyDescent="0.25">
      <c r="A70" s="269"/>
      <c r="B70" s="173"/>
      <c r="C70" s="270" t="s">
        <v>305</v>
      </c>
      <c r="D70" s="104"/>
      <c r="E70" s="104"/>
      <c r="F70" s="107">
        <f>F71+F88+F96+F102+F112+F138</f>
        <v>54872.600000000006</v>
      </c>
      <c r="G70" s="107">
        <f>G71+G88+G96+G102+G112+G138</f>
        <v>65547.700000000012</v>
      </c>
      <c r="H70" s="107">
        <f>H71+H88+H96+H102+H112+H138</f>
        <v>66012.700000000012</v>
      </c>
      <c r="I70" s="100">
        <f t="shared" si="8"/>
        <v>3105</v>
      </c>
      <c r="J70" s="100">
        <f t="shared" si="3"/>
        <v>3229</v>
      </c>
      <c r="K70" s="100">
        <f t="shared" si="3"/>
        <v>3358</v>
      </c>
      <c r="L70" s="108">
        <f t="shared" ref="L70:Q70" si="75">L71+L88+L96+L102+L112+L138</f>
        <v>57977.600000000006</v>
      </c>
      <c r="M70" s="108">
        <f t="shared" si="75"/>
        <v>68776.700000000012</v>
      </c>
      <c r="N70" s="108">
        <f t="shared" si="75"/>
        <v>69370.700000000012</v>
      </c>
      <c r="O70" s="108">
        <f t="shared" si="75"/>
        <v>5648</v>
      </c>
      <c r="P70" s="108">
        <f t="shared" si="75"/>
        <v>0</v>
      </c>
      <c r="Q70" s="108">
        <f t="shared" si="75"/>
        <v>0</v>
      </c>
      <c r="R70" s="271">
        <f t="shared" si="5"/>
        <v>63625.600000000006</v>
      </c>
      <c r="S70" s="271">
        <f t="shared" si="5"/>
        <v>68776.700000000012</v>
      </c>
      <c r="T70" s="271">
        <f t="shared" si="5"/>
        <v>69370.700000000012</v>
      </c>
      <c r="U70" s="272">
        <f t="shared" ref="U70:W70" si="76">U71+U88+U96+U102+U112+U138</f>
        <v>0</v>
      </c>
      <c r="V70" s="272">
        <f t="shared" si="76"/>
        <v>0</v>
      </c>
      <c r="W70" s="272">
        <f t="shared" si="76"/>
        <v>0</v>
      </c>
      <c r="X70" s="271">
        <f t="shared" si="73"/>
        <v>63625.600000000006</v>
      </c>
      <c r="Y70" s="271">
        <f t="shared" si="73"/>
        <v>68776.700000000012</v>
      </c>
      <c r="Z70" s="271">
        <f t="shared" si="73"/>
        <v>69370.700000000012</v>
      </c>
      <c r="AA70" s="272">
        <f t="shared" ref="AA70:AC70" si="77">AA71+AA88+AA96+AA102+AA112+AA138</f>
        <v>0</v>
      </c>
      <c r="AB70" s="272">
        <f t="shared" si="77"/>
        <v>0</v>
      </c>
      <c r="AC70" s="272">
        <f t="shared" si="77"/>
        <v>0</v>
      </c>
      <c r="AD70" s="271">
        <f t="shared" si="74"/>
        <v>63625.600000000006</v>
      </c>
      <c r="AE70" s="271">
        <f t="shared" si="74"/>
        <v>68776.700000000012</v>
      </c>
      <c r="AF70" s="271">
        <f t="shared" si="74"/>
        <v>69370.700000000012</v>
      </c>
    </row>
    <row r="71" spans="1:32" s="102" customFormat="1" ht="37.5" hidden="1" x14ac:dyDescent="0.25">
      <c r="A71" s="97"/>
      <c r="B71" s="172" t="s">
        <v>44</v>
      </c>
      <c r="C71" s="145" t="s">
        <v>159</v>
      </c>
      <c r="D71" s="104"/>
      <c r="E71" s="104"/>
      <c r="F71" s="107">
        <f>F72+F74+F83+F86</f>
        <v>43932.800000000003</v>
      </c>
      <c r="G71" s="107">
        <f>G72+G74+G83+G86</f>
        <v>44542.9</v>
      </c>
      <c r="H71" s="107">
        <f>H72+H74+H83+H86</f>
        <v>45508.9</v>
      </c>
      <c r="I71" s="100">
        <f t="shared" si="8"/>
        <v>3105</v>
      </c>
      <c r="J71" s="100">
        <f t="shared" si="3"/>
        <v>3229</v>
      </c>
      <c r="K71" s="100">
        <f t="shared" si="3"/>
        <v>3358</v>
      </c>
      <c r="L71" s="108">
        <f t="shared" ref="L71:Q71" si="78">L72+L74+L83+L86</f>
        <v>47037.8</v>
      </c>
      <c r="M71" s="108">
        <f t="shared" si="78"/>
        <v>47771.9</v>
      </c>
      <c r="N71" s="108">
        <f t="shared" si="78"/>
        <v>48866.9</v>
      </c>
      <c r="O71" s="108">
        <f t="shared" si="78"/>
        <v>0</v>
      </c>
      <c r="P71" s="108">
        <f t="shared" si="78"/>
        <v>0</v>
      </c>
      <c r="Q71" s="108">
        <f t="shared" si="78"/>
        <v>0</v>
      </c>
      <c r="R71" s="202">
        <f t="shared" si="5"/>
        <v>47037.8</v>
      </c>
      <c r="S71" s="202">
        <f t="shared" si="5"/>
        <v>47771.9</v>
      </c>
      <c r="T71" s="202">
        <f t="shared" si="5"/>
        <v>48866.9</v>
      </c>
      <c r="U71" s="108">
        <f t="shared" ref="U71:W71" si="79">U72+U74+U83+U86</f>
        <v>0</v>
      </c>
      <c r="V71" s="108">
        <f t="shared" si="79"/>
        <v>0</v>
      </c>
      <c r="W71" s="108">
        <f t="shared" si="79"/>
        <v>0</v>
      </c>
      <c r="X71" s="202">
        <f t="shared" si="73"/>
        <v>47037.8</v>
      </c>
      <c r="Y71" s="202">
        <f t="shared" si="73"/>
        <v>47771.9</v>
      </c>
      <c r="Z71" s="202">
        <f t="shared" si="73"/>
        <v>48866.9</v>
      </c>
      <c r="AA71" s="108">
        <f t="shared" ref="AA71:AC71" si="80">AA72+AA74+AA83+AA86</f>
        <v>0</v>
      </c>
      <c r="AB71" s="108">
        <f t="shared" si="80"/>
        <v>0</v>
      </c>
      <c r="AC71" s="108">
        <f t="shared" si="80"/>
        <v>0</v>
      </c>
      <c r="AD71" s="202">
        <f t="shared" si="74"/>
        <v>47037.8</v>
      </c>
      <c r="AE71" s="202">
        <f t="shared" si="74"/>
        <v>47771.9</v>
      </c>
      <c r="AF71" s="202">
        <f t="shared" si="74"/>
        <v>48866.9</v>
      </c>
    </row>
    <row r="72" spans="1:32" s="102" customFormat="1" ht="18.75" hidden="1" x14ac:dyDescent="0.25">
      <c r="A72" s="97"/>
      <c r="B72" s="172" t="s">
        <v>45</v>
      </c>
      <c r="C72" s="120" t="s">
        <v>160</v>
      </c>
      <c r="D72" s="104"/>
      <c r="E72" s="104"/>
      <c r="F72" s="111">
        <f t="shared" ref="F72:H72" si="81">F73</f>
        <v>16.8</v>
      </c>
      <c r="G72" s="111">
        <f t="shared" si="81"/>
        <v>11.9</v>
      </c>
      <c r="H72" s="111">
        <f t="shared" si="81"/>
        <v>6.9</v>
      </c>
      <c r="I72" s="100">
        <f t="shared" si="8"/>
        <v>0</v>
      </c>
      <c r="J72" s="100">
        <f t="shared" si="3"/>
        <v>0</v>
      </c>
      <c r="K72" s="100">
        <f t="shared" si="3"/>
        <v>0</v>
      </c>
      <c r="L72" s="112">
        <f t="shared" ref="L72:Q72" si="82">L73</f>
        <v>16.8</v>
      </c>
      <c r="M72" s="112">
        <f t="shared" si="82"/>
        <v>11.9</v>
      </c>
      <c r="N72" s="112">
        <f t="shared" si="82"/>
        <v>6.9</v>
      </c>
      <c r="O72" s="112">
        <f t="shared" si="82"/>
        <v>0</v>
      </c>
      <c r="P72" s="112">
        <f t="shared" si="82"/>
        <v>0</v>
      </c>
      <c r="Q72" s="112">
        <f t="shared" si="82"/>
        <v>0</v>
      </c>
      <c r="R72" s="202">
        <f t="shared" si="5"/>
        <v>16.8</v>
      </c>
      <c r="S72" s="202">
        <f t="shared" si="5"/>
        <v>11.9</v>
      </c>
      <c r="T72" s="202">
        <f t="shared" si="5"/>
        <v>6.9</v>
      </c>
      <c r="U72" s="112">
        <f t="shared" ref="U72:W72" si="83">U73</f>
        <v>0</v>
      </c>
      <c r="V72" s="112">
        <f t="shared" si="83"/>
        <v>0</v>
      </c>
      <c r="W72" s="112">
        <f t="shared" si="83"/>
        <v>0</v>
      </c>
      <c r="X72" s="202">
        <f t="shared" si="73"/>
        <v>16.8</v>
      </c>
      <c r="Y72" s="202">
        <f t="shared" si="73"/>
        <v>11.9</v>
      </c>
      <c r="Z72" s="202">
        <f t="shared" si="73"/>
        <v>6.9</v>
      </c>
      <c r="AA72" s="112">
        <f t="shared" ref="AA72:AC72" si="84">AA73</f>
        <v>0</v>
      </c>
      <c r="AB72" s="112">
        <f t="shared" si="84"/>
        <v>0</v>
      </c>
      <c r="AC72" s="112">
        <f t="shared" si="84"/>
        <v>0</v>
      </c>
      <c r="AD72" s="202">
        <f t="shared" si="74"/>
        <v>16.8</v>
      </c>
      <c r="AE72" s="202">
        <f t="shared" si="74"/>
        <v>11.9</v>
      </c>
      <c r="AF72" s="202">
        <f t="shared" si="74"/>
        <v>6.9</v>
      </c>
    </row>
    <row r="73" spans="1:32" s="102" customFormat="1" ht="37.5" hidden="1" x14ac:dyDescent="0.25">
      <c r="A73" s="97">
        <v>900</v>
      </c>
      <c r="B73" s="173" t="s">
        <v>46</v>
      </c>
      <c r="C73" s="114" t="s">
        <v>161</v>
      </c>
      <c r="D73" s="104"/>
      <c r="E73" s="104"/>
      <c r="F73" s="111">
        <v>16.8</v>
      </c>
      <c r="G73" s="111">
        <v>11.9</v>
      </c>
      <c r="H73" s="111">
        <v>6.9</v>
      </c>
      <c r="I73" s="100">
        <f t="shared" si="8"/>
        <v>0</v>
      </c>
      <c r="J73" s="100">
        <f t="shared" si="3"/>
        <v>0</v>
      </c>
      <c r="K73" s="100">
        <f t="shared" si="3"/>
        <v>0</v>
      </c>
      <c r="L73" s="112">
        <v>16.8</v>
      </c>
      <c r="M73" s="112">
        <v>11.9</v>
      </c>
      <c r="N73" s="112">
        <v>6.9</v>
      </c>
      <c r="O73" s="112"/>
      <c r="P73" s="112"/>
      <c r="Q73" s="112"/>
      <c r="R73" s="202">
        <f t="shared" si="5"/>
        <v>16.8</v>
      </c>
      <c r="S73" s="202">
        <f t="shared" si="5"/>
        <v>11.9</v>
      </c>
      <c r="T73" s="202">
        <f t="shared" si="5"/>
        <v>6.9</v>
      </c>
      <c r="U73" s="112"/>
      <c r="V73" s="112"/>
      <c r="W73" s="112"/>
      <c r="X73" s="202">
        <f t="shared" si="73"/>
        <v>16.8</v>
      </c>
      <c r="Y73" s="202">
        <f t="shared" si="73"/>
        <v>11.9</v>
      </c>
      <c r="Z73" s="202">
        <f t="shared" si="73"/>
        <v>6.9</v>
      </c>
      <c r="AA73" s="112"/>
      <c r="AB73" s="112"/>
      <c r="AC73" s="112"/>
      <c r="AD73" s="202">
        <f t="shared" si="74"/>
        <v>16.8</v>
      </c>
      <c r="AE73" s="202">
        <f t="shared" si="74"/>
        <v>11.9</v>
      </c>
      <c r="AF73" s="202">
        <f t="shared" si="74"/>
        <v>6.9</v>
      </c>
    </row>
    <row r="74" spans="1:32" s="102" customFormat="1" ht="75" hidden="1" x14ac:dyDescent="0.25">
      <c r="A74" s="97">
        <v>905</v>
      </c>
      <c r="B74" s="172" t="s">
        <v>47</v>
      </c>
      <c r="C74" s="144" t="s">
        <v>162</v>
      </c>
      <c r="D74" s="104"/>
      <c r="E74" s="104"/>
      <c r="F74" s="111">
        <f t="shared" ref="F74:H74" si="85">F75+F77+F79+F81</f>
        <v>40886</v>
      </c>
      <c r="G74" s="111">
        <f t="shared" si="85"/>
        <v>41539</v>
      </c>
      <c r="H74" s="111">
        <f t="shared" si="85"/>
        <v>42510</v>
      </c>
      <c r="I74" s="100">
        <f t="shared" si="8"/>
        <v>3105</v>
      </c>
      <c r="J74" s="100">
        <f t="shared" si="3"/>
        <v>3229</v>
      </c>
      <c r="K74" s="100">
        <f t="shared" si="3"/>
        <v>3358</v>
      </c>
      <c r="L74" s="112">
        <f t="shared" ref="L74:Q74" si="86">L75+L77+L79+L81</f>
        <v>43991</v>
      </c>
      <c r="M74" s="112">
        <f t="shared" si="86"/>
        <v>44768</v>
      </c>
      <c r="N74" s="112">
        <f t="shared" si="86"/>
        <v>45868</v>
      </c>
      <c r="O74" s="112">
        <f t="shared" si="86"/>
        <v>0</v>
      </c>
      <c r="P74" s="112">
        <f t="shared" si="86"/>
        <v>0</v>
      </c>
      <c r="Q74" s="112">
        <f t="shared" si="86"/>
        <v>0</v>
      </c>
      <c r="R74" s="202">
        <f t="shared" si="5"/>
        <v>43991</v>
      </c>
      <c r="S74" s="202">
        <f t="shared" si="5"/>
        <v>44768</v>
      </c>
      <c r="T74" s="202">
        <f t="shared" si="5"/>
        <v>45868</v>
      </c>
      <c r="U74" s="112">
        <f t="shared" ref="U74:W74" si="87">U75+U77+U79+U81</f>
        <v>0</v>
      </c>
      <c r="V74" s="112">
        <f t="shared" si="87"/>
        <v>0</v>
      </c>
      <c r="W74" s="112">
        <f t="shared" si="87"/>
        <v>0</v>
      </c>
      <c r="X74" s="202">
        <f t="shared" si="73"/>
        <v>43991</v>
      </c>
      <c r="Y74" s="202">
        <f t="shared" si="73"/>
        <v>44768</v>
      </c>
      <c r="Z74" s="202">
        <f t="shared" si="73"/>
        <v>45868</v>
      </c>
      <c r="AA74" s="112">
        <f t="shared" ref="AA74:AC74" si="88">AA75+AA77+AA79+AA81</f>
        <v>0</v>
      </c>
      <c r="AB74" s="112">
        <f t="shared" si="88"/>
        <v>0</v>
      </c>
      <c r="AC74" s="112">
        <f t="shared" si="88"/>
        <v>0</v>
      </c>
      <c r="AD74" s="202">
        <f t="shared" si="74"/>
        <v>43991</v>
      </c>
      <c r="AE74" s="202">
        <f t="shared" si="74"/>
        <v>44768</v>
      </c>
      <c r="AF74" s="202">
        <f t="shared" si="74"/>
        <v>45868</v>
      </c>
    </row>
    <row r="75" spans="1:32" s="102" customFormat="1" ht="56.25" hidden="1" x14ac:dyDescent="0.25">
      <c r="A75" s="97">
        <v>905</v>
      </c>
      <c r="B75" s="173" t="s">
        <v>48</v>
      </c>
      <c r="C75" s="120" t="s">
        <v>163</v>
      </c>
      <c r="D75" s="104"/>
      <c r="E75" s="104"/>
      <c r="F75" s="111">
        <f t="shared" ref="F75:H75" si="89">F76</f>
        <v>21152</v>
      </c>
      <c r="G75" s="111">
        <f t="shared" si="89"/>
        <v>21706</v>
      </c>
      <c r="H75" s="111">
        <f t="shared" si="89"/>
        <v>22574</v>
      </c>
      <c r="I75" s="100">
        <f t="shared" si="8"/>
        <v>3105</v>
      </c>
      <c r="J75" s="100">
        <f t="shared" si="3"/>
        <v>3229</v>
      </c>
      <c r="K75" s="100">
        <f t="shared" si="3"/>
        <v>3358</v>
      </c>
      <c r="L75" s="112">
        <f t="shared" ref="L75:Q75" si="90">L76</f>
        <v>24257</v>
      </c>
      <c r="M75" s="112">
        <f t="shared" si="90"/>
        <v>24935</v>
      </c>
      <c r="N75" s="112">
        <f t="shared" si="90"/>
        <v>25932</v>
      </c>
      <c r="O75" s="112">
        <f t="shared" si="90"/>
        <v>0</v>
      </c>
      <c r="P75" s="112">
        <f t="shared" si="90"/>
        <v>0</v>
      </c>
      <c r="Q75" s="112">
        <f t="shared" si="90"/>
        <v>0</v>
      </c>
      <c r="R75" s="202">
        <f t="shared" si="5"/>
        <v>24257</v>
      </c>
      <c r="S75" s="202">
        <f t="shared" si="5"/>
        <v>24935</v>
      </c>
      <c r="T75" s="202">
        <f t="shared" si="5"/>
        <v>25932</v>
      </c>
      <c r="U75" s="112">
        <f t="shared" ref="U75:W75" si="91">U76</f>
        <v>0</v>
      </c>
      <c r="V75" s="112">
        <f t="shared" si="91"/>
        <v>0</v>
      </c>
      <c r="W75" s="112">
        <f t="shared" si="91"/>
        <v>0</v>
      </c>
      <c r="X75" s="202">
        <f t="shared" si="73"/>
        <v>24257</v>
      </c>
      <c r="Y75" s="202">
        <f t="shared" si="73"/>
        <v>24935</v>
      </c>
      <c r="Z75" s="202">
        <f t="shared" si="73"/>
        <v>25932</v>
      </c>
      <c r="AA75" s="112">
        <f t="shared" ref="AA75:AC75" si="92">AA76</f>
        <v>0</v>
      </c>
      <c r="AB75" s="112">
        <f t="shared" si="92"/>
        <v>0</v>
      </c>
      <c r="AC75" s="112">
        <f t="shared" si="92"/>
        <v>0</v>
      </c>
      <c r="AD75" s="202">
        <f t="shared" si="74"/>
        <v>24257</v>
      </c>
      <c r="AE75" s="202">
        <f t="shared" si="74"/>
        <v>24935</v>
      </c>
      <c r="AF75" s="202">
        <f t="shared" si="74"/>
        <v>25932</v>
      </c>
    </row>
    <row r="76" spans="1:32" s="102" customFormat="1" ht="75.75" hidden="1" x14ac:dyDescent="0.25">
      <c r="A76" s="97">
        <v>905</v>
      </c>
      <c r="B76" s="173" t="s">
        <v>49</v>
      </c>
      <c r="C76" s="114" t="s">
        <v>306</v>
      </c>
      <c r="D76" s="104"/>
      <c r="E76" s="104"/>
      <c r="F76" s="111">
        <v>21152</v>
      </c>
      <c r="G76" s="111">
        <v>21706</v>
      </c>
      <c r="H76" s="111">
        <v>22574</v>
      </c>
      <c r="I76" s="100">
        <f t="shared" si="8"/>
        <v>3105</v>
      </c>
      <c r="J76" s="100">
        <f t="shared" si="3"/>
        <v>3229</v>
      </c>
      <c r="K76" s="100">
        <f t="shared" si="3"/>
        <v>3358</v>
      </c>
      <c r="L76" s="112">
        <f>21152+3105</f>
        <v>24257</v>
      </c>
      <c r="M76" s="112">
        <f>21706+3229</f>
        <v>24935</v>
      </c>
      <c r="N76" s="112">
        <f>22574+3358</f>
        <v>25932</v>
      </c>
      <c r="O76" s="112"/>
      <c r="P76" s="112"/>
      <c r="Q76" s="112"/>
      <c r="R76" s="202">
        <f t="shared" si="5"/>
        <v>24257</v>
      </c>
      <c r="S76" s="202">
        <f t="shared" si="5"/>
        <v>24935</v>
      </c>
      <c r="T76" s="202">
        <f t="shared" si="5"/>
        <v>25932</v>
      </c>
      <c r="U76" s="112"/>
      <c r="V76" s="112"/>
      <c r="W76" s="112"/>
      <c r="X76" s="202">
        <f t="shared" si="73"/>
        <v>24257</v>
      </c>
      <c r="Y76" s="202">
        <f t="shared" si="73"/>
        <v>24935</v>
      </c>
      <c r="Z76" s="202">
        <f t="shared" si="73"/>
        <v>25932</v>
      </c>
      <c r="AA76" s="112"/>
      <c r="AB76" s="112"/>
      <c r="AC76" s="112"/>
      <c r="AD76" s="202">
        <f t="shared" si="74"/>
        <v>24257</v>
      </c>
      <c r="AE76" s="202">
        <f t="shared" si="74"/>
        <v>24935</v>
      </c>
      <c r="AF76" s="202">
        <f t="shared" si="74"/>
        <v>25932</v>
      </c>
    </row>
    <row r="77" spans="1:32" s="102" customFormat="1" ht="75" hidden="1" x14ac:dyDescent="0.25">
      <c r="A77" s="97">
        <v>905</v>
      </c>
      <c r="B77" s="173" t="s">
        <v>50</v>
      </c>
      <c r="C77" s="120" t="s">
        <v>164</v>
      </c>
      <c r="D77" s="104"/>
      <c r="E77" s="104"/>
      <c r="F77" s="111">
        <f>F78</f>
        <v>2469</v>
      </c>
      <c r="G77" s="111">
        <f>G78</f>
        <v>2568</v>
      </c>
      <c r="H77" s="111">
        <f>H78</f>
        <v>2671</v>
      </c>
      <c r="I77" s="100">
        <f t="shared" si="8"/>
        <v>0</v>
      </c>
      <c r="J77" s="100">
        <f t="shared" si="3"/>
        <v>0</v>
      </c>
      <c r="K77" s="100">
        <f t="shared" si="3"/>
        <v>0</v>
      </c>
      <c r="L77" s="112">
        <f t="shared" ref="L77:Q77" si="93">L78</f>
        <v>2469</v>
      </c>
      <c r="M77" s="112">
        <f t="shared" si="93"/>
        <v>2568</v>
      </c>
      <c r="N77" s="112">
        <f t="shared" si="93"/>
        <v>2671</v>
      </c>
      <c r="O77" s="112">
        <f t="shared" si="93"/>
        <v>0</v>
      </c>
      <c r="P77" s="112">
        <f t="shared" si="93"/>
        <v>0</v>
      </c>
      <c r="Q77" s="112">
        <f t="shared" si="93"/>
        <v>0</v>
      </c>
      <c r="R77" s="202">
        <f t="shared" si="5"/>
        <v>2469</v>
      </c>
      <c r="S77" s="202">
        <f t="shared" si="5"/>
        <v>2568</v>
      </c>
      <c r="T77" s="202">
        <f t="shared" si="5"/>
        <v>2671</v>
      </c>
      <c r="U77" s="112">
        <f t="shared" ref="U77:W77" si="94">U78</f>
        <v>0</v>
      </c>
      <c r="V77" s="112">
        <f t="shared" si="94"/>
        <v>0</v>
      </c>
      <c r="W77" s="112">
        <f t="shared" si="94"/>
        <v>0</v>
      </c>
      <c r="X77" s="202">
        <f t="shared" si="73"/>
        <v>2469</v>
      </c>
      <c r="Y77" s="202">
        <f t="shared" si="73"/>
        <v>2568</v>
      </c>
      <c r="Z77" s="202">
        <f t="shared" si="73"/>
        <v>2671</v>
      </c>
      <c r="AA77" s="112">
        <f t="shared" ref="AA77:AC77" si="95">AA78</f>
        <v>0</v>
      </c>
      <c r="AB77" s="112">
        <f t="shared" si="95"/>
        <v>0</v>
      </c>
      <c r="AC77" s="112">
        <f t="shared" si="95"/>
        <v>0</v>
      </c>
      <c r="AD77" s="202">
        <f t="shared" si="74"/>
        <v>2469</v>
      </c>
      <c r="AE77" s="202">
        <f t="shared" si="74"/>
        <v>2568</v>
      </c>
      <c r="AF77" s="202">
        <f t="shared" si="74"/>
        <v>2671</v>
      </c>
    </row>
    <row r="78" spans="1:32" s="102" customFormat="1" ht="75" hidden="1" x14ac:dyDescent="0.25">
      <c r="A78" s="97">
        <v>905</v>
      </c>
      <c r="B78" s="173" t="s">
        <v>51</v>
      </c>
      <c r="C78" s="114" t="s">
        <v>165</v>
      </c>
      <c r="D78" s="104"/>
      <c r="E78" s="104"/>
      <c r="F78" s="111">
        <v>2469</v>
      </c>
      <c r="G78" s="111">
        <v>2568</v>
      </c>
      <c r="H78" s="111">
        <v>2671</v>
      </c>
      <c r="I78" s="100">
        <f t="shared" si="8"/>
        <v>0</v>
      </c>
      <c r="J78" s="100">
        <f t="shared" si="3"/>
        <v>0</v>
      </c>
      <c r="K78" s="100">
        <f t="shared" si="3"/>
        <v>0</v>
      </c>
      <c r="L78" s="112">
        <v>2469</v>
      </c>
      <c r="M78" s="112">
        <v>2568</v>
      </c>
      <c r="N78" s="112">
        <v>2671</v>
      </c>
      <c r="O78" s="112"/>
      <c r="P78" s="112"/>
      <c r="Q78" s="112"/>
      <c r="R78" s="202">
        <f t="shared" si="5"/>
        <v>2469</v>
      </c>
      <c r="S78" s="202">
        <f t="shared" si="5"/>
        <v>2568</v>
      </c>
      <c r="T78" s="202">
        <f t="shared" si="5"/>
        <v>2671</v>
      </c>
      <c r="U78" s="112"/>
      <c r="V78" s="112"/>
      <c r="W78" s="112"/>
      <c r="X78" s="202">
        <f t="shared" si="73"/>
        <v>2469</v>
      </c>
      <c r="Y78" s="202">
        <f t="shared" si="73"/>
        <v>2568</v>
      </c>
      <c r="Z78" s="202">
        <f t="shared" si="73"/>
        <v>2671</v>
      </c>
      <c r="AA78" s="112"/>
      <c r="AB78" s="112"/>
      <c r="AC78" s="112"/>
      <c r="AD78" s="202">
        <f t="shared" si="74"/>
        <v>2469</v>
      </c>
      <c r="AE78" s="202">
        <f t="shared" si="74"/>
        <v>2568</v>
      </c>
      <c r="AF78" s="202">
        <f t="shared" si="74"/>
        <v>2671</v>
      </c>
    </row>
    <row r="79" spans="1:32" s="102" customFormat="1" ht="75" hidden="1" x14ac:dyDescent="0.25">
      <c r="A79" s="97">
        <v>905</v>
      </c>
      <c r="B79" s="173" t="s">
        <v>52</v>
      </c>
      <c r="C79" s="120" t="s">
        <v>166</v>
      </c>
      <c r="D79" s="104"/>
      <c r="E79" s="104"/>
      <c r="F79" s="111">
        <f t="shared" ref="F79:H79" si="96">F80</f>
        <v>450</v>
      </c>
      <c r="G79" s="111">
        <f t="shared" si="96"/>
        <v>450</v>
      </c>
      <c r="H79" s="111">
        <f t="shared" si="96"/>
        <v>450</v>
      </c>
      <c r="I79" s="100">
        <f t="shared" si="8"/>
        <v>0</v>
      </c>
      <c r="J79" s="100">
        <f t="shared" si="3"/>
        <v>0</v>
      </c>
      <c r="K79" s="100">
        <f t="shared" si="3"/>
        <v>0</v>
      </c>
      <c r="L79" s="112">
        <f t="shared" ref="L79:Q79" si="97">L80</f>
        <v>450</v>
      </c>
      <c r="M79" s="112">
        <f t="shared" si="97"/>
        <v>450</v>
      </c>
      <c r="N79" s="112">
        <f t="shared" si="97"/>
        <v>450</v>
      </c>
      <c r="O79" s="112">
        <f t="shared" si="97"/>
        <v>0</v>
      </c>
      <c r="P79" s="112">
        <f t="shared" si="97"/>
        <v>0</v>
      </c>
      <c r="Q79" s="112">
        <f t="shared" si="97"/>
        <v>0</v>
      </c>
      <c r="R79" s="202">
        <f t="shared" si="5"/>
        <v>450</v>
      </c>
      <c r="S79" s="202">
        <f t="shared" si="5"/>
        <v>450</v>
      </c>
      <c r="T79" s="202">
        <f t="shared" si="5"/>
        <v>450</v>
      </c>
      <c r="U79" s="112">
        <f t="shared" ref="U79:W79" si="98">U80</f>
        <v>0</v>
      </c>
      <c r="V79" s="112">
        <f t="shared" si="98"/>
        <v>0</v>
      </c>
      <c r="W79" s="112">
        <f t="shared" si="98"/>
        <v>0</v>
      </c>
      <c r="X79" s="202">
        <f t="shared" si="73"/>
        <v>450</v>
      </c>
      <c r="Y79" s="202">
        <f t="shared" si="73"/>
        <v>450</v>
      </c>
      <c r="Z79" s="202">
        <f t="shared" si="73"/>
        <v>450</v>
      </c>
      <c r="AA79" s="112">
        <f t="shared" ref="AA79:AC79" si="99">AA80</f>
        <v>0</v>
      </c>
      <c r="AB79" s="112">
        <f t="shared" si="99"/>
        <v>0</v>
      </c>
      <c r="AC79" s="112">
        <f t="shared" si="99"/>
        <v>0</v>
      </c>
      <c r="AD79" s="202">
        <f t="shared" si="74"/>
        <v>450</v>
      </c>
      <c r="AE79" s="202">
        <f t="shared" si="74"/>
        <v>450</v>
      </c>
      <c r="AF79" s="202">
        <f t="shared" si="74"/>
        <v>450</v>
      </c>
    </row>
    <row r="80" spans="1:32" s="102" customFormat="1" ht="56.25" hidden="1" x14ac:dyDescent="0.25">
      <c r="A80" s="97">
        <v>905</v>
      </c>
      <c r="B80" s="173" t="s">
        <v>53</v>
      </c>
      <c r="C80" s="114" t="s">
        <v>167</v>
      </c>
      <c r="D80" s="104"/>
      <c r="E80" s="104"/>
      <c r="F80" s="111">
        <v>450</v>
      </c>
      <c r="G80" s="111">
        <v>450</v>
      </c>
      <c r="H80" s="111">
        <v>450</v>
      </c>
      <c r="I80" s="100">
        <f t="shared" si="8"/>
        <v>0</v>
      </c>
      <c r="J80" s="100">
        <f t="shared" si="8"/>
        <v>0</v>
      </c>
      <c r="K80" s="100">
        <f t="shared" si="8"/>
        <v>0</v>
      </c>
      <c r="L80" s="112">
        <v>450</v>
      </c>
      <c r="M80" s="112">
        <v>450</v>
      </c>
      <c r="N80" s="112">
        <v>450</v>
      </c>
      <c r="O80" s="112"/>
      <c r="P80" s="112"/>
      <c r="Q80" s="112"/>
      <c r="R80" s="202">
        <f t="shared" ref="R80:T146" si="100">L80+O80</f>
        <v>450</v>
      </c>
      <c r="S80" s="202">
        <f t="shared" si="100"/>
        <v>450</v>
      </c>
      <c r="T80" s="202">
        <f t="shared" si="100"/>
        <v>450</v>
      </c>
      <c r="U80" s="112"/>
      <c r="V80" s="112"/>
      <c r="W80" s="112"/>
      <c r="X80" s="202">
        <f t="shared" si="73"/>
        <v>450</v>
      </c>
      <c r="Y80" s="202">
        <f t="shared" si="73"/>
        <v>450</v>
      </c>
      <c r="Z80" s="202">
        <f t="shared" si="73"/>
        <v>450</v>
      </c>
      <c r="AA80" s="112"/>
      <c r="AB80" s="112"/>
      <c r="AC80" s="112"/>
      <c r="AD80" s="202">
        <f t="shared" si="74"/>
        <v>450</v>
      </c>
      <c r="AE80" s="202">
        <f t="shared" si="74"/>
        <v>450</v>
      </c>
      <c r="AF80" s="202">
        <f t="shared" si="74"/>
        <v>450</v>
      </c>
    </row>
    <row r="81" spans="1:32" s="102" customFormat="1" ht="37.5" hidden="1" x14ac:dyDescent="0.25">
      <c r="A81" s="97">
        <v>905</v>
      </c>
      <c r="B81" s="173" t="s">
        <v>54</v>
      </c>
      <c r="C81" s="120" t="s">
        <v>168</v>
      </c>
      <c r="D81" s="104"/>
      <c r="E81" s="104"/>
      <c r="F81" s="111">
        <f t="shared" ref="F81:H81" si="101">F82</f>
        <v>16815</v>
      </c>
      <c r="G81" s="111">
        <f t="shared" si="101"/>
        <v>16815</v>
      </c>
      <c r="H81" s="111">
        <f t="shared" si="101"/>
        <v>16815</v>
      </c>
      <c r="I81" s="100">
        <f t="shared" ref="I81:K147" si="102">L81-F81</f>
        <v>0</v>
      </c>
      <c r="J81" s="100">
        <f t="shared" si="102"/>
        <v>0</v>
      </c>
      <c r="K81" s="100">
        <f t="shared" si="102"/>
        <v>0</v>
      </c>
      <c r="L81" s="112">
        <f t="shared" ref="L81:Q81" si="103">L82</f>
        <v>16815</v>
      </c>
      <c r="M81" s="112">
        <f t="shared" si="103"/>
        <v>16815</v>
      </c>
      <c r="N81" s="112">
        <f t="shared" si="103"/>
        <v>16815</v>
      </c>
      <c r="O81" s="112">
        <f t="shared" si="103"/>
        <v>0</v>
      </c>
      <c r="P81" s="112">
        <f t="shared" si="103"/>
        <v>0</v>
      </c>
      <c r="Q81" s="112">
        <f t="shared" si="103"/>
        <v>0</v>
      </c>
      <c r="R81" s="202">
        <f t="shared" si="100"/>
        <v>16815</v>
      </c>
      <c r="S81" s="202">
        <f t="shared" si="100"/>
        <v>16815</v>
      </c>
      <c r="T81" s="202">
        <f t="shared" si="100"/>
        <v>16815</v>
      </c>
      <c r="U81" s="112">
        <f t="shared" ref="U81:W81" si="104">U82</f>
        <v>0</v>
      </c>
      <c r="V81" s="112">
        <f t="shared" si="104"/>
        <v>0</v>
      </c>
      <c r="W81" s="112">
        <f t="shared" si="104"/>
        <v>0</v>
      </c>
      <c r="X81" s="202">
        <f t="shared" si="73"/>
        <v>16815</v>
      </c>
      <c r="Y81" s="202">
        <f t="shared" si="73"/>
        <v>16815</v>
      </c>
      <c r="Z81" s="202">
        <f t="shared" si="73"/>
        <v>16815</v>
      </c>
      <c r="AA81" s="112">
        <f t="shared" ref="AA81:AC81" si="105">AA82</f>
        <v>0</v>
      </c>
      <c r="AB81" s="112">
        <f t="shared" si="105"/>
        <v>0</v>
      </c>
      <c r="AC81" s="112">
        <f t="shared" si="105"/>
        <v>0</v>
      </c>
      <c r="AD81" s="202">
        <f t="shared" si="74"/>
        <v>16815</v>
      </c>
      <c r="AE81" s="202">
        <f t="shared" si="74"/>
        <v>16815</v>
      </c>
      <c r="AF81" s="202">
        <f t="shared" si="74"/>
        <v>16815</v>
      </c>
    </row>
    <row r="82" spans="1:32" s="102" customFormat="1" ht="37.5" hidden="1" x14ac:dyDescent="0.25">
      <c r="A82" s="97">
        <v>905</v>
      </c>
      <c r="B82" s="173" t="s">
        <v>55</v>
      </c>
      <c r="C82" s="146" t="s">
        <v>382</v>
      </c>
      <c r="D82" s="104"/>
      <c r="E82" s="104"/>
      <c r="F82" s="111">
        <v>16815</v>
      </c>
      <c r="G82" s="111">
        <f>F82</f>
        <v>16815</v>
      </c>
      <c r="H82" s="111">
        <f>G82</f>
        <v>16815</v>
      </c>
      <c r="I82" s="100">
        <f t="shared" si="102"/>
        <v>0</v>
      </c>
      <c r="J82" s="100">
        <f t="shared" si="102"/>
        <v>0</v>
      </c>
      <c r="K82" s="100">
        <f t="shared" si="102"/>
        <v>0</v>
      </c>
      <c r="L82" s="112">
        <v>16815</v>
      </c>
      <c r="M82" s="112">
        <f>L82</f>
        <v>16815</v>
      </c>
      <c r="N82" s="112">
        <f>M82</f>
        <v>16815</v>
      </c>
      <c r="O82" s="112"/>
      <c r="P82" s="112"/>
      <c r="Q82" s="112"/>
      <c r="R82" s="202">
        <f t="shared" si="100"/>
        <v>16815</v>
      </c>
      <c r="S82" s="202">
        <f t="shared" si="100"/>
        <v>16815</v>
      </c>
      <c r="T82" s="202">
        <f t="shared" si="100"/>
        <v>16815</v>
      </c>
      <c r="U82" s="112"/>
      <c r="V82" s="112"/>
      <c r="W82" s="112"/>
      <c r="X82" s="202">
        <f t="shared" si="73"/>
        <v>16815</v>
      </c>
      <c r="Y82" s="202">
        <f t="shared" si="73"/>
        <v>16815</v>
      </c>
      <c r="Z82" s="202">
        <f t="shared" si="73"/>
        <v>16815</v>
      </c>
      <c r="AA82" s="112"/>
      <c r="AB82" s="112"/>
      <c r="AC82" s="112"/>
      <c r="AD82" s="202">
        <f t="shared" si="74"/>
        <v>16815</v>
      </c>
      <c r="AE82" s="202">
        <f t="shared" si="74"/>
        <v>16815</v>
      </c>
      <c r="AF82" s="202">
        <f t="shared" si="74"/>
        <v>16815</v>
      </c>
    </row>
    <row r="83" spans="1:32" s="102" customFormat="1" ht="18.75" hidden="1" x14ac:dyDescent="0.25">
      <c r="A83" s="97">
        <v>905</v>
      </c>
      <c r="B83" s="172" t="s">
        <v>56</v>
      </c>
      <c r="C83" s="120" t="s">
        <v>169</v>
      </c>
      <c r="D83" s="104"/>
      <c r="E83" s="104"/>
      <c r="F83" s="111">
        <f t="shared" ref="F83:H84" si="106">F84</f>
        <v>42</v>
      </c>
      <c r="G83" s="111">
        <f t="shared" si="106"/>
        <v>42</v>
      </c>
      <c r="H83" s="111">
        <f t="shared" si="106"/>
        <v>42</v>
      </c>
      <c r="I83" s="100">
        <f t="shared" si="102"/>
        <v>0</v>
      </c>
      <c r="J83" s="100">
        <f t="shared" si="102"/>
        <v>0</v>
      </c>
      <c r="K83" s="100">
        <f t="shared" si="102"/>
        <v>0</v>
      </c>
      <c r="L83" s="112">
        <f t="shared" ref="L83:Q84" si="107">L84</f>
        <v>42</v>
      </c>
      <c r="M83" s="112">
        <f t="shared" si="107"/>
        <v>42</v>
      </c>
      <c r="N83" s="112">
        <f t="shared" si="107"/>
        <v>42</v>
      </c>
      <c r="O83" s="112">
        <f t="shared" si="107"/>
        <v>0</v>
      </c>
      <c r="P83" s="112">
        <f t="shared" si="107"/>
        <v>0</v>
      </c>
      <c r="Q83" s="112">
        <f t="shared" si="107"/>
        <v>0</v>
      </c>
      <c r="R83" s="202">
        <f t="shared" si="100"/>
        <v>42</v>
      </c>
      <c r="S83" s="202">
        <f t="shared" si="100"/>
        <v>42</v>
      </c>
      <c r="T83" s="202">
        <f t="shared" si="100"/>
        <v>42</v>
      </c>
      <c r="U83" s="112">
        <f t="shared" ref="U83:W84" si="108">U84</f>
        <v>0</v>
      </c>
      <c r="V83" s="112">
        <f t="shared" si="108"/>
        <v>0</v>
      </c>
      <c r="W83" s="112">
        <f t="shared" si="108"/>
        <v>0</v>
      </c>
      <c r="X83" s="202">
        <f t="shared" si="73"/>
        <v>42</v>
      </c>
      <c r="Y83" s="202">
        <f t="shared" si="73"/>
        <v>42</v>
      </c>
      <c r="Z83" s="202">
        <f t="shared" si="73"/>
        <v>42</v>
      </c>
      <c r="AA83" s="112">
        <f t="shared" ref="AA83:AC84" si="109">AA84</f>
        <v>0</v>
      </c>
      <c r="AB83" s="112">
        <f t="shared" si="109"/>
        <v>0</v>
      </c>
      <c r="AC83" s="112">
        <f t="shared" si="109"/>
        <v>0</v>
      </c>
      <c r="AD83" s="202">
        <f t="shared" si="74"/>
        <v>42</v>
      </c>
      <c r="AE83" s="202">
        <f t="shared" si="74"/>
        <v>42</v>
      </c>
      <c r="AF83" s="202">
        <f t="shared" si="74"/>
        <v>42</v>
      </c>
    </row>
    <row r="84" spans="1:32" s="102" customFormat="1" ht="37.5" hidden="1" x14ac:dyDescent="0.25">
      <c r="A84" s="97">
        <v>905</v>
      </c>
      <c r="B84" s="173" t="s">
        <v>57</v>
      </c>
      <c r="C84" s="120" t="s">
        <v>170</v>
      </c>
      <c r="D84" s="104"/>
      <c r="E84" s="104"/>
      <c r="F84" s="111">
        <f t="shared" si="106"/>
        <v>42</v>
      </c>
      <c r="G84" s="111">
        <f t="shared" si="106"/>
        <v>42</v>
      </c>
      <c r="H84" s="111">
        <f t="shared" si="106"/>
        <v>42</v>
      </c>
      <c r="I84" s="100">
        <f t="shared" si="102"/>
        <v>0</v>
      </c>
      <c r="J84" s="100">
        <f t="shared" si="102"/>
        <v>0</v>
      </c>
      <c r="K84" s="100">
        <f t="shared" si="102"/>
        <v>0</v>
      </c>
      <c r="L84" s="112">
        <f t="shared" si="107"/>
        <v>42</v>
      </c>
      <c r="M84" s="112">
        <f t="shared" si="107"/>
        <v>42</v>
      </c>
      <c r="N84" s="112">
        <f t="shared" si="107"/>
        <v>42</v>
      </c>
      <c r="O84" s="112">
        <f t="shared" si="107"/>
        <v>0</v>
      </c>
      <c r="P84" s="112">
        <f t="shared" si="107"/>
        <v>0</v>
      </c>
      <c r="Q84" s="112">
        <f t="shared" si="107"/>
        <v>0</v>
      </c>
      <c r="R84" s="202">
        <f t="shared" si="100"/>
        <v>42</v>
      </c>
      <c r="S84" s="202">
        <f t="shared" si="100"/>
        <v>42</v>
      </c>
      <c r="T84" s="202">
        <f t="shared" si="100"/>
        <v>42</v>
      </c>
      <c r="U84" s="112">
        <f t="shared" si="108"/>
        <v>0</v>
      </c>
      <c r="V84" s="112">
        <f t="shared" si="108"/>
        <v>0</v>
      </c>
      <c r="W84" s="112">
        <f t="shared" si="108"/>
        <v>0</v>
      </c>
      <c r="X84" s="202">
        <f t="shared" si="73"/>
        <v>42</v>
      </c>
      <c r="Y84" s="202">
        <f t="shared" si="73"/>
        <v>42</v>
      </c>
      <c r="Z84" s="202">
        <f t="shared" si="73"/>
        <v>42</v>
      </c>
      <c r="AA84" s="112">
        <f t="shared" si="109"/>
        <v>0</v>
      </c>
      <c r="AB84" s="112">
        <f t="shared" si="109"/>
        <v>0</v>
      </c>
      <c r="AC84" s="112">
        <f t="shared" si="109"/>
        <v>0</v>
      </c>
      <c r="AD84" s="202">
        <f t="shared" si="74"/>
        <v>42</v>
      </c>
      <c r="AE84" s="202">
        <f t="shared" si="74"/>
        <v>42</v>
      </c>
      <c r="AF84" s="202">
        <f t="shared" si="74"/>
        <v>42</v>
      </c>
    </row>
    <row r="85" spans="1:32" s="102" customFormat="1" ht="56.25" hidden="1" x14ac:dyDescent="0.25">
      <c r="A85" s="97">
        <v>905</v>
      </c>
      <c r="B85" s="173" t="s">
        <v>58</v>
      </c>
      <c r="C85" s="114" t="s">
        <v>171</v>
      </c>
      <c r="D85" s="104"/>
      <c r="E85" s="104"/>
      <c r="F85" s="111">
        <v>42</v>
      </c>
      <c r="G85" s="111">
        <f>F85</f>
        <v>42</v>
      </c>
      <c r="H85" s="111">
        <f>G85</f>
        <v>42</v>
      </c>
      <c r="I85" s="100">
        <f t="shared" si="102"/>
        <v>0</v>
      </c>
      <c r="J85" s="100">
        <f t="shared" si="102"/>
        <v>0</v>
      </c>
      <c r="K85" s="100">
        <f t="shared" si="102"/>
        <v>0</v>
      </c>
      <c r="L85" s="112">
        <v>42</v>
      </c>
      <c r="M85" s="112">
        <f>L85</f>
        <v>42</v>
      </c>
      <c r="N85" s="112">
        <f>M85</f>
        <v>42</v>
      </c>
      <c r="O85" s="112"/>
      <c r="P85" s="112"/>
      <c r="Q85" s="112"/>
      <c r="R85" s="202">
        <f t="shared" si="100"/>
        <v>42</v>
      </c>
      <c r="S85" s="202">
        <f t="shared" si="100"/>
        <v>42</v>
      </c>
      <c r="T85" s="202">
        <f t="shared" si="100"/>
        <v>42</v>
      </c>
      <c r="U85" s="112"/>
      <c r="V85" s="112"/>
      <c r="W85" s="112"/>
      <c r="X85" s="202">
        <f t="shared" si="73"/>
        <v>42</v>
      </c>
      <c r="Y85" s="202">
        <f t="shared" si="73"/>
        <v>42</v>
      </c>
      <c r="Z85" s="202">
        <f t="shared" si="73"/>
        <v>42</v>
      </c>
      <c r="AA85" s="112"/>
      <c r="AB85" s="112"/>
      <c r="AC85" s="112"/>
      <c r="AD85" s="202">
        <f t="shared" si="74"/>
        <v>42</v>
      </c>
      <c r="AE85" s="202">
        <f t="shared" si="74"/>
        <v>42</v>
      </c>
      <c r="AF85" s="202">
        <f t="shared" si="74"/>
        <v>42</v>
      </c>
    </row>
    <row r="86" spans="1:32" s="102" customFormat="1" ht="75" hidden="1" x14ac:dyDescent="0.25">
      <c r="A86" s="97">
        <v>905</v>
      </c>
      <c r="B86" s="172" t="s">
        <v>59</v>
      </c>
      <c r="C86" s="147" t="s">
        <v>381</v>
      </c>
      <c r="D86" s="104"/>
      <c r="E86" s="104"/>
      <c r="F86" s="111">
        <f t="shared" ref="F86:H86" si="110">F87</f>
        <v>2988</v>
      </c>
      <c r="G86" s="111">
        <f t="shared" si="110"/>
        <v>2950</v>
      </c>
      <c r="H86" s="111">
        <f t="shared" si="110"/>
        <v>2950</v>
      </c>
      <c r="I86" s="100">
        <f t="shared" si="102"/>
        <v>0</v>
      </c>
      <c r="J86" s="100">
        <f t="shared" si="102"/>
        <v>0</v>
      </c>
      <c r="K86" s="100">
        <f t="shared" si="102"/>
        <v>0</v>
      </c>
      <c r="L86" s="112">
        <f t="shared" ref="L86:Q86" si="111">L87</f>
        <v>2988</v>
      </c>
      <c r="M86" s="112">
        <f t="shared" si="111"/>
        <v>2950</v>
      </c>
      <c r="N86" s="112">
        <f t="shared" si="111"/>
        <v>2950</v>
      </c>
      <c r="O86" s="112">
        <f t="shared" si="111"/>
        <v>0</v>
      </c>
      <c r="P86" s="112">
        <f t="shared" si="111"/>
        <v>0</v>
      </c>
      <c r="Q86" s="112">
        <f t="shared" si="111"/>
        <v>0</v>
      </c>
      <c r="R86" s="202">
        <f t="shared" si="100"/>
        <v>2988</v>
      </c>
      <c r="S86" s="202">
        <f t="shared" si="100"/>
        <v>2950</v>
      </c>
      <c r="T86" s="202">
        <f t="shared" si="100"/>
        <v>2950</v>
      </c>
      <c r="U86" s="112">
        <f t="shared" ref="U86:W86" si="112">U87</f>
        <v>0</v>
      </c>
      <c r="V86" s="112">
        <f t="shared" si="112"/>
        <v>0</v>
      </c>
      <c r="W86" s="112">
        <f t="shared" si="112"/>
        <v>0</v>
      </c>
      <c r="X86" s="202">
        <f t="shared" si="73"/>
        <v>2988</v>
      </c>
      <c r="Y86" s="202">
        <f t="shared" si="73"/>
        <v>2950</v>
      </c>
      <c r="Z86" s="202">
        <f t="shared" si="73"/>
        <v>2950</v>
      </c>
      <c r="AA86" s="112">
        <f t="shared" ref="AA86:AC86" si="113">AA87</f>
        <v>0</v>
      </c>
      <c r="AB86" s="112">
        <f t="shared" si="113"/>
        <v>0</v>
      </c>
      <c r="AC86" s="112">
        <f t="shared" si="113"/>
        <v>0</v>
      </c>
      <c r="AD86" s="202">
        <f t="shared" si="74"/>
        <v>2988</v>
      </c>
      <c r="AE86" s="202">
        <f t="shared" si="74"/>
        <v>2950</v>
      </c>
      <c r="AF86" s="202">
        <f t="shared" si="74"/>
        <v>2950</v>
      </c>
    </row>
    <row r="87" spans="1:32" s="102" customFormat="1" ht="70.5" hidden="1" customHeight="1" x14ac:dyDescent="0.25">
      <c r="A87" s="97">
        <v>905</v>
      </c>
      <c r="B87" s="173" t="s">
        <v>60</v>
      </c>
      <c r="C87" s="114" t="s">
        <v>172</v>
      </c>
      <c r="D87" s="104"/>
      <c r="E87" s="104"/>
      <c r="F87" s="111">
        <v>2988</v>
      </c>
      <c r="G87" s="111">
        <v>2950</v>
      </c>
      <c r="H87" s="111">
        <v>2950</v>
      </c>
      <c r="I87" s="100">
        <f t="shared" si="102"/>
        <v>0</v>
      </c>
      <c r="J87" s="100">
        <f t="shared" si="102"/>
        <v>0</v>
      </c>
      <c r="K87" s="100">
        <f t="shared" si="102"/>
        <v>0</v>
      </c>
      <c r="L87" s="112">
        <v>2988</v>
      </c>
      <c r="M87" s="112">
        <v>2950</v>
      </c>
      <c r="N87" s="112">
        <v>2950</v>
      </c>
      <c r="O87" s="112"/>
      <c r="P87" s="112"/>
      <c r="Q87" s="112"/>
      <c r="R87" s="202">
        <f t="shared" si="100"/>
        <v>2988</v>
      </c>
      <c r="S87" s="202">
        <f t="shared" si="100"/>
        <v>2950</v>
      </c>
      <c r="T87" s="202">
        <f t="shared" si="100"/>
        <v>2950</v>
      </c>
      <c r="U87" s="112"/>
      <c r="V87" s="112"/>
      <c r="W87" s="112"/>
      <c r="X87" s="202">
        <f t="shared" si="73"/>
        <v>2988</v>
      </c>
      <c r="Y87" s="202">
        <f t="shared" si="73"/>
        <v>2950</v>
      </c>
      <c r="Z87" s="202">
        <f t="shared" si="73"/>
        <v>2950</v>
      </c>
      <c r="AA87" s="112"/>
      <c r="AB87" s="112"/>
      <c r="AC87" s="112"/>
      <c r="AD87" s="202">
        <f t="shared" si="74"/>
        <v>2988</v>
      </c>
      <c r="AE87" s="202">
        <f t="shared" si="74"/>
        <v>2950</v>
      </c>
      <c r="AF87" s="202">
        <f t="shared" si="74"/>
        <v>2950</v>
      </c>
    </row>
    <row r="88" spans="1:32" s="102" customFormat="1" ht="18.75" hidden="1" x14ac:dyDescent="0.25">
      <c r="A88" s="148" t="s">
        <v>412</v>
      </c>
      <c r="B88" s="173" t="s">
        <v>61</v>
      </c>
      <c r="C88" s="117" t="s">
        <v>173</v>
      </c>
      <c r="D88" s="104"/>
      <c r="E88" s="104"/>
      <c r="F88" s="107">
        <f t="shared" ref="F88:H88" si="114">F89</f>
        <v>3399</v>
      </c>
      <c r="G88" s="107">
        <f t="shared" si="114"/>
        <v>3399</v>
      </c>
      <c r="H88" s="107">
        <f t="shared" si="114"/>
        <v>3399</v>
      </c>
      <c r="I88" s="100">
        <f t="shared" si="102"/>
        <v>0</v>
      </c>
      <c r="J88" s="100">
        <f t="shared" si="102"/>
        <v>0</v>
      </c>
      <c r="K88" s="100">
        <f t="shared" si="102"/>
        <v>0</v>
      </c>
      <c r="L88" s="108">
        <f t="shared" ref="L88:Q88" si="115">L89</f>
        <v>3399</v>
      </c>
      <c r="M88" s="108">
        <f t="shared" si="115"/>
        <v>3399</v>
      </c>
      <c r="N88" s="108">
        <f t="shared" si="115"/>
        <v>3399</v>
      </c>
      <c r="O88" s="108">
        <f t="shared" si="115"/>
        <v>544</v>
      </c>
      <c r="P88" s="108">
        <f t="shared" si="115"/>
        <v>0</v>
      </c>
      <c r="Q88" s="108">
        <f t="shared" si="115"/>
        <v>0</v>
      </c>
      <c r="R88" s="202">
        <f t="shared" si="100"/>
        <v>3943</v>
      </c>
      <c r="S88" s="202">
        <f t="shared" si="100"/>
        <v>3399</v>
      </c>
      <c r="T88" s="202">
        <f t="shared" si="100"/>
        <v>3399</v>
      </c>
      <c r="U88" s="108">
        <f t="shared" ref="U88:W88" si="116">U89</f>
        <v>0</v>
      </c>
      <c r="V88" s="108">
        <f t="shared" si="116"/>
        <v>0</v>
      </c>
      <c r="W88" s="108">
        <f t="shared" si="116"/>
        <v>0</v>
      </c>
      <c r="X88" s="202">
        <f t="shared" si="73"/>
        <v>3943</v>
      </c>
      <c r="Y88" s="202">
        <f t="shared" si="73"/>
        <v>3399</v>
      </c>
      <c r="Z88" s="202">
        <f t="shared" si="73"/>
        <v>3399</v>
      </c>
      <c r="AA88" s="108">
        <f t="shared" ref="AA88:AC88" si="117">AA89</f>
        <v>0</v>
      </c>
      <c r="AB88" s="108">
        <f t="shared" si="117"/>
        <v>0</v>
      </c>
      <c r="AC88" s="108">
        <f t="shared" si="117"/>
        <v>0</v>
      </c>
      <c r="AD88" s="202">
        <f t="shared" si="74"/>
        <v>3943</v>
      </c>
      <c r="AE88" s="202">
        <f t="shared" si="74"/>
        <v>3399</v>
      </c>
      <c r="AF88" s="202">
        <f t="shared" si="74"/>
        <v>3399</v>
      </c>
    </row>
    <row r="89" spans="1:32" s="102" customFormat="1" ht="18.75" hidden="1" x14ac:dyDescent="0.25">
      <c r="A89" s="148" t="s">
        <v>412</v>
      </c>
      <c r="B89" s="172" t="s">
        <v>62</v>
      </c>
      <c r="C89" s="120" t="s">
        <v>174</v>
      </c>
      <c r="D89" s="104"/>
      <c r="E89" s="104"/>
      <c r="F89" s="111">
        <f>F90+F91+F92+F93</f>
        <v>3399</v>
      </c>
      <c r="G89" s="111">
        <f>G90+G91+G92+G93</f>
        <v>3399</v>
      </c>
      <c r="H89" s="111">
        <f>H90+H91+H92+H93</f>
        <v>3399</v>
      </c>
      <c r="I89" s="100">
        <f t="shared" si="102"/>
        <v>0</v>
      </c>
      <c r="J89" s="100">
        <f t="shared" si="102"/>
        <v>0</v>
      </c>
      <c r="K89" s="100">
        <f t="shared" si="102"/>
        <v>0</v>
      </c>
      <c r="L89" s="112">
        <f>L90+L91+L92+L93</f>
        <v>3399</v>
      </c>
      <c r="M89" s="112">
        <f>M90+M91+M92+M93</f>
        <v>3399</v>
      </c>
      <c r="N89" s="112">
        <f>N90+N91+N92+N93</f>
        <v>3399</v>
      </c>
      <c r="O89" s="112">
        <f t="shared" ref="O89:T89" si="118">O90+O91+O92+O93</f>
        <v>544</v>
      </c>
      <c r="P89" s="112">
        <f t="shared" si="118"/>
        <v>0</v>
      </c>
      <c r="Q89" s="112">
        <f t="shared" si="118"/>
        <v>0</v>
      </c>
      <c r="R89" s="112">
        <f t="shared" si="118"/>
        <v>3943</v>
      </c>
      <c r="S89" s="112">
        <f t="shared" si="118"/>
        <v>3399</v>
      </c>
      <c r="T89" s="112">
        <f t="shared" si="118"/>
        <v>3399</v>
      </c>
      <c r="U89" s="112"/>
      <c r="V89" s="112">
        <f t="shared" ref="V89:Z89" si="119">V90+V91+V92+V93</f>
        <v>0</v>
      </c>
      <c r="W89" s="112">
        <f t="shared" si="119"/>
        <v>0</v>
      </c>
      <c r="X89" s="112">
        <f t="shared" si="119"/>
        <v>3943</v>
      </c>
      <c r="Y89" s="112">
        <f t="shared" si="119"/>
        <v>3399</v>
      </c>
      <c r="Z89" s="112">
        <f t="shared" si="119"/>
        <v>3399</v>
      </c>
      <c r="AA89" s="112"/>
      <c r="AB89" s="112">
        <f t="shared" ref="AB89:AF89" si="120">AB90+AB91+AB92+AB93</f>
        <v>0</v>
      </c>
      <c r="AC89" s="112">
        <f t="shared" si="120"/>
        <v>0</v>
      </c>
      <c r="AD89" s="112">
        <f t="shared" si="120"/>
        <v>3943</v>
      </c>
      <c r="AE89" s="112">
        <f t="shared" si="120"/>
        <v>3399</v>
      </c>
      <c r="AF89" s="112">
        <f t="shared" si="120"/>
        <v>3399</v>
      </c>
    </row>
    <row r="90" spans="1:32" s="102" customFormat="1" ht="34.5" hidden="1" customHeight="1" x14ac:dyDescent="0.25">
      <c r="A90" s="148" t="s">
        <v>412</v>
      </c>
      <c r="B90" s="173" t="s">
        <v>307</v>
      </c>
      <c r="C90" s="120" t="s">
        <v>175</v>
      </c>
      <c r="D90" s="104"/>
      <c r="E90" s="104"/>
      <c r="F90" s="111">
        <v>1692</v>
      </c>
      <c r="G90" s="111">
        <v>1692</v>
      </c>
      <c r="H90" s="111">
        <v>1692</v>
      </c>
      <c r="I90" s="100">
        <f t="shared" si="102"/>
        <v>0</v>
      </c>
      <c r="J90" s="100">
        <f t="shared" si="102"/>
        <v>0</v>
      </c>
      <c r="K90" s="100">
        <f t="shared" si="102"/>
        <v>0</v>
      </c>
      <c r="L90" s="112">
        <v>1692</v>
      </c>
      <c r="M90" s="112">
        <v>1692</v>
      </c>
      <c r="N90" s="112">
        <v>1692</v>
      </c>
      <c r="O90" s="112"/>
      <c r="P90" s="112"/>
      <c r="Q90" s="112"/>
      <c r="R90" s="202">
        <f t="shared" si="100"/>
        <v>1692</v>
      </c>
      <c r="S90" s="202">
        <f t="shared" si="100"/>
        <v>1692</v>
      </c>
      <c r="T90" s="202">
        <f t="shared" si="100"/>
        <v>1692</v>
      </c>
      <c r="U90" s="112"/>
      <c r="V90" s="112"/>
      <c r="W90" s="112"/>
      <c r="X90" s="202">
        <f t="shared" ref="X90:Z92" si="121">R90+U90</f>
        <v>1692</v>
      </c>
      <c r="Y90" s="202">
        <f t="shared" si="121"/>
        <v>1692</v>
      </c>
      <c r="Z90" s="202">
        <f t="shared" si="121"/>
        <v>1692</v>
      </c>
      <c r="AA90" s="112"/>
      <c r="AB90" s="112"/>
      <c r="AC90" s="112"/>
      <c r="AD90" s="202">
        <f t="shared" ref="AD90:AF92" si="122">X90+AA90</f>
        <v>1692</v>
      </c>
      <c r="AE90" s="202">
        <f t="shared" si="122"/>
        <v>1692</v>
      </c>
      <c r="AF90" s="202">
        <f t="shared" si="122"/>
        <v>1692</v>
      </c>
    </row>
    <row r="91" spans="1:32" s="102" customFormat="1" ht="18.75" hidden="1" customHeight="1" x14ac:dyDescent="0.25">
      <c r="A91" s="148" t="s">
        <v>412</v>
      </c>
      <c r="B91" s="177" t="s">
        <v>63</v>
      </c>
      <c r="C91" s="149" t="s">
        <v>176</v>
      </c>
      <c r="D91" s="104"/>
      <c r="E91" s="104"/>
      <c r="F91" s="111">
        <v>0</v>
      </c>
      <c r="G91" s="111">
        <v>0</v>
      </c>
      <c r="H91" s="111">
        <v>0</v>
      </c>
      <c r="I91" s="100">
        <f t="shared" si="102"/>
        <v>0</v>
      </c>
      <c r="J91" s="100">
        <f t="shared" si="102"/>
        <v>0</v>
      </c>
      <c r="K91" s="100">
        <f t="shared" si="102"/>
        <v>0</v>
      </c>
      <c r="L91" s="150">
        <v>0</v>
      </c>
      <c r="M91" s="150">
        <v>0</v>
      </c>
      <c r="N91" s="150">
        <v>0</v>
      </c>
      <c r="O91" s="150"/>
      <c r="P91" s="150"/>
      <c r="Q91" s="150"/>
      <c r="R91" s="202">
        <f t="shared" si="100"/>
        <v>0</v>
      </c>
      <c r="S91" s="202">
        <f t="shared" si="100"/>
        <v>0</v>
      </c>
      <c r="T91" s="202">
        <f t="shared" si="100"/>
        <v>0</v>
      </c>
      <c r="U91" s="150"/>
      <c r="V91" s="150"/>
      <c r="W91" s="150"/>
      <c r="X91" s="202">
        <f t="shared" si="121"/>
        <v>0</v>
      </c>
      <c r="Y91" s="202">
        <f t="shared" si="121"/>
        <v>0</v>
      </c>
      <c r="Z91" s="202">
        <f t="shared" si="121"/>
        <v>0</v>
      </c>
      <c r="AA91" s="150"/>
      <c r="AB91" s="150"/>
      <c r="AC91" s="150"/>
      <c r="AD91" s="202">
        <f t="shared" si="122"/>
        <v>0</v>
      </c>
      <c r="AE91" s="202">
        <f t="shared" si="122"/>
        <v>0</v>
      </c>
      <c r="AF91" s="202">
        <f t="shared" si="122"/>
        <v>0</v>
      </c>
    </row>
    <row r="92" spans="1:32" s="102" customFormat="1" ht="18.75" hidden="1" x14ac:dyDescent="0.25">
      <c r="A92" s="148" t="s">
        <v>412</v>
      </c>
      <c r="B92" s="173" t="s">
        <v>308</v>
      </c>
      <c r="C92" s="120" t="s">
        <v>177</v>
      </c>
      <c r="D92" s="104"/>
      <c r="E92" s="104"/>
      <c r="F92" s="111">
        <v>10</v>
      </c>
      <c r="G92" s="111">
        <v>10</v>
      </c>
      <c r="H92" s="111">
        <v>10</v>
      </c>
      <c r="I92" s="100">
        <f t="shared" si="102"/>
        <v>0</v>
      </c>
      <c r="J92" s="100">
        <f t="shared" si="102"/>
        <v>0</v>
      </c>
      <c r="K92" s="100">
        <f t="shared" si="102"/>
        <v>0</v>
      </c>
      <c r="L92" s="112">
        <v>10</v>
      </c>
      <c r="M92" s="112">
        <v>10</v>
      </c>
      <c r="N92" s="112">
        <v>10</v>
      </c>
      <c r="O92" s="112"/>
      <c r="P92" s="112"/>
      <c r="Q92" s="112"/>
      <c r="R92" s="202">
        <f t="shared" si="100"/>
        <v>10</v>
      </c>
      <c r="S92" s="202">
        <f t="shared" si="100"/>
        <v>10</v>
      </c>
      <c r="T92" s="202">
        <f t="shared" si="100"/>
        <v>10</v>
      </c>
      <c r="U92" s="112"/>
      <c r="V92" s="112"/>
      <c r="W92" s="112"/>
      <c r="X92" s="202">
        <f t="shared" si="121"/>
        <v>10</v>
      </c>
      <c r="Y92" s="202">
        <f t="shared" si="121"/>
        <v>10</v>
      </c>
      <c r="Z92" s="202">
        <f t="shared" si="121"/>
        <v>10</v>
      </c>
      <c r="AA92" s="112"/>
      <c r="AB92" s="112"/>
      <c r="AC92" s="112"/>
      <c r="AD92" s="202">
        <f t="shared" si="122"/>
        <v>10</v>
      </c>
      <c r="AE92" s="202">
        <f t="shared" si="122"/>
        <v>10</v>
      </c>
      <c r="AF92" s="202">
        <f t="shared" si="122"/>
        <v>10</v>
      </c>
    </row>
    <row r="93" spans="1:32" s="102" customFormat="1" ht="18.75" hidden="1" x14ac:dyDescent="0.25">
      <c r="A93" s="148" t="s">
        <v>412</v>
      </c>
      <c r="B93" s="173" t="s">
        <v>309</v>
      </c>
      <c r="C93" s="120" t="s">
        <v>178</v>
      </c>
      <c r="D93" s="104"/>
      <c r="E93" s="104"/>
      <c r="F93" s="111">
        <v>1697</v>
      </c>
      <c r="G93" s="111">
        <v>1697</v>
      </c>
      <c r="H93" s="111">
        <v>1697</v>
      </c>
      <c r="I93" s="100">
        <f t="shared" si="102"/>
        <v>0</v>
      </c>
      <c r="J93" s="100">
        <f t="shared" si="102"/>
        <v>0</v>
      </c>
      <c r="K93" s="100">
        <f t="shared" si="102"/>
        <v>0</v>
      </c>
      <c r="L93" s="112">
        <v>1697</v>
      </c>
      <c r="M93" s="112">
        <v>1697</v>
      </c>
      <c r="N93" s="112">
        <v>1697</v>
      </c>
      <c r="O93" s="112">
        <f>O94+O95</f>
        <v>544</v>
      </c>
      <c r="P93" s="112">
        <f t="shared" ref="P93:T93" si="123">P94+P95</f>
        <v>0</v>
      </c>
      <c r="Q93" s="112">
        <f t="shared" si="123"/>
        <v>0</v>
      </c>
      <c r="R93" s="112">
        <f t="shared" si="123"/>
        <v>2241</v>
      </c>
      <c r="S93" s="112">
        <f t="shared" si="123"/>
        <v>1697</v>
      </c>
      <c r="T93" s="112">
        <f t="shared" si="123"/>
        <v>1697</v>
      </c>
      <c r="U93" s="112">
        <f>U94+U95</f>
        <v>0</v>
      </c>
      <c r="V93" s="112">
        <f t="shared" ref="V93:Z93" si="124">V94+V95</f>
        <v>0</v>
      </c>
      <c r="W93" s="112">
        <f t="shared" si="124"/>
        <v>0</v>
      </c>
      <c r="X93" s="112">
        <f t="shared" si="124"/>
        <v>2241</v>
      </c>
      <c r="Y93" s="112">
        <f t="shared" si="124"/>
        <v>1697</v>
      </c>
      <c r="Z93" s="112">
        <f t="shared" si="124"/>
        <v>1697</v>
      </c>
      <c r="AA93" s="112">
        <f>AA94+AA95</f>
        <v>0</v>
      </c>
      <c r="AB93" s="112">
        <f t="shared" ref="AB93:AF93" si="125">AB94+AB95</f>
        <v>0</v>
      </c>
      <c r="AC93" s="112">
        <f t="shared" si="125"/>
        <v>0</v>
      </c>
      <c r="AD93" s="112">
        <f t="shared" si="125"/>
        <v>2241</v>
      </c>
      <c r="AE93" s="112">
        <f t="shared" si="125"/>
        <v>1697</v>
      </c>
      <c r="AF93" s="112">
        <f t="shared" si="125"/>
        <v>1697</v>
      </c>
    </row>
    <row r="94" spans="1:32" s="102" customFormat="1" ht="18.75" hidden="1" x14ac:dyDescent="0.25">
      <c r="A94" s="148" t="s">
        <v>412</v>
      </c>
      <c r="B94" s="173" t="s">
        <v>310</v>
      </c>
      <c r="C94" s="114" t="s">
        <v>272</v>
      </c>
      <c r="D94" s="104"/>
      <c r="E94" s="104"/>
      <c r="F94" s="111">
        <v>1453</v>
      </c>
      <c r="G94" s="111">
        <v>1453</v>
      </c>
      <c r="H94" s="111">
        <v>1453</v>
      </c>
      <c r="I94" s="100">
        <f t="shared" si="102"/>
        <v>0</v>
      </c>
      <c r="J94" s="100">
        <f t="shared" si="102"/>
        <v>0</v>
      </c>
      <c r="K94" s="100">
        <f t="shared" si="102"/>
        <v>0</v>
      </c>
      <c r="L94" s="112">
        <v>1453</v>
      </c>
      <c r="M94" s="112">
        <v>1453</v>
      </c>
      <c r="N94" s="112">
        <v>1453</v>
      </c>
      <c r="O94" s="112"/>
      <c r="P94" s="112"/>
      <c r="Q94" s="112"/>
      <c r="R94" s="202">
        <f t="shared" si="100"/>
        <v>1453</v>
      </c>
      <c r="S94" s="202">
        <f t="shared" si="100"/>
        <v>1453</v>
      </c>
      <c r="T94" s="202">
        <f t="shared" si="100"/>
        <v>1453</v>
      </c>
      <c r="U94" s="112"/>
      <c r="V94" s="112"/>
      <c r="W94" s="112"/>
      <c r="X94" s="202">
        <f t="shared" ref="X94:Z95" si="126">R94+U94</f>
        <v>1453</v>
      </c>
      <c r="Y94" s="202">
        <f t="shared" si="126"/>
        <v>1453</v>
      </c>
      <c r="Z94" s="202">
        <f t="shared" si="126"/>
        <v>1453</v>
      </c>
      <c r="AA94" s="112"/>
      <c r="AB94" s="112"/>
      <c r="AC94" s="112"/>
      <c r="AD94" s="202">
        <f t="shared" ref="AD94:AF95" si="127">X94+AA94</f>
        <v>1453</v>
      </c>
      <c r="AE94" s="202">
        <f t="shared" si="127"/>
        <v>1453</v>
      </c>
      <c r="AF94" s="202">
        <f t="shared" si="127"/>
        <v>1453</v>
      </c>
    </row>
    <row r="95" spans="1:32" s="102" customFormat="1" ht="18.75" hidden="1" x14ac:dyDescent="0.25">
      <c r="A95" s="148" t="s">
        <v>412</v>
      </c>
      <c r="B95" s="173" t="s">
        <v>311</v>
      </c>
      <c r="C95" s="114" t="s">
        <v>276</v>
      </c>
      <c r="D95" s="104"/>
      <c r="E95" s="104"/>
      <c r="F95" s="111">
        <v>244</v>
      </c>
      <c r="G95" s="111">
        <v>244</v>
      </c>
      <c r="H95" s="111">
        <v>244</v>
      </c>
      <c r="I95" s="100">
        <f t="shared" si="102"/>
        <v>0</v>
      </c>
      <c r="J95" s="100">
        <f t="shared" si="102"/>
        <v>0</v>
      </c>
      <c r="K95" s="100">
        <f t="shared" si="102"/>
        <v>0</v>
      </c>
      <c r="L95" s="112">
        <v>244</v>
      </c>
      <c r="M95" s="112">
        <v>244</v>
      </c>
      <c r="N95" s="112">
        <v>244</v>
      </c>
      <c r="O95" s="112">
        <v>544</v>
      </c>
      <c r="P95" s="112"/>
      <c r="Q95" s="112"/>
      <c r="R95" s="202">
        <f t="shared" si="100"/>
        <v>788</v>
      </c>
      <c r="S95" s="202">
        <f t="shared" si="100"/>
        <v>244</v>
      </c>
      <c r="T95" s="202">
        <f t="shared" si="100"/>
        <v>244</v>
      </c>
      <c r="U95" s="112"/>
      <c r="V95" s="112"/>
      <c r="W95" s="112"/>
      <c r="X95" s="202">
        <f t="shared" si="126"/>
        <v>788</v>
      </c>
      <c r="Y95" s="202">
        <f t="shared" si="126"/>
        <v>244</v>
      </c>
      <c r="Z95" s="202">
        <f t="shared" si="126"/>
        <v>244</v>
      </c>
      <c r="AA95" s="112"/>
      <c r="AB95" s="112"/>
      <c r="AC95" s="112"/>
      <c r="AD95" s="202">
        <f t="shared" si="127"/>
        <v>788</v>
      </c>
      <c r="AE95" s="202">
        <f t="shared" si="127"/>
        <v>244</v>
      </c>
      <c r="AF95" s="202">
        <f t="shared" si="127"/>
        <v>244</v>
      </c>
    </row>
    <row r="96" spans="1:32" s="102" customFormat="1" ht="37.5" hidden="1" x14ac:dyDescent="0.25">
      <c r="A96" s="97"/>
      <c r="B96" s="173" t="s">
        <v>64</v>
      </c>
      <c r="C96" s="117" t="s">
        <v>282</v>
      </c>
      <c r="D96" s="104"/>
      <c r="E96" s="104"/>
      <c r="F96" s="107">
        <f t="shared" ref="F96:H96" si="128">F97+F99</f>
        <v>9320.8000000000011</v>
      </c>
      <c r="G96" s="107">
        <f t="shared" si="128"/>
        <v>9320.8000000000011</v>
      </c>
      <c r="H96" s="107">
        <f t="shared" si="128"/>
        <v>9320.8000000000011</v>
      </c>
      <c r="I96" s="100">
        <f t="shared" si="102"/>
        <v>0</v>
      </c>
      <c r="J96" s="100">
        <f t="shared" si="102"/>
        <v>0</v>
      </c>
      <c r="K96" s="100">
        <f t="shared" si="102"/>
        <v>0</v>
      </c>
      <c r="L96" s="108">
        <f t="shared" ref="L96:AF96" si="129">L97+L99</f>
        <v>9320.8000000000011</v>
      </c>
      <c r="M96" s="108">
        <f t="shared" si="129"/>
        <v>9320.8000000000011</v>
      </c>
      <c r="N96" s="108">
        <f t="shared" si="129"/>
        <v>9320.8000000000011</v>
      </c>
      <c r="O96" s="108">
        <f t="shared" si="129"/>
        <v>0</v>
      </c>
      <c r="P96" s="108">
        <f t="shared" si="129"/>
        <v>0</v>
      </c>
      <c r="Q96" s="108">
        <f t="shared" si="129"/>
        <v>0</v>
      </c>
      <c r="R96" s="108">
        <f t="shared" si="129"/>
        <v>9320.8000000000011</v>
      </c>
      <c r="S96" s="108">
        <f t="shared" si="129"/>
        <v>9320.8000000000011</v>
      </c>
      <c r="T96" s="108">
        <f t="shared" si="129"/>
        <v>9320.8000000000011</v>
      </c>
      <c r="U96" s="108">
        <f t="shared" si="129"/>
        <v>0</v>
      </c>
      <c r="V96" s="108">
        <f t="shared" si="129"/>
        <v>0</v>
      </c>
      <c r="W96" s="108">
        <f t="shared" si="129"/>
        <v>0</v>
      </c>
      <c r="X96" s="108">
        <f t="shared" si="129"/>
        <v>9320.8000000000011</v>
      </c>
      <c r="Y96" s="108">
        <f t="shared" si="129"/>
        <v>9320.8000000000011</v>
      </c>
      <c r="Z96" s="108">
        <f t="shared" si="129"/>
        <v>9320.8000000000011</v>
      </c>
      <c r="AA96" s="108">
        <f t="shared" si="129"/>
        <v>0</v>
      </c>
      <c r="AB96" s="108">
        <f t="shared" si="129"/>
        <v>0</v>
      </c>
      <c r="AC96" s="108">
        <f t="shared" si="129"/>
        <v>0</v>
      </c>
      <c r="AD96" s="108">
        <f t="shared" si="129"/>
        <v>9320.8000000000011</v>
      </c>
      <c r="AE96" s="108">
        <f t="shared" si="129"/>
        <v>9320.8000000000011</v>
      </c>
      <c r="AF96" s="108">
        <f t="shared" si="129"/>
        <v>9320.8000000000011</v>
      </c>
    </row>
    <row r="97" spans="1:32" s="102" customFormat="1" ht="18.75" hidden="1" x14ac:dyDescent="0.25">
      <c r="A97" s="97">
        <v>911</v>
      </c>
      <c r="B97" s="172" t="s">
        <v>65</v>
      </c>
      <c r="C97" s="120" t="s">
        <v>179</v>
      </c>
      <c r="D97" s="104"/>
      <c r="E97" s="104"/>
      <c r="F97" s="111">
        <f t="shared" ref="F97:H97" si="130">F98</f>
        <v>1175.7</v>
      </c>
      <c r="G97" s="111">
        <f t="shared" si="130"/>
        <v>1175.7</v>
      </c>
      <c r="H97" s="111">
        <f t="shared" si="130"/>
        <v>1175.7</v>
      </c>
      <c r="I97" s="100">
        <f t="shared" si="102"/>
        <v>0</v>
      </c>
      <c r="J97" s="100">
        <f t="shared" si="102"/>
        <v>0</v>
      </c>
      <c r="K97" s="100">
        <f t="shared" si="102"/>
        <v>0</v>
      </c>
      <c r="L97" s="112">
        <f t="shared" ref="L97:AF97" si="131">L98</f>
        <v>1175.7</v>
      </c>
      <c r="M97" s="112">
        <f t="shared" si="131"/>
        <v>1175.7</v>
      </c>
      <c r="N97" s="112">
        <f t="shared" si="131"/>
        <v>1175.7</v>
      </c>
      <c r="O97" s="112">
        <f t="shared" si="131"/>
        <v>0</v>
      </c>
      <c r="P97" s="112">
        <f t="shared" si="131"/>
        <v>0</v>
      </c>
      <c r="Q97" s="112">
        <f t="shared" si="131"/>
        <v>0</v>
      </c>
      <c r="R97" s="112">
        <f t="shared" si="131"/>
        <v>1175.7</v>
      </c>
      <c r="S97" s="112">
        <f t="shared" si="131"/>
        <v>1175.7</v>
      </c>
      <c r="T97" s="112">
        <f t="shared" si="131"/>
        <v>1175.7</v>
      </c>
      <c r="U97" s="112">
        <f t="shared" si="131"/>
        <v>0</v>
      </c>
      <c r="V97" s="112">
        <f t="shared" si="131"/>
        <v>0</v>
      </c>
      <c r="W97" s="112">
        <f t="shared" si="131"/>
        <v>0</v>
      </c>
      <c r="X97" s="112">
        <f t="shared" si="131"/>
        <v>1175.7</v>
      </c>
      <c r="Y97" s="112">
        <f t="shared" si="131"/>
        <v>1175.7</v>
      </c>
      <c r="Z97" s="112">
        <f t="shared" si="131"/>
        <v>1175.7</v>
      </c>
      <c r="AA97" s="112">
        <f t="shared" si="131"/>
        <v>0</v>
      </c>
      <c r="AB97" s="112">
        <f t="shared" si="131"/>
        <v>0</v>
      </c>
      <c r="AC97" s="112">
        <f t="shared" si="131"/>
        <v>0</v>
      </c>
      <c r="AD97" s="112">
        <f t="shared" si="131"/>
        <v>1175.7</v>
      </c>
      <c r="AE97" s="112">
        <f t="shared" si="131"/>
        <v>1175.7</v>
      </c>
      <c r="AF97" s="112">
        <f t="shared" si="131"/>
        <v>1175.7</v>
      </c>
    </row>
    <row r="98" spans="1:32" s="102" customFormat="1" ht="37.5" hidden="1" x14ac:dyDescent="0.25">
      <c r="A98" s="97">
        <v>911</v>
      </c>
      <c r="B98" s="173" t="s">
        <v>66</v>
      </c>
      <c r="C98" s="114" t="s">
        <v>180</v>
      </c>
      <c r="D98" s="104"/>
      <c r="E98" s="104"/>
      <c r="F98" s="111">
        <v>1175.7</v>
      </c>
      <c r="G98" s="111">
        <f>F98</f>
        <v>1175.7</v>
      </c>
      <c r="H98" s="111">
        <f>G98</f>
        <v>1175.7</v>
      </c>
      <c r="I98" s="100">
        <f t="shared" si="102"/>
        <v>0</v>
      </c>
      <c r="J98" s="100">
        <f t="shared" si="102"/>
        <v>0</v>
      </c>
      <c r="K98" s="100">
        <f t="shared" si="102"/>
        <v>0</v>
      </c>
      <c r="L98" s="112">
        <v>1175.7</v>
      </c>
      <c r="M98" s="112">
        <f>L98</f>
        <v>1175.7</v>
      </c>
      <c r="N98" s="112">
        <f>M98</f>
        <v>1175.7</v>
      </c>
      <c r="O98" s="112"/>
      <c r="P98" s="112"/>
      <c r="Q98" s="112"/>
      <c r="R98" s="202">
        <f t="shared" si="100"/>
        <v>1175.7</v>
      </c>
      <c r="S98" s="202">
        <f t="shared" si="100"/>
        <v>1175.7</v>
      </c>
      <c r="T98" s="202">
        <f t="shared" si="100"/>
        <v>1175.7</v>
      </c>
      <c r="U98" s="112"/>
      <c r="V98" s="112"/>
      <c r="W98" s="112"/>
      <c r="X98" s="202">
        <f t="shared" ref="X98:Z98" si="132">R98+U98</f>
        <v>1175.7</v>
      </c>
      <c r="Y98" s="202">
        <f t="shared" si="132"/>
        <v>1175.7</v>
      </c>
      <c r="Z98" s="202">
        <f t="shared" si="132"/>
        <v>1175.7</v>
      </c>
      <c r="AA98" s="112"/>
      <c r="AB98" s="112"/>
      <c r="AC98" s="112"/>
      <c r="AD98" s="202">
        <f t="shared" ref="AD98:AF98" si="133">X98+AA98</f>
        <v>1175.7</v>
      </c>
      <c r="AE98" s="202">
        <f t="shared" si="133"/>
        <v>1175.7</v>
      </c>
      <c r="AF98" s="202">
        <f t="shared" si="133"/>
        <v>1175.7</v>
      </c>
    </row>
    <row r="99" spans="1:32" s="102" customFormat="1" ht="18.75" hidden="1" x14ac:dyDescent="0.25">
      <c r="A99" s="97"/>
      <c r="B99" s="173" t="s">
        <v>67</v>
      </c>
      <c r="C99" s="120" t="s">
        <v>181</v>
      </c>
      <c r="D99" s="104"/>
      <c r="E99" s="104"/>
      <c r="F99" s="111">
        <f t="shared" ref="F99:H99" si="134">F100+F101</f>
        <v>8145.1</v>
      </c>
      <c r="G99" s="111">
        <f t="shared" si="134"/>
        <v>8145.1</v>
      </c>
      <c r="H99" s="111">
        <f t="shared" si="134"/>
        <v>8145.1</v>
      </c>
      <c r="I99" s="100">
        <f t="shared" si="102"/>
        <v>0</v>
      </c>
      <c r="J99" s="100">
        <f t="shared" si="102"/>
        <v>0</v>
      </c>
      <c r="K99" s="100">
        <f t="shared" si="102"/>
        <v>0</v>
      </c>
      <c r="L99" s="112">
        <f t="shared" ref="L99:AF99" si="135">L100+L101</f>
        <v>8145.1</v>
      </c>
      <c r="M99" s="112">
        <f t="shared" si="135"/>
        <v>8145.1</v>
      </c>
      <c r="N99" s="112">
        <f t="shared" si="135"/>
        <v>8145.1</v>
      </c>
      <c r="O99" s="112">
        <f t="shared" si="135"/>
        <v>0</v>
      </c>
      <c r="P99" s="112">
        <f t="shared" si="135"/>
        <v>0</v>
      </c>
      <c r="Q99" s="112">
        <f t="shared" si="135"/>
        <v>0</v>
      </c>
      <c r="R99" s="112">
        <f t="shared" si="135"/>
        <v>8145.1</v>
      </c>
      <c r="S99" s="112">
        <f t="shared" si="135"/>
        <v>8145.1</v>
      </c>
      <c r="T99" s="112">
        <f t="shared" si="135"/>
        <v>8145.1</v>
      </c>
      <c r="U99" s="112">
        <f t="shared" si="135"/>
        <v>0</v>
      </c>
      <c r="V99" s="112">
        <f t="shared" si="135"/>
        <v>0</v>
      </c>
      <c r="W99" s="112">
        <f t="shared" si="135"/>
        <v>0</v>
      </c>
      <c r="X99" s="112">
        <f t="shared" si="135"/>
        <v>8145.1</v>
      </c>
      <c r="Y99" s="112">
        <f t="shared" si="135"/>
        <v>8145.1</v>
      </c>
      <c r="Z99" s="112">
        <f t="shared" si="135"/>
        <v>8145.1</v>
      </c>
      <c r="AA99" s="112">
        <f t="shared" si="135"/>
        <v>0</v>
      </c>
      <c r="AB99" s="112">
        <f t="shared" si="135"/>
        <v>0</v>
      </c>
      <c r="AC99" s="112">
        <f t="shared" si="135"/>
        <v>0</v>
      </c>
      <c r="AD99" s="112">
        <f t="shared" si="135"/>
        <v>8145.1</v>
      </c>
      <c r="AE99" s="112">
        <f t="shared" si="135"/>
        <v>8145.1</v>
      </c>
      <c r="AF99" s="112">
        <f t="shared" si="135"/>
        <v>8145.1</v>
      </c>
    </row>
    <row r="100" spans="1:32" s="137" customFormat="1" ht="37.5" hidden="1" x14ac:dyDescent="0.25">
      <c r="A100" s="97">
        <v>900</v>
      </c>
      <c r="B100" s="173" t="s">
        <v>68</v>
      </c>
      <c r="C100" s="151" t="s">
        <v>182</v>
      </c>
      <c r="D100" s="104"/>
      <c r="E100" s="104"/>
      <c r="F100" s="111">
        <v>1538</v>
      </c>
      <c r="G100" s="111">
        <v>1538</v>
      </c>
      <c r="H100" s="111">
        <v>1538</v>
      </c>
      <c r="I100" s="100">
        <f t="shared" si="102"/>
        <v>0</v>
      </c>
      <c r="J100" s="100">
        <f t="shared" si="102"/>
        <v>0</v>
      </c>
      <c r="K100" s="100">
        <f t="shared" si="102"/>
        <v>0</v>
      </c>
      <c r="L100" s="112">
        <v>1538</v>
      </c>
      <c r="M100" s="112">
        <v>1538</v>
      </c>
      <c r="N100" s="112">
        <v>1538</v>
      </c>
      <c r="O100" s="112"/>
      <c r="P100" s="112"/>
      <c r="Q100" s="112"/>
      <c r="R100" s="202">
        <f t="shared" si="100"/>
        <v>1538</v>
      </c>
      <c r="S100" s="202">
        <f t="shared" si="100"/>
        <v>1538</v>
      </c>
      <c r="T100" s="202">
        <f t="shared" si="100"/>
        <v>1538</v>
      </c>
      <c r="U100" s="112"/>
      <c r="V100" s="112"/>
      <c r="W100" s="112"/>
      <c r="X100" s="202">
        <f t="shared" ref="X100:Z101" si="136">R100+U100</f>
        <v>1538</v>
      </c>
      <c r="Y100" s="202">
        <f t="shared" si="136"/>
        <v>1538</v>
      </c>
      <c r="Z100" s="202">
        <f t="shared" si="136"/>
        <v>1538</v>
      </c>
      <c r="AA100" s="112"/>
      <c r="AB100" s="112"/>
      <c r="AC100" s="112"/>
      <c r="AD100" s="202">
        <f t="shared" ref="AD100:AF101" si="137">X100+AA100</f>
        <v>1538</v>
      </c>
      <c r="AE100" s="202">
        <f t="shared" si="137"/>
        <v>1538</v>
      </c>
      <c r="AF100" s="202">
        <f t="shared" si="137"/>
        <v>1538</v>
      </c>
    </row>
    <row r="101" spans="1:32" s="155" customFormat="1" ht="24" hidden="1" customHeight="1" x14ac:dyDescent="0.25">
      <c r="A101" s="152" t="s">
        <v>312</v>
      </c>
      <c r="B101" s="178" t="s">
        <v>69</v>
      </c>
      <c r="C101" s="153" t="s">
        <v>183</v>
      </c>
      <c r="D101" s="154"/>
      <c r="E101" s="154"/>
      <c r="F101" s="111">
        <v>6607.1</v>
      </c>
      <c r="G101" s="111">
        <f>F101</f>
        <v>6607.1</v>
      </c>
      <c r="H101" s="111">
        <f>G101</f>
        <v>6607.1</v>
      </c>
      <c r="I101" s="100">
        <f t="shared" si="102"/>
        <v>0</v>
      </c>
      <c r="J101" s="100">
        <f t="shared" si="102"/>
        <v>0</v>
      </c>
      <c r="K101" s="100">
        <f t="shared" si="102"/>
        <v>0</v>
      </c>
      <c r="L101" s="112">
        <v>6607.1</v>
      </c>
      <c r="M101" s="112">
        <v>6607.1</v>
      </c>
      <c r="N101" s="112">
        <v>6607.1</v>
      </c>
      <c r="O101" s="112"/>
      <c r="P101" s="112"/>
      <c r="Q101" s="112"/>
      <c r="R101" s="202">
        <f t="shared" si="100"/>
        <v>6607.1</v>
      </c>
      <c r="S101" s="202">
        <f t="shared" si="100"/>
        <v>6607.1</v>
      </c>
      <c r="T101" s="202">
        <f t="shared" si="100"/>
        <v>6607.1</v>
      </c>
      <c r="U101" s="112"/>
      <c r="V101" s="112"/>
      <c r="W101" s="112"/>
      <c r="X101" s="202">
        <f t="shared" si="136"/>
        <v>6607.1</v>
      </c>
      <c r="Y101" s="202">
        <f t="shared" si="136"/>
        <v>6607.1</v>
      </c>
      <c r="Z101" s="202">
        <f t="shared" si="136"/>
        <v>6607.1</v>
      </c>
      <c r="AA101" s="112"/>
      <c r="AB101" s="112"/>
      <c r="AC101" s="112"/>
      <c r="AD101" s="202">
        <f t="shared" si="137"/>
        <v>6607.1</v>
      </c>
      <c r="AE101" s="202">
        <f t="shared" si="137"/>
        <v>6607.1</v>
      </c>
      <c r="AF101" s="202">
        <f t="shared" si="137"/>
        <v>6607.1</v>
      </c>
    </row>
    <row r="102" spans="1:32" s="102" customFormat="1" ht="18.75" hidden="1" x14ac:dyDescent="0.25">
      <c r="A102" s="97"/>
      <c r="B102" s="172" t="s">
        <v>70</v>
      </c>
      <c r="C102" s="117" t="s">
        <v>184</v>
      </c>
      <c r="D102" s="104"/>
      <c r="E102" s="104"/>
      <c r="F102" s="107">
        <f t="shared" ref="F102:H102" si="138">F103+F105+F109</f>
        <v>-5364</v>
      </c>
      <c r="G102" s="107">
        <f t="shared" si="138"/>
        <v>4701</v>
      </c>
      <c r="H102" s="107">
        <f t="shared" si="138"/>
        <v>4200</v>
      </c>
      <c r="I102" s="100">
        <f t="shared" si="102"/>
        <v>0</v>
      </c>
      <c r="J102" s="100">
        <f t="shared" si="102"/>
        <v>0</v>
      </c>
      <c r="K102" s="100">
        <f t="shared" si="102"/>
        <v>0</v>
      </c>
      <c r="L102" s="108">
        <f t="shared" ref="L102:AF102" si="139">L103+L105+L109</f>
        <v>-5364</v>
      </c>
      <c r="M102" s="108">
        <f t="shared" si="139"/>
        <v>4701</v>
      </c>
      <c r="N102" s="108">
        <f t="shared" si="139"/>
        <v>4200</v>
      </c>
      <c r="O102" s="108">
        <f t="shared" si="139"/>
        <v>4479</v>
      </c>
      <c r="P102" s="108">
        <f t="shared" si="139"/>
        <v>0</v>
      </c>
      <c r="Q102" s="108">
        <f t="shared" si="139"/>
        <v>0</v>
      </c>
      <c r="R102" s="108">
        <f t="shared" si="139"/>
        <v>-885</v>
      </c>
      <c r="S102" s="108">
        <f t="shared" si="139"/>
        <v>4701</v>
      </c>
      <c r="T102" s="108">
        <f t="shared" si="139"/>
        <v>4200</v>
      </c>
      <c r="U102" s="108">
        <f t="shared" si="139"/>
        <v>0</v>
      </c>
      <c r="V102" s="108">
        <f t="shared" si="139"/>
        <v>0</v>
      </c>
      <c r="W102" s="108">
        <f t="shared" si="139"/>
        <v>0</v>
      </c>
      <c r="X102" s="108">
        <f t="shared" si="139"/>
        <v>-885</v>
      </c>
      <c r="Y102" s="108">
        <f t="shared" si="139"/>
        <v>4701</v>
      </c>
      <c r="Z102" s="108">
        <f t="shared" si="139"/>
        <v>4200</v>
      </c>
      <c r="AA102" s="108">
        <f t="shared" si="139"/>
        <v>0</v>
      </c>
      <c r="AB102" s="108">
        <f t="shared" si="139"/>
        <v>0</v>
      </c>
      <c r="AC102" s="108">
        <f t="shared" si="139"/>
        <v>0</v>
      </c>
      <c r="AD102" s="108">
        <f t="shared" si="139"/>
        <v>-885</v>
      </c>
      <c r="AE102" s="108">
        <f t="shared" si="139"/>
        <v>4701</v>
      </c>
      <c r="AF102" s="108">
        <f t="shared" si="139"/>
        <v>4200</v>
      </c>
    </row>
    <row r="103" spans="1:32" s="102" customFormat="1" ht="18.75" hidden="1" x14ac:dyDescent="0.25">
      <c r="A103" s="97">
        <v>900</v>
      </c>
      <c r="B103" s="172" t="s">
        <v>71</v>
      </c>
      <c r="C103" s="120" t="s">
        <v>185</v>
      </c>
      <c r="D103" s="104"/>
      <c r="E103" s="104"/>
      <c r="F103" s="111">
        <f t="shared" ref="F103:H103" si="140">F104</f>
        <v>409</v>
      </c>
      <c r="G103" s="111">
        <f t="shared" si="140"/>
        <v>378</v>
      </c>
      <c r="H103" s="111">
        <f t="shared" si="140"/>
        <v>377</v>
      </c>
      <c r="I103" s="100">
        <f t="shared" si="102"/>
        <v>0</v>
      </c>
      <c r="J103" s="100">
        <f t="shared" si="102"/>
        <v>0</v>
      </c>
      <c r="K103" s="100">
        <f t="shared" si="102"/>
        <v>0</v>
      </c>
      <c r="L103" s="112">
        <f t="shared" ref="L103:AF103" si="141">L104</f>
        <v>409</v>
      </c>
      <c r="M103" s="112">
        <f t="shared" si="141"/>
        <v>378</v>
      </c>
      <c r="N103" s="112">
        <f t="shared" si="141"/>
        <v>377</v>
      </c>
      <c r="O103" s="112">
        <f t="shared" si="141"/>
        <v>0</v>
      </c>
      <c r="P103" s="112">
        <f t="shared" si="141"/>
        <v>0</v>
      </c>
      <c r="Q103" s="112">
        <f t="shared" si="141"/>
        <v>0</v>
      </c>
      <c r="R103" s="112">
        <f t="shared" si="141"/>
        <v>409</v>
      </c>
      <c r="S103" s="112">
        <f t="shared" si="141"/>
        <v>378</v>
      </c>
      <c r="T103" s="112">
        <f t="shared" si="141"/>
        <v>377</v>
      </c>
      <c r="U103" s="112">
        <f t="shared" si="141"/>
        <v>0</v>
      </c>
      <c r="V103" s="112">
        <f t="shared" si="141"/>
        <v>0</v>
      </c>
      <c r="W103" s="112">
        <f t="shared" si="141"/>
        <v>0</v>
      </c>
      <c r="X103" s="112">
        <f t="shared" si="141"/>
        <v>409</v>
      </c>
      <c r="Y103" s="112">
        <f t="shared" si="141"/>
        <v>378</v>
      </c>
      <c r="Z103" s="112">
        <f t="shared" si="141"/>
        <v>377</v>
      </c>
      <c r="AA103" s="112">
        <f t="shared" si="141"/>
        <v>0</v>
      </c>
      <c r="AB103" s="112">
        <f t="shared" si="141"/>
        <v>0</v>
      </c>
      <c r="AC103" s="112">
        <f t="shared" si="141"/>
        <v>0</v>
      </c>
      <c r="AD103" s="112">
        <f t="shared" si="141"/>
        <v>409</v>
      </c>
      <c r="AE103" s="112">
        <f t="shared" si="141"/>
        <v>378</v>
      </c>
      <c r="AF103" s="112">
        <f t="shared" si="141"/>
        <v>377</v>
      </c>
    </row>
    <row r="104" spans="1:32" s="102" customFormat="1" ht="18.75" hidden="1" x14ac:dyDescent="0.25">
      <c r="A104" s="97">
        <v>900</v>
      </c>
      <c r="B104" s="173" t="s">
        <v>72</v>
      </c>
      <c r="C104" s="114" t="s">
        <v>186</v>
      </c>
      <c r="D104" s="104"/>
      <c r="E104" s="104"/>
      <c r="F104" s="111">
        <v>409</v>
      </c>
      <c r="G104" s="111">
        <v>378</v>
      </c>
      <c r="H104" s="111">
        <v>377</v>
      </c>
      <c r="I104" s="100">
        <f t="shared" si="102"/>
        <v>0</v>
      </c>
      <c r="J104" s="100">
        <f t="shared" si="102"/>
        <v>0</v>
      </c>
      <c r="K104" s="100">
        <f t="shared" si="102"/>
        <v>0</v>
      </c>
      <c r="L104" s="112">
        <v>409</v>
      </c>
      <c r="M104" s="112">
        <v>378</v>
      </c>
      <c r="N104" s="112">
        <v>377</v>
      </c>
      <c r="O104" s="112"/>
      <c r="P104" s="112"/>
      <c r="Q104" s="112"/>
      <c r="R104" s="202">
        <f t="shared" si="100"/>
        <v>409</v>
      </c>
      <c r="S104" s="202">
        <f t="shared" si="100"/>
        <v>378</v>
      </c>
      <c r="T104" s="202">
        <f t="shared" si="100"/>
        <v>377</v>
      </c>
      <c r="U104" s="112"/>
      <c r="V104" s="112"/>
      <c r="W104" s="112"/>
      <c r="X104" s="202">
        <f t="shared" ref="X104:Z104" si="142">R104+U104</f>
        <v>409</v>
      </c>
      <c r="Y104" s="202">
        <f t="shared" si="142"/>
        <v>378</v>
      </c>
      <c r="Z104" s="202">
        <f t="shared" si="142"/>
        <v>377</v>
      </c>
      <c r="AA104" s="112"/>
      <c r="AB104" s="112"/>
      <c r="AC104" s="112"/>
      <c r="AD104" s="202">
        <f t="shared" ref="AD104:AF104" si="143">X104+AA104</f>
        <v>409</v>
      </c>
      <c r="AE104" s="202">
        <f t="shared" si="143"/>
        <v>378</v>
      </c>
      <c r="AF104" s="202">
        <f t="shared" si="143"/>
        <v>377</v>
      </c>
    </row>
    <row r="105" spans="1:32" s="102" customFormat="1" ht="56.25" hidden="1" x14ac:dyDescent="0.25">
      <c r="A105" s="97">
        <v>905</v>
      </c>
      <c r="B105" s="172" t="s">
        <v>73</v>
      </c>
      <c r="C105" s="144" t="s">
        <v>313</v>
      </c>
      <c r="D105" s="104"/>
      <c r="E105" s="104"/>
      <c r="F105" s="111">
        <f t="shared" ref="F105:H105" si="144">F106</f>
        <v>2000</v>
      </c>
      <c r="G105" s="111">
        <f t="shared" si="144"/>
        <v>1500</v>
      </c>
      <c r="H105" s="111">
        <f t="shared" si="144"/>
        <v>1000</v>
      </c>
      <c r="I105" s="100">
        <f t="shared" si="102"/>
        <v>0</v>
      </c>
      <c r="J105" s="100">
        <f t="shared" si="102"/>
        <v>0</v>
      </c>
      <c r="K105" s="100">
        <f t="shared" si="102"/>
        <v>0</v>
      </c>
      <c r="L105" s="112">
        <f t="shared" ref="L105:AF105" si="145">L106</f>
        <v>2000</v>
      </c>
      <c r="M105" s="112">
        <f t="shared" si="145"/>
        <v>1500</v>
      </c>
      <c r="N105" s="112">
        <f t="shared" si="145"/>
        <v>1000</v>
      </c>
      <c r="O105" s="112">
        <f t="shared" si="145"/>
        <v>0</v>
      </c>
      <c r="P105" s="112">
        <f t="shared" si="145"/>
        <v>0</v>
      </c>
      <c r="Q105" s="112">
        <f t="shared" si="145"/>
        <v>0</v>
      </c>
      <c r="R105" s="112">
        <f t="shared" si="145"/>
        <v>2000</v>
      </c>
      <c r="S105" s="112">
        <f t="shared" si="145"/>
        <v>1500</v>
      </c>
      <c r="T105" s="112">
        <f t="shared" si="145"/>
        <v>1000</v>
      </c>
      <c r="U105" s="112">
        <f t="shared" si="145"/>
        <v>0</v>
      </c>
      <c r="V105" s="112">
        <f t="shared" si="145"/>
        <v>0</v>
      </c>
      <c r="W105" s="112">
        <f t="shared" si="145"/>
        <v>0</v>
      </c>
      <c r="X105" s="112">
        <f t="shared" si="145"/>
        <v>2000</v>
      </c>
      <c r="Y105" s="112">
        <f t="shared" si="145"/>
        <v>1500</v>
      </c>
      <c r="Z105" s="112">
        <f t="shared" si="145"/>
        <v>1000</v>
      </c>
      <c r="AA105" s="112">
        <f t="shared" si="145"/>
        <v>0</v>
      </c>
      <c r="AB105" s="112">
        <f t="shared" si="145"/>
        <v>0</v>
      </c>
      <c r="AC105" s="112">
        <f t="shared" si="145"/>
        <v>0</v>
      </c>
      <c r="AD105" s="112">
        <f t="shared" si="145"/>
        <v>2000</v>
      </c>
      <c r="AE105" s="112">
        <f t="shared" si="145"/>
        <v>1500</v>
      </c>
      <c r="AF105" s="112">
        <f t="shared" si="145"/>
        <v>1000</v>
      </c>
    </row>
    <row r="106" spans="1:32" s="102" customFormat="1" ht="75" hidden="1" x14ac:dyDescent="0.25">
      <c r="A106" s="97">
        <v>905</v>
      </c>
      <c r="B106" s="172" t="s">
        <v>74</v>
      </c>
      <c r="C106" s="144" t="s">
        <v>187</v>
      </c>
      <c r="D106" s="104"/>
      <c r="E106" s="104"/>
      <c r="F106" s="111">
        <f>F107+F108</f>
        <v>2000</v>
      </c>
      <c r="G106" s="111">
        <f>G107+G108</f>
        <v>1500</v>
      </c>
      <c r="H106" s="111">
        <f>H107+H108</f>
        <v>1000</v>
      </c>
      <c r="I106" s="100">
        <f t="shared" si="102"/>
        <v>0</v>
      </c>
      <c r="J106" s="100">
        <f t="shared" si="102"/>
        <v>0</v>
      </c>
      <c r="K106" s="100">
        <f t="shared" si="102"/>
        <v>0</v>
      </c>
      <c r="L106" s="112">
        <f t="shared" ref="L106:AF106" si="146">L107+L108</f>
        <v>2000</v>
      </c>
      <c r="M106" s="112">
        <f t="shared" si="146"/>
        <v>1500</v>
      </c>
      <c r="N106" s="112">
        <f t="shared" si="146"/>
        <v>1000</v>
      </c>
      <c r="O106" s="112">
        <f t="shared" si="146"/>
        <v>0</v>
      </c>
      <c r="P106" s="112">
        <f t="shared" si="146"/>
        <v>0</v>
      </c>
      <c r="Q106" s="112">
        <f t="shared" si="146"/>
        <v>0</v>
      </c>
      <c r="R106" s="112">
        <f t="shared" si="146"/>
        <v>2000</v>
      </c>
      <c r="S106" s="112">
        <f t="shared" si="146"/>
        <v>1500</v>
      </c>
      <c r="T106" s="112">
        <f t="shared" si="146"/>
        <v>1000</v>
      </c>
      <c r="U106" s="112">
        <f t="shared" si="146"/>
        <v>0</v>
      </c>
      <c r="V106" s="112">
        <f t="shared" si="146"/>
        <v>0</v>
      </c>
      <c r="W106" s="112">
        <f t="shared" si="146"/>
        <v>0</v>
      </c>
      <c r="X106" s="112">
        <f t="shared" si="146"/>
        <v>2000</v>
      </c>
      <c r="Y106" s="112">
        <f t="shared" si="146"/>
        <v>1500</v>
      </c>
      <c r="Z106" s="112">
        <f t="shared" si="146"/>
        <v>1000</v>
      </c>
      <c r="AA106" s="112">
        <f t="shared" si="146"/>
        <v>0</v>
      </c>
      <c r="AB106" s="112">
        <f t="shared" si="146"/>
        <v>0</v>
      </c>
      <c r="AC106" s="112">
        <f t="shared" si="146"/>
        <v>0</v>
      </c>
      <c r="AD106" s="112">
        <f t="shared" si="146"/>
        <v>2000</v>
      </c>
      <c r="AE106" s="112">
        <f t="shared" si="146"/>
        <v>1500</v>
      </c>
      <c r="AF106" s="112">
        <f t="shared" si="146"/>
        <v>1000</v>
      </c>
    </row>
    <row r="107" spans="1:32" s="137" customFormat="1" ht="75" hidden="1" customHeight="1" x14ac:dyDescent="0.25">
      <c r="A107" s="97">
        <v>905</v>
      </c>
      <c r="B107" s="179" t="s">
        <v>280</v>
      </c>
      <c r="C107" s="129" t="s">
        <v>281</v>
      </c>
      <c r="D107" s="104"/>
      <c r="E107" s="104"/>
      <c r="F107" s="111">
        <v>0</v>
      </c>
      <c r="G107" s="111">
        <v>0</v>
      </c>
      <c r="H107" s="111">
        <v>0</v>
      </c>
      <c r="I107" s="100">
        <f t="shared" si="102"/>
        <v>0</v>
      </c>
      <c r="J107" s="100">
        <f t="shared" si="102"/>
        <v>0</v>
      </c>
      <c r="K107" s="100">
        <f t="shared" si="102"/>
        <v>0</v>
      </c>
      <c r="L107" s="111">
        <v>0</v>
      </c>
      <c r="M107" s="111">
        <v>0</v>
      </c>
      <c r="N107" s="111">
        <v>0</v>
      </c>
      <c r="O107" s="111">
        <v>0</v>
      </c>
      <c r="P107" s="111">
        <v>0</v>
      </c>
      <c r="Q107" s="111">
        <v>0</v>
      </c>
      <c r="R107" s="202">
        <f t="shared" si="100"/>
        <v>0</v>
      </c>
      <c r="S107" s="202">
        <f t="shared" si="100"/>
        <v>0</v>
      </c>
      <c r="T107" s="202">
        <f t="shared" si="100"/>
        <v>0</v>
      </c>
      <c r="U107" s="111">
        <v>0</v>
      </c>
      <c r="V107" s="111">
        <v>0</v>
      </c>
      <c r="W107" s="111">
        <v>0</v>
      </c>
      <c r="X107" s="202">
        <f t="shared" ref="X107:Z108" si="147">R107+U107</f>
        <v>0</v>
      </c>
      <c r="Y107" s="202">
        <f t="shared" si="147"/>
        <v>0</v>
      </c>
      <c r="Z107" s="202">
        <f t="shared" si="147"/>
        <v>0</v>
      </c>
      <c r="AA107" s="111">
        <v>0</v>
      </c>
      <c r="AB107" s="111">
        <v>0</v>
      </c>
      <c r="AC107" s="111">
        <v>0</v>
      </c>
      <c r="AD107" s="202">
        <f t="shared" ref="AD107:AF108" si="148">X107+AA107</f>
        <v>0</v>
      </c>
      <c r="AE107" s="202">
        <f t="shared" si="148"/>
        <v>0</v>
      </c>
      <c r="AF107" s="202">
        <f t="shared" si="148"/>
        <v>0</v>
      </c>
    </row>
    <row r="108" spans="1:32" s="102" customFormat="1" ht="75" hidden="1" x14ac:dyDescent="0.25">
      <c r="A108" s="97">
        <v>905</v>
      </c>
      <c r="B108" s="173" t="s">
        <v>75</v>
      </c>
      <c r="C108" s="114" t="s">
        <v>188</v>
      </c>
      <c r="D108" s="104"/>
      <c r="E108" s="104"/>
      <c r="F108" s="111">
        <v>2000</v>
      </c>
      <c r="G108" s="111">
        <v>1500</v>
      </c>
      <c r="H108" s="111">
        <v>1000</v>
      </c>
      <c r="I108" s="100">
        <f t="shared" si="102"/>
        <v>0</v>
      </c>
      <c r="J108" s="100">
        <f t="shared" si="102"/>
        <v>0</v>
      </c>
      <c r="K108" s="100">
        <f t="shared" si="102"/>
        <v>0</v>
      </c>
      <c r="L108" s="112">
        <v>2000</v>
      </c>
      <c r="M108" s="112">
        <v>1500</v>
      </c>
      <c r="N108" s="112">
        <v>1000</v>
      </c>
      <c r="O108" s="112"/>
      <c r="P108" s="112"/>
      <c r="Q108" s="112"/>
      <c r="R108" s="202">
        <f t="shared" si="100"/>
        <v>2000</v>
      </c>
      <c r="S108" s="202">
        <f t="shared" si="100"/>
        <v>1500</v>
      </c>
      <c r="T108" s="202">
        <f t="shared" si="100"/>
        <v>1000</v>
      </c>
      <c r="U108" s="112"/>
      <c r="V108" s="112"/>
      <c r="W108" s="112"/>
      <c r="X108" s="202">
        <f t="shared" si="147"/>
        <v>2000</v>
      </c>
      <c r="Y108" s="202">
        <f t="shared" si="147"/>
        <v>1500</v>
      </c>
      <c r="Z108" s="202">
        <f t="shared" si="147"/>
        <v>1000</v>
      </c>
      <c r="AA108" s="112"/>
      <c r="AB108" s="112"/>
      <c r="AC108" s="112"/>
      <c r="AD108" s="202">
        <f t="shared" si="148"/>
        <v>2000</v>
      </c>
      <c r="AE108" s="202">
        <f t="shared" si="148"/>
        <v>1500</v>
      </c>
      <c r="AF108" s="202">
        <f t="shared" si="148"/>
        <v>1000</v>
      </c>
    </row>
    <row r="109" spans="1:32" s="102" customFormat="1" ht="36.75" hidden="1" customHeight="1" x14ac:dyDescent="0.25">
      <c r="A109" s="97">
        <v>905</v>
      </c>
      <c r="B109" s="172" t="s">
        <v>76</v>
      </c>
      <c r="C109" s="144" t="s">
        <v>189</v>
      </c>
      <c r="D109" s="104"/>
      <c r="E109" s="104"/>
      <c r="F109" s="111">
        <f t="shared" ref="F109:H109" si="149">F110</f>
        <v>-7773</v>
      </c>
      <c r="G109" s="111">
        <f t="shared" si="149"/>
        <v>2823</v>
      </c>
      <c r="H109" s="111">
        <f t="shared" si="149"/>
        <v>2823</v>
      </c>
      <c r="I109" s="100">
        <f t="shared" si="102"/>
        <v>0</v>
      </c>
      <c r="J109" s="100">
        <f t="shared" si="102"/>
        <v>0</v>
      </c>
      <c r="K109" s="100">
        <f t="shared" si="102"/>
        <v>0</v>
      </c>
      <c r="L109" s="112">
        <f t="shared" ref="L109:AA110" si="150">L110</f>
        <v>-7773</v>
      </c>
      <c r="M109" s="112">
        <f t="shared" si="150"/>
        <v>2823</v>
      </c>
      <c r="N109" s="112">
        <f t="shared" si="150"/>
        <v>2823</v>
      </c>
      <c r="O109" s="112">
        <f t="shared" si="150"/>
        <v>4479</v>
      </c>
      <c r="P109" s="112">
        <f t="shared" si="150"/>
        <v>0</v>
      </c>
      <c r="Q109" s="112">
        <f t="shared" si="150"/>
        <v>0</v>
      </c>
      <c r="R109" s="112">
        <f t="shared" si="150"/>
        <v>-3294</v>
      </c>
      <c r="S109" s="112">
        <f t="shared" si="150"/>
        <v>2823</v>
      </c>
      <c r="T109" s="112">
        <f t="shared" si="150"/>
        <v>2823</v>
      </c>
      <c r="U109" s="112">
        <f t="shared" si="150"/>
        <v>0</v>
      </c>
      <c r="V109" s="112">
        <f t="shared" si="150"/>
        <v>0</v>
      </c>
      <c r="W109" s="112">
        <f t="shared" si="150"/>
        <v>0</v>
      </c>
      <c r="X109" s="112">
        <f t="shared" si="150"/>
        <v>-3294</v>
      </c>
      <c r="Y109" s="112">
        <f t="shared" si="150"/>
        <v>2823</v>
      </c>
      <c r="Z109" s="112">
        <f t="shared" si="150"/>
        <v>2823</v>
      </c>
      <c r="AA109" s="112">
        <f t="shared" si="150"/>
        <v>0</v>
      </c>
      <c r="AB109" s="112">
        <f t="shared" ref="AA109:AF110" si="151">AB110</f>
        <v>0</v>
      </c>
      <c r="AC109" s="112">
        <f t="shared" si="151"/>
        <v>0</v>
      </c>
      <c r="AD109" s="112">
        <f t="shared" si="151"/>
        <v>-3294</v>
      </c>
      <c r="AE109" s="112">
        <f t="shared" si="151"/>
        <v>2823</v>
      </c>
      <c r="AF109" s="112">
        <f t="shared" si="151"/>
        <v>2823</v>
      </c>
    </row>
    <row r="110" spans="1:32" s="102" customFormat="1" ht="37.5" hidden="1" x14ac:dyDescent="0.25">
      <c r="A110" s="97">
        <v>905</v>
      </c>
      <c r="B110" s="172" t="s">
        <v>77</v>
      </c>
      <c r="C110" s="120" t="s">
        <v>190</v>
      </c>
      <c r="D110" s="104"/>
      <c r="E110" s="104"/>
      <c r="F110" s="111">
        <f>F111</f>
        <v>-7773</v>
      </c>
      <c r="G110" s="111">
        <f>G111</f>
        <v>2823</v>
      </c>
      <c r="H110" s="111">
        <f>H111</f>
        <v>2823</v>
      </c>
      <c r="I110" s="100">
        <f t="shared" si="102"/>
        <v>0</v>
      </c>
      <c r="J110" s="100">
        <f t="shared" si="102"/>
        <v>0</v>
      </c>
      <c r="K110" s="100">
        <f t="shared" si="102"/>
        <v>0</v>
      </c>
      <c r="L110" s="112">
        <f t="shared" si="150"/>
        <v>-7773</v>
      </c>
      <c r="M110" s="112">
        <f t="shared" si="150"/>
        <v>2823</v>
      </c>
      <c r="N110" s="112">
        <f t="shared" si="150"/>
        <v>2823</v>
      </c>
      <c r="O110" s="112">
        <f t="shared" si="150"/>
        <v>4479</v>
      </c>
      <c r="P110" s="112">
        <f t="shared" si="150"/>
        <v>0</v>
      </c>
      <c r="Q110" s="112">
        <f t="shared" si="150"/>
        <v>0</v>
      </c>
      <c r="R110" s="112">
        <f t="shared" si="150"/>
        <v>-3294</v>
      </c>
      <c r="S110" s="112">
        <f t="shared" si="150"/>
        <v>2823</v>
      </c>
      <c r="T110" s="112">
        <f t="shared" si="150"/>
        <v>2823</v>
      </c>
      <c r="U110" s="112">
        <f t="shared" si="150"/>
        <v>0</v>
      </c>
      <c r="V110" s="112">
        <f t="shared" si="150"/>
        <v>0</v>
      </c>
      <c r="W110" s="112">
        <f t="shared" si="150"/>
        <v>0</v>
      </c>
      <c r="X110" s="112">
        <f t="shared" si="150"/>
        <v>-3294</v>
      </c>
      <c r="Y110" s="112">
        <f t="shared" si="150"/>
        <v>2823</v>
      </c>
      <c r="Z110" s="112">
        <f t="shared" si="150"/>
        <v>2823</v>
      </c>
      <c r="AA110" s="112">
        <f t="shared" si="151"/>
        <v>0</v>
      </c>
      <c r="AB110" s="112">
        <f t="shared" si="151"/>
        <v>0</v>
      </c>
      <c r="AC110" s="112">
        <f t="shared" si="151"/>
        <v>0</v>
      </c>
      <c r="AD110" s="112">
        <f t="shared" si="151"/>
        <v>-3294</v>
      </c>
      <c r="AE110" s="112">
        <f t="shared" si="151"/>
        <v>2823</v>
      </c>
      <c r="AF110" s="112">
        <f t="shared" si="151"/>
        <v>2823</v>
      </c>
    </row>
    <row r="111" spans="1:32" s="102" customFormat="1" ht="37.5" hidden="1" x14ac:dyDescent="0.25">
      <c r="A111" s="97">
        <v>905</v>
      </c>
      <c r="B111" s="173" t="s">
        <v>78</v>
      </c>
      <c r="C111" s="114" t="s">
        <v>191</v>
      </c>
      <c r="D111" s="104"/>
      <c r="E111" s="104"/>
      <c r="F111" s="111">
        <v>-7773</v>
      </c>
      <c r="G111" s="111">
        <v>2823</v>
      </c>
      <c r="H111" s="111">
        <f>G111</f>
        <v>2823</v>
      </c>
      <c r="I111" s="100">
        <f t="shared" si="102"/>
        <v>0</v>
      </c>
      <c r="J111" s="100">
        <f t="shared" si="102"/>
        <v>0</v>
      </c>
      <c r="K111" s="100">
        <f t="shared" si="102"/>
        <v>0</v>
      </c>
      <c r="L111" s="112">
        <v>-7773</v>
      </c>
      <c r="M111" s="112">
        <v>2823</v>
      </c>
      <c r="N111" s="112">
        <f>M111</f>
        <v>2823</v>
      </c>
      <c r="O111" s="112">
        <v>4479</v>
      </c>
      <c r="P111" s="112"/>
      <c r="Q111" s="112"/>
      <c r="R111" s="202">
        <f t="shared" si="100"/>
        <v>-3294</v>
      </c>
      <c r="S111" s="202">
        <f t="shared" si="100"/>
        <v>2823</v>
      </c>
      <c r="T111" s="202">
        <f t="shared" si="100"/>
        <v>2823</v>
      </c>
      <c r="U111" s="112"/>
      <c r="V111" s="112"/>
      <c r="W111" s="112"/>
      <c r="X111" s="202">
        <f t="shared" ref="X111:Z111" si="152">R111+U111</f>
        <v>-3294</v>
      </c>
      <c r="Y111" s="202">
        <f t="shared" si="152"/>
        <v>2823</v>
      </c>
      <c r="Z111" s="202">
        <f t="shared" si="152"/>
        <v>2823</v>
      </c>
      <c r="AA111" s="112"/>
      <c r="AB111" s="112"/>
      <c r="AC111" s="112"/>
      <c r="AD111" s="202">
        <f t="shared" ref="AD111:AF111" si="153">X111+AA111</f>
        <v>-3294</v>
      </c>
      <c r="AE111" s="202">
        <f t="shared" si="153"/>
        <v>2823</v>
      </c>
      <c r="AF111" s="202">
        <f t="shared" si="153"/>
        <v>2823</v>
      </c>
    </row>
    <row r="112" spans="1:32" s="102" customFormat="1" ht="18.75" hidden="1" x14ac:dyDescent="0.25">
      <c r="A112" s="97"/>
      <c r="B112" s="173" t="s">
        <v>79</v>
      </c>
      <c r="C112" s="117" t="s">
        <v>192</v>
      </c>
      <c r="D112" s="104"/>
      <c r="E112" s="104"/>
      <c r="F112" s="107">
        <f>F113+F128+F130+F135</f>
        <v>3584</v>
      </c>
      <c r="G112" s="107">
        <f t="shared" ref="G112:H112" si="154">G113+G128+G130+G135</f>
        <v>3584</v>
      </c>
      <c r="H112" s="107">
        <f t="shared" si="154"/>
        <v>3584</v>
      </c>
      <c r="I112" s="100">
        <f t="shared" si="102"/>
        <v>0</v>
      </c>
      <c r="J112" s="100">
        <f t="shared" si="102"/>
        <v>0</v>
      </c>
      <c r="K112" s="100">
        <f t="shared" si="102"/>
        <v>0</v>
      </c>
      <c r="L112" s="108">
        <f>L113+L128+L130+L135</f>
        <v>3584</v>
      </c>
      <c r="M112" s="108">
        <f t="shared" ref="M112:N112" si="155">M113+M128+M130+M135</f>
        <v>3584</v>
      </c>
      <c r="N112" s="108">
        <f t="shared" si="155"/>
        <v>3584</v>
      </c>
      <c r="O112" s="108">
        <f>O113+O128+O130+O135</f>
        <v>625</v>
      </c>
      <c r="P112" s="108">
        <f t="shared" ref="P112:T112" si="156">P113+P128+P130+P135</f>
        <v>0</v>
      </c>
      <c r="Q112" s="108">
        <f t="shared" si="156"/>
        <v>0</v>
      </c>
      <c r="R112" s="108">
        <f t="shared" si="156"/>
        <v>4209</v>
      </c>
      <c r="S112" s="108">
        <f t="shared" si="156"/>
        <v>3584</v>
      </c>
      <c r="T112" s="108">
        <f t="shared" si="156"/>
        <v>3584</v>
      </c>
      <c r="U112" s="108">
        <f>U113+U128+U130+U135</f>
        <v>0</v>
      </c>
      <c r="V112" s="108">
        <f t="shared" ref="V112:Z112" si="157">V113+V128+V130+V135</f>
        <v>0</v>
      </c>
      <c r="W112" s="108">
        <f t="shared" si="157"/>
        <v>0</v>
      </c>
      <c r="X112" s="108">
        <f t="shared" si="157"/>
        <v>4209</v>
      </c>
      <c r="Y112" s="108">
        <f t="shared" si="157"/>
        <v>3584</v>
      </c>
      <c r="Z112" s="108">
        <f t="shared" si="157"/>
        <v>3584</v>
      </c>
      <c r="AA112" s="108">
        <f>AA113+AA128+AA130+AA135</f>
        <v>0</v>
      </c>
      <c r="AB112" s="108">
        <f t="shared" ref="AB112:AF112" si="158">AB113+AB128+AB130+AB135</f>
        <v>0</v>
      </c>
      <c r="AC112" s="108">
        <f t="shared" si="158"/>
        <v>0</v>
      </c>
      <c r="AD112" s="108">
        <f t="shared" si="158"/>
        <v>4209</v>
      </c>
      <c r="AE112" s="108">
        <f t="shared" si="158"/>
        <v>3584</v>
      </c>
      <c r="AF112" s="108">
        <f t="shared" si="158"/>
        <v>3584</v>
      </c>
    </row>
    <row r="113" spans="1:32" s="102" customFormat="1" ht="37.5" hidden="1" x14ac:dyDescent="0.25">
      <c r="A113" s="97"/>
      <c r="B113" s="173" t="s">
        <v>414</v>
      </c>
      <c r="C113" s="237" t="s">
        <v>413</v>
      </c>
      <c r="D113" s="104"/>
      <c r="E113" s="104"/>
      <c r="F113" s="157">
        <f>F114+F116+F118+F120+F122+F124+F126</f>
        <v>2041</v>
      </c>
      <c r="G113" s="157">
        <f t="shared" ref="G113:H113" si="159">G114+G116+G118+G120+G122+G124+G126</f>
        <v>2041</v>
      </c>
      <c r="H113" s="157">
        <f t="shared" si="159"/>
        <v>2041</v>
      </c>
      <c r="I113" s="100">
        <f t="shared" si="102"/>
        <v>0</v>
      </c>
      <c r="J113" s="100">
        <f t="shared" si="102"/>
        <v>0</v>
      </c>
      <c r="K113" s="100">
        <f t="shared" si="102"/>
        <v>0</v>
      </c>
      <c r="L113" s="158">
        <f>L114+L116+L118+L120+L122+L124+L126</f>
        <v>2041</v>
      </c>
      <c r="M113" s="158">
        <f t="shared" ref="M113:N113" si="160">M114+M116+M118+M120+M122+M124+M126</f>
        <v>2041</v>
      </c>
      <c r="N113" s="158">
        <f t="shared" si="160"/>
        <v>2041</v>
      </c>
      <c r="O113" s="158">
        <f>O114+O116+O118+O120+O122+O124+O126</f>
        <v>-217</v>
      </c>
      <c r="P113" s="158">
        <f t="shared" ref="P113:T113" si="161">P114+P116+P118+P120+P122+P124+P126</f>
        <v>0</v>
      </c>
      <c r="Q113" s="158">
        <f t="shared" si="161"/>
        <v>0</v>
      </c>
      <c r="R113" s="158">
        <f t="shared" si="161"/>
        <v>1824</v>
      </c>
      <c r="S113" s="158">
        <f t="shared" si="161"/>
        <v>2041</v>
      </c>
      <c r="T113" s="158">
        <f t="shared" si="161"/>
        <v>2041</v>
      </c>
      <c r="U113" s="158">
        <f>U114+U116+U118+U120+U122+U124+U126</f>
        <v>0</v>
      </c>
      <c r="V113" s="158">
        <f t="shared" ref="V113:Z113" si="162">V114+V116+V118+V120+V122+V124+V126</f>
        <v>0</v>
      </c>
      <c r="W113" s="158">
        <f t="shared" si="162"/>
        <v>0</v>
      </c>
      <c r="X113" s="158">
        <f t="shared" si="162"/>
        <v>1824</v>
      </c>
      <c r="Y113" s="158">
        <f t="shared" si="162"/>
        <v>2041</v>
      </c>
      <c r="Z113" s="158">
        <f t="shared" si="162"/>
        <v>2041</v>
      </c>
      <c r="AA113" s="158">
        <f>AA114+AA116+AA118+AA120+AA122+AA124+AA126</f>
        <v>0</v>
      </c>
      <c r="AB113" s="158">
        <f t="shared" ref="AB113:AF113" si="163">AB114+AB116+AB118+AB120+AB122+AB124+AB126</f>
        <v>0</v>
      </c>
      <c r="AC113" s="158">
        <f t="shared" si="163"/>
        <v>0</v>
      </c>
      <c r="AD113" s="158">
        <f t="shared" si="163"/>
        <v>1824</v>
      </c>
      <c r="AE113" s="158">
        <f t="shared" si="163"/>
        <v>2041</v>
      </c>
      <c r="AF113" s="158">
        <f t="shared" si="163"/>
        <v>2041</v>
      </c>
    </row>
    <row r="114" spans="1:32" s="102" customFormat="1" ht="56.25" hidden="1" x14ac:dyDescent="0.25">
      <c r="A114" s="97"/>
      <c r="B114" s="173" t="s">
        <v>415</v>
      </c>
      <c r="C114" s="156" t="s">
        <v>416</v>
      </c>
      <c r="D114" s="104"/>
      <c r="E114" s="104"/>
      <c r="F114" s="157">
        <f>F115</f>
        <v>257</v>
      </c>
      <c r="G114" s="157">
        <f t="shared" ref="G114:H114" si="164">G115</f>
        <v>257</v>
      </c>
      <c r="H114" s="157">
        <f t="shared" si="164"/>
        <v>257</v>
      </c>
      <c r="I114" s="100">
        <f t="shared" si="102"/>
        <v>0</v>
      </c>
      <c r="J114" s="100">
        <f t="shared" si="102"/>
        <v>0</v>
      </c>
      <c r="K114" s="100">
        <f t="shared" si="102"/>
        <v>0</v>
      </c>
      <c r="L114" s="158">
        <f>L115</f>
        <v>257</v>
      </c>
      <c r="M114" s="158">
        <f t="shared" ref="M114:AF114" si="165">M115</f>
        <v>257</v>
      </c>
      <c r="N114" s="158">
        <f t="shared" si="165"/>
        <v>257</v>
      </c>
      <c r="O114" s="158">
        <f>O115</f>
        <v>0</v>
      </c>
      <c r="P114" s="158">
        <f t="shared" si="165"/>
        <v>0</v>
      </c>
      <c r="Q114" s="158">
        <f t="shared" si="165"/>
        <v>0</v>
      </c>
      <c r="R114" s="158">
        <f t="shared" si="165"/>
        <v>257</v>
      </c>
      <c r="S114" s="158">
        <f t="shared" si="165"/>
        <v>257</v>
      </c>
      <c r="T114" s="158">
        <f t="shared" si="165"/>
        <v>257</v>
      </c>
      <c r="U114" s="158">
        <f>U115</f>
        <v>0</v>
      </c>
      <c r="V114" s="158">
        <f t="shared" si="165"/>
        <v>0</v>
      </c>
      <c r="W114" s="158">
        <f t="shared" si="165"/>
        <v>0</v>
      </c>
      <c r="X114" s="158">
        <f t="shared" si="165"/>
        <v>257</v>
      </c>
      <c r="Y114" s="158">
        <f t="shared" si="165"/>
        <v>257</v>
      </c>
      <c r="Z114" s="158">
        <f t="shared" si="165"/>
        <v>257</v>
      </c>
      <c r="AA114" s="158">
        <f>AA115</f>
        <v>0</v>
      </c>
      <c r="AB114" s="158">
        <f t="shared" si="165"/>
        <v>0</v>
      </c>
      <c r="AC114" s="158">
        <f t="shared" si="165"/>
        <v>0</v>
      </c>
      <c r="AD114" s="158">
        <f t="shared" si="165"/>
        <v>257</v>
      </c>
      <c r="AE114" s="158">
        <f t="shared" si="165"/>
        <v>257</v>
      </c>
      <c r="AF114" s="158">
        <f t="shared" si="165"/>
        <v>257</v>
      </c>
    </row>
    <row r="115" spans="1:32" s="102" customFormat="1" ht="85.5" hidden="1" customHeight="1" x14ac:dyDescent="0.25">
      <c r="A115" s="152" t="s">
        <v>400</v>
      </c>
      <c r="B115" s="173" t="s">
        <v>398</v>
      </c>
      <c r="C115" s="159" t="s">
        <v>397</v>
      </c>
      <c r="D115" s="160" t="s">
        <v>406</v>
      </c>
      <c r="E115" s="160"/>
      <c r="F115" s="161">
        <f>255+2</f>
        <v>257</v>
      </c>
      <c r="G115" s="161">
        <f>255+2</f>
        <v>257</v>
      </c>
      <c r="H115" s="161">
        <f>255+2</f>
        <v>257</v>
      </c>
      <c r="I115" s="100">
        <f t="shared" si="102"/>
        <v>0</v>
      </c>
      <c r="J115" s="100">
        <f t="shared" si="102"/>
        <v>0</v>
      </c>
      <c r="K115" s="100">
        <f t="shared" si="102"/>
        <v>0</v>
      </c>
      <c r="L115" s="162">
        <f>255+2</f>
        <v>257</v>
      </c>
      <c r="M115" s="162">
        <f>255+2</f>
        <v>257</v>
      </c>
      <c r="N115" s="162">
        <f>255+2</f>
        <v>257</v>
      </c>
      <c r="O115" s="162"/>
      <c r="P115" s="162"/>
      <c r="Q115" s="162"/>
      <c r="R115" s="202">
        <f t="shared" si="100"/>
        <v>257</v>
      </c>
      <c r="S115" s="202">
        <f t="shared" si="100"/>
        <v>257</v>
      </c>
      <c r="T115" s="202">
        <f t="shared" si="100"/>
        <v>257</v>
      </c>
      <c r="U115" s="162"/>
      <c r="V115" s="162"/>
      <c r="W115" s="162"/>
      <c r="X115" s="202">
        <f t="shared" ref="X115:Z115" si="166">R115+U115</f>
        <v>257</v>
      </c>
      <c r="Y115" s="202">
        <f t="shared" si="166"/>
        <v>257</v>
      </c>
      <c r="Z115" s="202">
        <f t="shared" si="166"/>
        <v>257</v>
      </c>
      <c r="AA115" s="162"/>
      <c r="AB115" s="162"/>
      <c r="AC115" s="162"/>
      <c r="AD115" s="202">
        <f t="shared" ref="AD115:AF115" si="167">X115+AA115</f>
        <v>257</v>
      </c>
      <c r="AE115" s="202">
        <f t="shared" si="167"/>
        <v>257</v>
      </c>
      <c r="AF115" s="202">
        <f t="shared" si="167"/>
        <v>257</v>
      </c>
    </row>
    <row r="116" spans="1:32" s="102" customFormat="1" ht="75" hidden="1" x14ac:dyDescent="0.25">
      <c r="A116" s="152"/>
      <c r="B116" s="173" t="s">
        <v>417</v>
      </c>
      <c r="C116" s="156" t="s">
        <v>418</v>
      </c>
      <c r="D116" s="160"/>
      <c r="E116" s="160"/>
      <c r="F116" s="200">
        <f>F117</f>
        <v>1391</v>
      </c>
      <c r="G116" s="200">
        <f t="shared" ref="G116:H116" si="168">G117</f>
        <v>1391</v>
      </c>
      <c r="H116" s="200">
        <f t="shared" si="168"/>
        <v>1391</v>
      </c>
      <c r="I116" s="100">
        <f t="shared" si="102"/>
        <v>0</v>
      </c>
      <c r="J116" s="100">
        <f t="shared" si="102"/>
        <v>0</v>
      </c>
      <c r="K116" s="100">
        <f t="shared" si="102"/>
        <v>0</v>
      </c>
      <c r="L116" s="236">
        <f>L117</f>
        <v>1391</v>
      </c>
      <c r="M116" s="236">
        <f t="shared" ref="M116:AF116" si="169">M117</f>
        <v>1391</v>
      </c>
      <c r="N116" s="236">
        <f t="shared" si="169"/>
        <v>1391</v>
      </c>
      <c r="O116" s="236">
        <f>O117</f>
        <v>-217</v>
      </c>
      <c r="P116" s="236">
        <f t="shared" si="169"/>
        <v>0</v>
      </c>
      <c r="Q116" s="236">
        <f t="shared" si="169"/>
        <v>0</v>
      </c>
      <c r="R116" s="236">
        <f t="shared" si="169"/>
        <v>1174</v>
      </c>
      <c r="S116" s="236">
        <f t="shared" si="169"/>
        <v>1391</v>
      </c>
      <c r="T116" s="236">
        <f t="shared" si="169"/>
        <v>1391</v>
      </c>
      <c r="U116" s="236">
        <f>U117</f>
        <v>0</v>
      </c>
      <c r="V116" s="236">
        <f t="shared" si="169"/>
        <v>0</v>
      </c>
      <c r="W116" s="236">
        <f t="shared" si="169"/>
        <v>0</v>
      </c>
      <c r="X116" s="236">
        <f t="shared" si="169"/>
        <v>1174</v>
      </c>
      <c r="Y116" s="236">
        <f t="shared" si="169"/>
        <v>1391</v>
      </c>
      <c r="Z116" s="236">
        <f t="shared" si="169"/>
        <v>1391</v>
      </c>
      <c r="AA116" s="236">
        <f>AA117</f>
        <v>0</v>
      </c>
      <c r="AB116" s="236">
        <f t="shared" si="169"/>
        <v>0</v>
      </c>
      <c r="AC116" s="236">
        <f t="shared" si="169"/>
        <v>0</v>
      </c>
      <c r="AD116" s="236">
        <f t="shared" si="169"/>
        <v>1174</v>
      </c>
      <c r="AE116" s="236">
        <f t="shared" si="169"/>
        <v>1391</v>
      </c>
      <c r="AF116" s="236">
        <f t="shared" si="169"/>
        <v>1391</v>
      </c>
    </row>
    <row r="117" spans="1:32" s="102" customFormat="1" ht="99" hidden="1" customHeight="1" x14ac:dyDescent="0.25">
      <c r="A117" s="152" t="s">
        <v>402</v>
      </c>
      <c r="B117" s="173" t="s">
        <v>393</v>
      </c>
      <c r="C117" s="146" t="s">
        <v>392</v>
      </c>
      <c r="D117" s="163" t="s">
        <v>405</v>
      </c>
      <c r="E117" s="163"/>
      <c r="F117" s="124">
        <f>1376+15</f>
        <v>1391</v>
      </c>
      <c r="G117" s="124">
        <f>1376+15</f>
        <v>1391</v>
      </c>
      <c r="H117" s="124">
        <f>1376+15</f>
        <v>1391</v>
      </c>
      <c r="I117" s="100">
        <f t="shared" si="102"/>
        <v>0</v>
      </c>
      <c r="J117" s="100">
        <f t="shared" si="102"/>
        <v>0</v>
      </c>
      <c r="K117" s="100">
        <f t="shared" si="102"/>
        <v>0</v>
      </c>
      <c r="L117" s="125">
        <f>1376+15</f>
        <v>1391</v>
      </c>
      <c r="M117" s="125">
        <f>1376+15</f>
        <v>1391</v>
      </c>
      <c r="N117" s="125">
        <f>1376+15</f>
        <v>1391</v>
      </c>
      <c r="O117" s="125">
        <v>-217</v>
      </c>
      <c r="P117" s="125"/>
      <c r="Q117" s="125"/>
      <c r="R117" s="202">
        <f t="shared" si="100"/>
        <v>1174</v>
      </c>
      <c r="S117" s="202">
        <f t="shared" si="100"/>
        <v>1391</v>
      </c>
      <c r="T117" s="202">
        <f t="shared" si="100"/>
        <v>1391</v>
      </c>
      <c r="U117" s="125"/>
      <c r="V117" s="125"/>
      <c r="W117" s="125"/>
      <c r="X117" s="202">
        <f t="shared" ref="X117:Z117" si="170">R117+U117</f>
        <v>1174</v>
      </c>
      <c r="Y117" s="202">
        <f t="shared" si="170"/>
        <v>1391</v>
      </c>
      <c r="Z117" s="202">
        <f t="shared" si="170"/>
        <v>1391</v>
      </c>
      <c r="AA117" s="125"/>
      <c r="AB117" s="125"/>
      <c r="AC117" s="125"/>
      <c r="AD117" s="202">
        <f t="shared" ref="AD117:AF117" si="171">X117+AA117</f>
        <v>1174</v>
      </c>
      <c r="AE117" s="202">
        <f t="shared" si="171"/>
        <v>1391</v>
      </c>
      <c r="AF117" s="202">
        <f t="shared" si="171"/>
        <v>1391</v>
      </c>
    </row>
    <row r="118" spans="1:32" s="102" customFormat="1" ht="56.25" hidden="1" x14ac:dyDescent="0.25">
      <c r="A118" s="152"/>
      <c r="B118" s="173" t="s">
        <v>419</v>
      </c>
      <c r="C118" s="120" t="s">
        <v>420</v>
      </c>
      <c r="D118" s="163"/>
      <c r="E118" s="163"/>
      <c r="F118" s="111">
        <f>F119</f>
        <v>8</v>
      </c>
      <c r="G118" s="111">
        <f t="shared" ref="G118:H118" si="172">G119</f>
        <v>8</v>
      </c>
      <c r="H118" s="111">
        <f t="shared" si="172"/>
        <v>8</v>
      </c>
      <c r="I118" s="100">
        <f t="shared" si="102"/>
        <v>0</v>
      </c>
      <c r="J118" s="100">
        <f t="shared" si="102"/>
        <v>0</v>
      </c>
      <c r="K118" s="100">
        <f t="shared" si="102"/>
        <v>0</v>
      </c>
      <c r="L118" s="112">
        <f>L119</f>
        <v>8</v>
      </c>
      <c r="M118" s="112">
        <f t="shared" ref="M118:AF118" si="173">M119</f>
        <v>8</v>
      </c>
      <c r="N118" s="112">
        <f t="shared" si="173"/>
        <v>8</v>
      </c>
      <c r="O118" s="112">
        <f>O119</f>
        <v>0</v>
      </c>
      <c r="P118" s="112">
        <f t="shared" si="173"/>
        <v>0</v>
      </c>
      <c r="Q118" s="112">
        <f t="shared" si="173"/>
        <v>0</v>
      </c>
      <c r="R118" s="112">
        <f t="shared" si="173"/>
        <v>8</v>
      </c>
      <c r="S118" s="112">
        <f t="shared" si="173"/>
        <v>8</v>
      </c>
      <c r="T118" s="112">
        <f t="shared" si="173"/>
        <v>8</v>
      </c>
      <c r="U118" s="112">
        <f>U119</f>
        <v>0</v>
      </c>
      <c r="V118" s="112">
        <f t="shared" si="173"/>
        <v>0</v>
      </c>
      <c r="W118" s="112">
        <f t="shared" si="173"/>
        <v>0</v>
      </c>
      <c r="X118" s="112">
        <f t="shared" si="173"/>
        <v>8</v>
      </c>
      <c r="Y118" s="112">
        <f t="shared" si="173"/>
        <v>8</v>
      </c>
      <c r="Z118" s="112">
        <f t="shared" si="173"/>
        <v>8</v>
      </c>
      <c r="AA118" s="112">
        <f>AA119</f>
        <v>0</v>
      </c>
      <c r="AB118" s="112">
        <f t="shared" si="173"/>
        <v>0</v>
      </c>
      <c r="AC118" s="112">
        <f t="shared" si="173"/>
        <v>0</v>
      </c>
      <c r="AD118" s="112">
        <f t="shared" si="173"/>
        <v>8</v>
      </c>
      <c r="AE118" s="112">
        <f t="shared" si="173"/>
        <v>8</v>
      </c>
      <c r="AF118" s="112">
        <f t="shared" si="173"/>
        <v>8</v>
      </c>
    </row>
    <row r="119" spans="1:32" s="102" customFormat="1" ht="75" hidden="1" x14ac:dyDescent="0.25">
      <c r="A119" s="152">
        <v>900</v>
      </c>
      <c r="B119" s="173" t="s">
        <v>403</v>
      </c>
      <c r="C119" s="146" t="s">
        <v>404</v>
      </c>
      <c r="D119" s="104"/>
      <c r="E119" s="104"/>
      <c r="F119" s="124">
        <v>8</v>
      </c>
      <c r="G119" s="124">
        <v>8</v>
      </c>
      <c r="H119" s="124">
        <v>8</v>
      </c>
      <c r="I119" s="100">
        <f t="shared" si="102"/>
        <v>0</v>
      </c>
      <c r="J119" s="100">
        <f t="shared" si="102"/>
        <v>0</v>
      </c>
      <c r="K119" s="100">
        <f t="shared" si="102"/>
        <v>0</v>
      </c>
      <c r="L119" s="125">
        <v>8</v>
      </c>
      <c r="M119" s="125">
        <v>8</v>
      </c>
      <c r="N119" s="125">
        <v>8</v>
      </c>
      <c r="O119" s="125"/>
      <c r="P119" s="125"/>
      <c r="Q119" s="125"/>
      <c r="R119" s="202">
        <f t="shared" si="100"/>
        <v>8</v>
      </c>
      <c r="S119" s="202">
        <f t="shared" si="100"/>
        <v>8</v>
      </c>
      <c r="T119" s="202">
        <f t="shared" si="100"/>
        <v>8</v>
      </c>
      <c r="U119" s="125"/>
      <c r="V119" s="125"/>
      <c r="W119" s="125"/>
      <c r="X119" s="202">
        <f t="shared" ref="X119:Z119" si="174">R119+U119</f>
        <v>8</v>
      </c>
      <c r="Y119" s="202">
        <f t="shared" si="174"/>
        <v>8</v>
      </c>
      <c r="Z119" s="202">
        <f t="shared" si="174"/>
        <v>8</v>
      </c>
      <c r="AA119" s="125"/>
      <c r="AB119" s="125"/>
      <c r="AC119" s="125"/>
      <c r="AD119" s="202">
        <f t="shared" ref="AD119:AF119" si="175">X119+AA119</f>
        <v>8</v>
      </c>
      <c r="AE119" s="202">
        <f t="shared" si="175"/>
        <v>8</v>
      </c>
      <c r="AF119" s="202">
        <f t="shared" si="175"/>
        <v>8</v>
      </c>
    </row>
    <row r="120" spans="1:32" s="102" customFormat="1" ht="56.25" hidden="1" x14ac:dyDescent="0.25">
      <c r="A120" s="152"/>
      <c r="B120" s="173" t="s">
        <v>421</v>
      </c>
      <c r="C120" s="120" t="s">
        <v>422</v>
      </c>
      <c r="D120" s="104"/>
      <c r="E120" s="104"/>
      <c r="F120" s="111">
        <f>F121</f>
        <v>20</v>
      </c>
      <c r="G120" s="111">
        <f t="shared" ref="G120:H120" si="176">G121</f>
        <v>20</v>
      </c>
      <c r="H120" s="111">
        <f t="shared" si="176"/>
        <v>20</v>
      </c>
      <c r="I120" s="100">
        <f t="shared" si="102"/>
        <v>0</v>
      </c>
      <c r="J120" s="100">
        <f t="shared" si="102"/>
        <v>0</v>
      </c>
      <c r="K120" s="100">
        <f t="shared" si="102"/>
        <v>0</v>
      </c>
      <c r="L120" s="112">
        <f>L121</f>
        <v>20</v>
      </c>
      <c r="M120" s="112">
        <f t="shared" ref="M120:AF120" si="177">M121</f>
        <v>20</v>
      </c>
      <c r="N120" s="112">
        <f t="shared" si="177"/>
        <v>20</v>
      </c>
      <c r="O120" s="112">
        <f>O121</f>
        <v>0</v>
      </c>
      <c r="P120" s="112">
        <f t="shared" si="177"/>
        <v>0</v>
      </c>
      <c r="Q120" s="112">
        <f t="shared" si="177"/>
        <v>0</v>
      </c>
      <c r="R120" s="112">
        <f t="shared" si="177"/>
        <v>20</v>
      </c>
      <c r="S120" s="112">
        <f t="shared" si="177"/>
        <v>20</v>
      </c>
      <c r="T120" s="112">
        <f t="shared" si="177"/>
        <v>20</v>
      </c>
      <c r="U120" s="112">
        <f>U121</f>
        <v>0</v>
      </c>
      <c r="V120" s="112">
        <f t="shared" si="177"/>
        <v>0</v>
      </c>
      <c r="W120" s="112">
        <f t="shared" si="177"/>
        <v>0</v>
      </c>
      <c r="X120" s="112">
        <f t="shared" si="177"/>
        <v>20</v>
      </c>
      <c r="Y120" s="112">
        <f t="shared" si="177"/>
        <v>20</v>
      </c>
      <c r="Z120" s="112">
        <f t="shared" si="177"/>
        <v>20</v>
      </c>
      <c r="AA120" s="112">
        <f>AA121</f>
        <v>0</v>
      </c>
      <c r="AB120" s="112">
        <f t="shared" si="177"/>
        <v>0</v>
      </c>
      <c r="AC120" s="112">
        <f t="shared" si="177"/>
        <v>0</v>
      </c>
      <c r="AD120" s="112">
        <f t="shared" si="177"/>
        <v>20</v>
      </c>
      <c r="AE120" s="112">
        <f t="shared" si="177"/>
        <v>20</v>
      </c>
      <c r="AF120" s="112">
        <f t="shared" si="177"/>
        <v>20</v>
      </c>
    </row>
    <row r="121" spans="1:32" s="102" customFormat="1" ht="75" hidden="1" x14ac:dyDescent="0.25">
      <c r="A121" s="97">
        <v>188</v>
      </c>
      <c r="B121" s="172" t="s">
        <v>395</v>
      </c>
      <c r="C121" s="146" t="s">
        <v>394</v>
      </c>
      <c r="D121" s="104"/>
      <c r="E121" s="104"/>
      <c r="F121" s="124">
        <v>20</v>
      </c>
      <c r="G121" s="124">
        <v>20</v>
      </c>
      <c r="H121" s="124">
        <v>20</v>
      </c>
      <c r="I121" s="100">
        <f t="shared" si="102"/>
        <v>0</v>
      </c>
      <c r="J121" s="100">
        <f t="shared" si="102"/>
        <v>0</v>
      </c>
      <c r="K121" s="100">
        <f t="shared" si="102"/>
        <v>0</v>
      </c>
      <c r="L121" s="125">
        <v>20</v>
      </c>
      <c r="M121" s="125">
        <v>20</v>
      </c>
      <c r="N121" s="125">
        <v>20</v>
      </c>
      <c r="O121" s="125"/>
      <c r="P121" s="125"/>
      <c r="Q121" s="125"/>
      <c r="R121" s="202">
        <f t="shared" si="100"/>
        <v>20</v>
      </c>
      <c r="S121" s="202">
        <f t="shared" si="100"/>
        <v>20</v>
      </c>
      <c r="T121" s="202">
        <f t="shared" si="100"/>
        <v>20</v>
      </c>
      <c r="U121" s="125"/>
      <c r="V121" s="125"/>
      <c r="W121" s="125"/>
      <c r="X121" s="202">
        <f t="shared" ref="X121:Z121" si="178">R121+U121</f>
        <v>20</v>
      </c>
      <c r="Y121" s="202">
        <f t="shared" si="178"/>
        <v>20</v>
      </c>
      <c r="Z121" s="202">
        <f t="shared" si="178"/>
        <v>20</v>
      </c>
      <c r="AA121" s="125"/>
      <c r="AB121" s="125"/>
      <c r="AC121" s="125"/>
      <c r="AD121" s="202">
        <f t="shared" ref="AD121:AF121" si="179">X121+AA121</f>
        <v>20</v>
      </c>
      <c r="AE121" s="202">
        <f t="shared" si="179"/>
        <v>20</v>
      </c>
      <c r="AF121" s="202">
        <f t="shared" si="179"/>
        <v>20</v>
      </c>
    </row>
    <row r="122" spans="1:32" s="102" customFormat="1" ht="56.25" hidden="1" x14ac:dyDescent="0.25">
      <c r="A122" s="97"/>
      <c r="B122" s="172" t="s">
        <v>423</v>
      </c>
      <c r="C122" s="120" t="s">
        <v>424</v>
      </c>
      <c r="D122" s="104"/>
      <c r="E122" s="104"/>
      <c r="F122" s="111">
        <f>F123</f>
        <v>291</v>
      </c>
      <c r="G122" s="111">
        <f t="shared" ref="G122:H122" si="180">G123</f>
        <v>291</v>
      </c>
      <c r="H122" s="111">
        <f t="shared" si="180"/>
        <v>291</v>
      </c>
      <c r="I122" s="100">
        <f t="shared" si="102"/>
        <v>0</v>
      </c>
      <c r="J122" s="100">
        <f t="shared" si="102"/>
        <v>0</v>
      </c>
      <c r="K122" s="100">
        <f t="shared" si="102"/>
        <v>0</v>
      </c>
      <c r="L122" s="112">
        <f>L123</f>
        <v>291</v>
      </c>
      <c r="M122" s="112">
        <f t="shared" ref="M122:AF122" si="181">M123</f>
        <v>291</v>
      </c>
      <c r="N122" s="112">
        <f t="shared" si="181"/>
        <v>291</v>
      </c>
      <c r="O122" s="112">
        <f>O123</f>
        <v>0</v>
      </c>
      <c r="P122" s="112">
        <f t="shared" si="181"/>
        <v>0</v>
      </c>
      <c r="Q122" s="112">
        <f t="shared" si="181"/>
        <v>0</v>
      </c>
      <c r="R122" s="112">
        <f t="shared" si="181"/>
        <v>291</v>
      </c>
      <c r="S122" s="112">
        <f t="shared" si="181"/>
        <v>291</v>
      </c>
      <c r="T122" s="112">
        <f t="shared" si="181"/>
        <v>291</v>
      </c>
      <c r="U122" s="112">
        <f>U123</f>
        <v>0</v>
      </c>
      <c r="V122" s="112">
        <f t="shared" si="181"/>
        <v>0</v>
      </c>
      <c r="W122" s="112">
        <f t="shared" si="181"/>
        <v>0</v>
      </c>
      <c r="X122" s="112">
        <f t="shared" si="181"/>
        <v>291</v>
      </c>
      <c r="Y122" s="112">
        <f t="shared" si="181"/>
        <v>291</v>
      </c>
      <c r="Z122" s="112">
        <f t="shared" si="181"/>
        <v>291</v>
      </c>
      <c r="AA122" s="112">
        <f>AA123</f>
        <v>0</v>
      </c>
      <c r="AB122" s="112">
        <f t="shared" si="181"/>
        <v>0</v>
      </c>
      <c r="AC122" s="112">
        <f t="shared" si="181"/>
        <v>0</v>
      </c>
      <c r="AD122" s="112">
        <f t="shared" si="181"/>
        <v>291</v>
      </c>
      <c r="AE122" s="112">
        <f t="shared" si="181"/>
        <v>291</v>
      </c>
      <c r="AF122" s="112">
        <f t="shared" si="181"/>
        <v>291</v>
      </c>
    </row>
    <row r="123" spans="1:32" s="102" customFormat="1" ht="93.75" hidden="1" x14ac:dyDescent="0.25">
      <c r="A123" s="97">
        <v>141</v>
      </c>
      <c r="B123" s="172" t="s">
        <v>441</v>
      </c>
      <c r="C123" s="164" t="s">
        <v>387</v>
      </c>
      <c r="D123" s="104"/>
      <c r="E123" s="104"/>
      <c r="F123" s="124">
        <f>259+32</f>
        <v>291</v>
      </c>
      <c r="G123" s="124">
        <f>F123</f>
        <v>291</v>
      </c>
      <c r="H123" s="124">
        <f>G123</f>
        <v>291</v>
      </c>
      <c r="I123" s="100">
        <f t="shared" si="102"/>
        <v>0</v>
      </c>
      <c r="J123" s="100">
        <f t="shared" si="102"/>
        <v>0</v>
      </c>
      <c r="K123" s="100">
        <f t="shared" si="102"/>
        <v>0</v>
      </c>
      <c r="L123" s="125">
        <f>259+32</f>
        <v>291</v>
      </c>
      <c r="M123" s="125">
        <f>L123</f>
        <v>291</v>
      </c>
      <c r="N123" s="125">
        <f>M123</f>
        <v>291</v>
      </c>
      <c r="O123" s="125"/>
      <c r="P123" s="125"/>
      <c r="Q123" s="125"/>
      <c r="R123" s="202">
        <f t="shared" si="100"/>
        <v>291</v>
      </c>
      <c r="S123" s="202">
        <f t="shared" si="100"/>
        <v>291</v>
      </c>
      <c r="T123" s="202">
        <f t="shared" si="100"/>
        <v>291</v>
      </c>
      <c r="U123" s="125"/>
      <c r="V123" s="125"/>
      <c r="W123" s="125"/>
      <c r="X123" s="202">
        <f t="shared" ref="X123:Z123" si="182">R123+U123</f>
        <v>291</v>
      </c>
      <c r="Y123" s="202">
        <f t="shared" si="182"/>
        <v>291</v>
      </c>
      <c r="Z123" s="202">
        <f t="shared" si="182"/>
        <v>291</v>
      </c>
      <c r="AA123" s="125"/>
      <c r="AB123" s="125"/>
      <c r="AC123" s="125"/>
      <c r="AD123" s="202">
        <f t="shared" ref="AD123:AF123" si="183">X123+AA123</f>
        <v>291</v>
      </c>
      <c r="AE123" s="202">
        <f t="shared" si="183"/>
        <v>291</v>
      </c>
      <c r="AF123" s="202">
        <f t="shared" si="183"/>
        <v>291</v>
      </c>
    </row>
    <row r="124" spans="1:32" s="102" customFormat="1" ht="56.25" hidden="1" x14ac:dyDescent="0.25">
      <c r="A124" s="97"/>
      <c r="B124" s="172" t="s">
        <v>425</v>
      </c>
      <c r="C124" s="144" t="s">
        <v>426</v>
      </c>
      <c r="D124" s="104"/>
      <c r="E124" s="104"/>
      <c r="F124" s="111">
        <f>F125</f>
        <v>2</v>
      </c>
      <c r="G124" s="111">
        <f t="shared" ref="G124:H124" si="184">G125</f>
        <v>2</v>
      </c>
      <c r="H124" s="111">
        <f t="shared" si="184"/>
        <v>2</v>
      </c>
      <c r="I124" s="100">
        <f t="shared" si="102"/>
        <v>0</v>
      </c>
      <c r="J124" s="100">
        <f t="shared" si="102"/>
        <v>0</v>
      </c>
      <c r="K124" s="100">
        <f t="shared" si="102"/>
        <v>0</v>
      </c>
      <c r="L124" s="112">
        <f>L125</f>
        <v>2</v>
      </c>
      <c r="M124" s="112">
        <f t="shared" ref="M124:AF124" si="185">M125</f>
        <v>2</v>
      </c>
      <c r="N124" s="112">
        <f t="shared" si="185"/>
        <v>2</v>
      </c>
      <c r="O124" s="112">
        <f>O125</f>
        <v>0</v>
      </c>
      <c r="P124" s="112">
        <f t="shared" si="185"/>
        <v>0</v>
      </c>
      <c r="Q124" s="112">
        <f t="shared" si="185"/>
        <v>0</v>
      </c>
      <c r="R124" s="112">
        <f t="shared" si="185"/>
        <v>2</v>
      </c>
      <c r="S124" s="112">
        <f t="shared" si="185"/>
        <v>2</v>
      </c>
      <c r="T124" s="112">
        <f t="shared" si="185"/>
        <v>2</v>
      </c>
      <c r="U124" s="112">
        <f>U125</f>
        <v>0</v>
      </c>
      <c r="V124" s="112">
        <f t="shared" si="185"/>
        <v>0</v>
      </c>
      <c r="W124" s="112">
        <f t="shared" si="185"/>
        <v>0</v>
      </c>
      <c r="X124" s="112">
        <f t="shared" si="185"/>
        <v>2</v>
      </c>
      <c r="Y124" s="112">
        <f t="shared" si="185"/>
        <v>2</v>
      </c>
      <c r="Z124" s="112">
        <f t="shared" si="185"/>
        <v>2</v>
      </c>
      <c r="AA124" s="112">
        <f>AA125</f>
        <v>0</v>
      </c>
      <c r="AB124" s="112">
        <f t="shared" si="185"/>
        <v>0</v>
      </c>
      <c r="AC124" s="112">
        <f t="shared" si="185"/>
        <v>0</v>
      </c>
      <c r="AD124" s="112">
        <f t="shared" si="185"/>
        <v>2</v>
      </c>
      <c r="AE124" s="112">
        <f t="shared" si="185"/>
        <v>2</v>
      </c>
      <c r="AF124" s="112">
        <f t="shared" si="185"/>
        <v>2</v>
      </c>
    </row>
    <row r="125" spans="1:32" s="102" customFormat="1" ht="75" hidden="1" x14ac:dyDescent="0.25">
      <c r="A125" s="97">
        <v>900</v>
      </c>
      <c r="B125" s="172" t="s">
        <v>407</v>
      </c>
      <c r="C125" s="146" t="s">
        <v>408</v>
      </c>
      <c r="D125" s="104"/>
      <c r="E125" s="104"/>
      <c r="F125" s="124">
        <v>2</v>
      </c>
      <c r="G125" s="124">
        <v>2</v>
      </c>
      <c r="H125" s="124">
        <v>2</v>
      </c>
      <c r="I125" s="100">
        <f t="shared" si="102"/>
        <v>0</v>
      </c>
      <c r="J125" s="100">
        <f t="shared" si="102"/>
        <v>0</v>
      </c>
      <c r="K125" s="100">
        <f t="shared" si="102"/>
        <v>0</v>
      </c>
      <c r="L125" s="125">
        <v>2</v>
      </c>
      <c r="M125" s="125">
        <v>2</v>
      </c>
      <c r="N125" s="125">
        <v>2</v>
      </c>
      <c r="O125" s="125"/>
      <c r="P125" s="125"/>
      <c r="Q125" s="125"/>
      <c r="R125" s="202">
        <f t="shared" si="100"/>
        <v>2</v>
      </c>
      <c r="S125" s="202">
        <f t="shared" si="100"/>
        <v>2</v>
      </c>
      <c r="T125" s="202">
        <f t="shared" si="100"/>
        <v>2</v>
      </c>
      <c r="U125" s="125"/>
      <c r="V125" s="125"/>
      <c r="W125" s="125"/>
      <c r="X125" s="202">
        <f t="shared" ref="X125:Z125" si="186">R125+U125</f>
        <v>2</v>
      </c>
      <c r="Y125" s="202">
        <f t="shared" si="186"/>
        <v>2</v>
      </c>
      <c r="Z125" s="202">
        <f t="shared" si="186"/>
        <v>2</v>
      </c>
      <c r="AA125" s="125"/>
      <c r="AB125" s="125"/>
      <c r="AC125" s="125"/>
      <c r="AD125" s="202">
        <f t="shared" ref="AD125:AF125" si="187">X125+AA125</f>
        <v>2</v>
      </c>
      <c r="AE125" s="202">
        <f t="shared" si="187"/>
        <v>2</v>
      </c>
      <c r="AF125" s="202">
        <f t="shared" si="187"/>
        <v>2</v>
      </c>
    </row>
    <row r="126" spans="1:32" s="102" customFormat="1" ht="56.25" hidden="1" x14ac:dyDescent="0.25">
      <c r="A126" s="97"/>
      <c r="B126" s="172" t="s">
        <v>429</v>
      </c>
      <c r="C126" s="120" t="s">
        <v>430</v>
      </c>
      <c r="D126" s="104"/>
      <c r="E126" s="104"/>
      <c r="F126" s="111">
        <f>F127</f>
        <v>72</v>
      </c>
      <c r="G126" s="111">
        <f t="shared" ref="G126:H126" si="188">G127</f>
        <v>72</v>
      </c>
      <c r="H126" s="111">
        <f t="shared" si="188"/>
        <v>72</v>
      </c>
      <c r="I126" s="100">
        <f t="shared" si="102"/>
        <v>0</v>
      </c>
      <c r="J126" s="100">
        <f t="shared" si="102"/>
        <v>0</v>
      </c>
      <c r="K126" s="100">
        <f t="shared" si="102"/>
        <v>0</v>
      </c>
      <c r="L126" s="112">
        <f>L127</f>
        <v>72</v>
      </c>
      <c r="M126" s="112">
        <f t="shared" ref="M126:T126" si="189">M127</f>
        <v>72</v>
      </c>
      <c r="N126" s="112">
        <f>N127</f>
        <v>72</v>
      </c>
      <c r="O126" s="112">
        <f>O127</f>
        <v>0</v>
      </c>
      <c r="P126" s="112">
        <f>P127</f>
        <v>0</v>
      </c>
      <c r="Q126" s="112">
        <f t="shared" si="189"/>
        <v>0</v>
      </c>
      <c r="R126" s="112">
        <f t="shared" si="189"/>
        <v>72</v>
      </c>
      <c r="S126" s="112">
        <f t="shared" si="189"/>
        <v>72</v>
      </c>
      <c r="T126" s="112">
        <f t="shared" si="189"/>
        <v>72</v>
      </c>
      <c r="U126" s="112">
        <f>U127</f>
        <v>0</v>
      </c>
      <c r="V126" s="112">
        <f>V127</f>
        <v>0</v>
      </c>
      <c r="W126" s="112">
        <f t="shared" ref="W126:Z126" si="190">W127</f>
        <v>0</v>
      </c>
      <c r="X126" s="112">
        <f t="shared" si="190"/>
        <v>72</v>
      </c>
      <c r="Y126" s="112">
        <f t="shared" si="190"/>
        <v>72</v>
      </c>
      <c r="Z126" s="112">
        <f t="shared" si="190"/>
        <v>72</v>
      </c>
      <c r="AA126" s="112">
        <f>AA127</f>
        <v>0</v>
      </c>
      <c r="AB126" s="112">
        <f>AB127</f>
        <v>0</v>
      </c>
      <c r="AC126" s="112">
        <f t="shared" ref="AC126:AF126" si="191">AC127</f>
        <v>0</v>
      </c>
      <c r="AD126" s="112">
        <f t="shared" si="191"/>
        <v>72</v>
      </c>
      <c r="AE126" s="112">
        <f t="shared" si="191"/>
        <v>72</v>
      </c>
      <c r="AF126" s="112">
        <f t="shared" si="191"/>
        <v>72</v>
      </c>
    </row>
    <row r="127" spans="1:32" s="102" customFormat="1" ht="75" hidden="1" x14ac:dyDescent="0.25">
      <c r="A127" s="97">
        <v>900</v>
      </c>
      <c r="B127" s="172" t="s">
        <v>409</v>
      </c>
      <c r="C127" s="164" t="s">
        <v>410</v>
      </c>
      <c r="D127" s="104"/>
      <c r="E127" s="104"/>
      <c r="F127" s="124">
        <v>72</v>
      </c>
      <c r="G127" s="124">
        <v>72</v>
      </c>
      <c r="H127" s="124">
        <v>72</v>
      </c>
      <c r="I127" s="100">
        <f t="shared" si="102"/>
        <v>0</v>
      </c>
      <c r="J127" s="100">
        <f t="shared" si="102"/>
        <v>0</v>
      </c>
      <c r="K127" s="100">
        <f t="shared" si="102"/>
        <v>0</v>
      </c>
      <c r="L127" s="125">
        <v>72</v>
      </c>
      <c r="M127" s="125">
        <v>72</v>
      </c>
      <c r="N127" s="125">
        <v>72</v>
      </c>
      <c r="O127" s="125"/>
      <c r="P127" s="125"/>
      <c r="Q127" s="125"/>
      <c r="R127" s="202">
        <f t="shared" si="100"/>
        <v>72</v>
      </c>
      <c r="S127" s="202">
        <f t="shared" si="100"/>
        <v>72</v>
      </c>
      <c r="T127" s="202">
        <f t="shared" si="100"/>
        <v>72</v>
      </c>
      <c r="U127" s="125"/>
      <c r="V127" s="125"/>
      <c r="W127" s="125"/>
      <c r="X127" s="202">
        <f t="shared" ref="X127:Z127" si="192">R127+U127</f>
        <v>72</v>
      </c>
      <c r="Y127" s="202">
        <f t="shared" si="192"/>
        <v>72</v>
      </c>
      <c r="Z127" s="202">
        <f t="shared" si="192"/>
        <v>72</v>
      </c>
      <c r="AA127" s="125"/>
      <c r="AB127" s="125"/>
      <c r="AC127" s="125"/>
      <c r="AD127" s="202">
        <f t="shared" ref="AD127:AF127" si="193">X127+AA127</f>
        <v>72</v>
      </c>
      <c r="AE127" s="202">
        <f t="shared" si="193"/>
        <v>72</v>
      </c>
      <c r="AF127" s="202">
        <f t="shared" si="193"/>
        <v>72</v>
      </c>
    </row>
    <row r="128" spans="1:32" s="102" customFormat="1" ht="37.5" hidden="1" x14ac:dyDescent="0.25">
      <c r="A128" s="97"/>
      <c r="B128" s="172" t="s">
        <v>427</v>
      </c>
      <c r="C128" s="144" t="s">
        <v>428</v>
      </c>
      <c r="D128" s="104"/>
      <c r="E128" s="104"/>
      <c r="F128" s="111">
        <f>F129</f>
        <v>53</v>
      </c>
      <c r="G128" s="111">
        <f t="shared" ref="G128:H128" si="194">G129</f>
        <v>53</v>
      </c>
      <c r="H128" s="111">
        <f t="shared" si="194"/>
        <v>53</v>
      </c>
      <c r="I128" s="100">
        <f t="shared" si="102"/>
        <v>0</v>
      </c>
      <c r="J128" s="100">
        <f t="shared" si="102"/>
        <v>0</v>
      </c>
      <c r="K128" s="100">
        <f t="shared" si="102"/>
        <v>0</v>
      </c>
      <c r="L128" s="112">
        <f>L129</f>
        <v>53</v>
      </c>
      <c r="M128" s="112">
        <f t="shared" ref="M128:AF128" si="195">M129</f>
        <v>53</v>
      </c>
      <c r="N128" s="112">
        <f t="shared" si="195"/>
        <v>53</v>
      </c>
      <c r="O128" s="112">
        <f>O129</f>
        <v>0</v>
      </c>
      <c r="P128" s="112">
        <f t="shared" si="195"/>
        <v>0</v>
      </c>
      <c r="Q128" s="112">
        <f t="shared" si="195"/>
        <v>0</v>
      </c>
      <c r="R128" s="112">
        <f t="shared" si="195"/>
        <v>53</v>
      </c>
      <c r="S128" s="112">
        <f t="shared" si="195"/>
        <v>53</v>
      </c>
      <c r="T128" s="112">
        <f t="shared" si="195"/>
        <v>53</v>
      </c>
      <c r="U128" s="112">
        <f>U129</f>
        <v>0</v>
      </c>
      <c r="V128" s="112">
        <f t="shared" si="195"/>
        <v>0</v>
      </c>
      <c r="W128" s="112">
        <f t="shared" si="195"/>
        <v>0</v>
      </c>
      <c r="X128" s="112">
        <f t="shared" si="195"/>
        <v>53</v>
      </c>
      <c r="Y128" s="112">
        <f t="shared" si="195"/>
        <v>53</v>
      </c>
      <c r="Z128" s="112">
        <f t="shared" si="195"/>
        <v>53</v>
      </c>
      <c r="AA128" s="112">
        <f>AA129</f>
        <v>0</v>
      </c>
      <c r="AB128" s="112">
        <f t="shared" si="195"/>
        <v>0</v>
      </c>
      <c r="AC128" s="112">
        <f t="shared" si="195"/>
        <v>0</v>
      </c>
      <c r="AD128" s="112">
        <f t="shared" si="195"/>
        <v>53</v>
      </c>
      <c r="AE128" s="112">
        <f t="shared" si="195"/>
        <v>53</v>
      </c>
      <c r="AF128" s="112">
        <f t="shared" si="195"/>
        <v>53</v>
      </c>
    </row>
    <row r="129" spans="1:32" s="102" customFormat="1" ht="37.5" hidden="1" x14ac:dyDescent="0.25">
      <c r="A129" s="97">
        <v>900</v>
      </c>
      <c r="B129" s="173" t="s">
        <v>399</v>
      </c>
      <c r="C129" s="144" t="s">
        <v>401</v>
      </c>
      <c r="D129" s="104"/>
      <c r="E129" s="104"/>
      <c r="F129" s="111">
        <v>53</v>
      </c>
      <c r="G129" s="111">
        <v>53</v>
      </c>
      <c r="H129" s="111">
        <v>53</v>
      </c>
      <c r="I129" s="100">
        <f t="shared" si="102"/>
        <v>0</v>
      </c>
      <c r="J129" s="100">
        <f t="shared" si="102"/>
        <v>0</v>
      </c>
      <c r="K129" s="100">
        <f t="shared" si="102"/>
        <v>0</v>
      </c>
      <c r="L129" s="112">
        <v>53</v>
      </c>
      <c r="M129" s="112">
        <v>53</v>
      </c>
      <c r="N129" s="112">
        <v>53</v>
      </c>
      <c r="O129" s="112"/>
      <c r="P129" s="112"/>
      <c r="Q129" s="112"/>
      <c r="R129" s="202">
        <f t="shared" si="100"/>
        <v>53</v>
      </c>
      <c r="S129" s="202">
        <f t="shared" si="100"/>
        <v>53</v>
      </c>
      <c r="T129" s="202">
        <f t="shared" si="100"/>
        <v>53</v>
      </c>
      <c r="U129" s="112"/>
      <c r="V129" s="112"/>
      <c r="W129" s="112"/>
      <c r="X129" s="202">
        <f t="shared" ref="X129:Z129" si="196">R129+U129</f>
        <v>53</v>
      </c>
      <c r="Y129" s="202">
        <f t="shared" si="196"/>
        <v>53</v>
      </c>
      <c r="Z129" s="202">
        <f t="shared" si="196"/>
        <v>53</v>
      </c>
      <c r="AA129" s="112"/>
      <c r="AB129" s="112"/>
      <c r="AC129" s="112"/>
      <c r="AD129" s="202">
        <f t="shared" ref="AD129:AF129" si="197">X129+AA129</f>
        <v>53</v>
      </c>
      <c r="AE129" s="202">
        <f t="shared" si="197"/>
        <v>53</v>
      </c>
      <c r="AF129" s="202">
        <f t="shared" si="197"/>
        <v>53</v>
      </c>
    </row>
    <row r="130" spans="1:32" s="102" customFormat="1" ht="25.5" hidden="1" customHeight="1" x14ac:dyDescent="0.25">
      <c r="A130" s="97"/>
      <c r="B130" s="173" t="s">
        <v>431</v>
      </c>
      <c r="C130" s="144" t="s">
        <v>432</v>
      </c>
      <c r="D130" s="104"/>
      <c r="E130" s="104"/>
      <c r="F130" s="111">
        <f>F131+F132</f>
        <v>240</v>
      </c>
      <c r="G130" s="111">
        <f t="shared" ref="G130:H130" si="198">G131+G132</f>
        <v>240</v>
      </c>
      <c r="H130" s="111">
        <f t="shared" si="198"/>
        <v>240</v>
      </c>
      <c r="I130" s="100">
        <f t="shared" si="102"/>
        <v>0</v>
      </c>
      <c r="J130" s="100">
        <f t="shared" si="102"/>
        <v>0</v>
      </c>
      <c r="K130" s="100">
        <f t="shared" si="102"/>
        <v>0</v>
      </c>
      <c r="L130" s="112">
        <f>L131+L132+L133+L134</f>
        <v>240</v>
      </c>
      <c r="M130" s="112">
        <f t="shared" ref="M130:AF130" si="199">M131+M132+M133+M134</f>
        <v>240</v>
      </c>
      <c r="N130" s="112">
        <f t="shared" si="199"/>
        <v>240</v>
      </c>
      <c r="O130" s="112">
        <f t="shared" si="199"/>
        <v>842</v>
      </c>
      <c r="P130" s="112">
        <f t="shared" si="199"/>
        <v>0</v>
      </c>
      <c r="Q130" s="112">
        <f t="shared" si="199"/>
        <v>0</v>
      </c>
      <c r="R130" s="112">
        <f t="shared" si="199"/>
        <v>1082</v>
      </c>
      <c r="S130" s="112">
        <f t="shared" si="199"/>
        <v>240</v>
      </c>
      <c r="T130" s="112">
        <f t="shared" si="199"/>
        <v>240</v>
      </c>
      <c r="U130" s="112">
        <f t="shared" si="199"/>
        <v>0</v>
      </c>
      <c r="V130" s="112">
        <f t="shared" si="199"/>
        <v>0</v>
      </c>
      <c r="W130" s="112">
        <f t="shared" si="199"/>
        <v>0</v>
      </c>
      <c r="X130" s="112">
        <f t="shared" si="199"/>
        <v>1082</v>
      </c>
      <c r="Y130" s="112">
        <f t="shared" si="199"/>
        <v>240</v>
      </c>
      <c r="Z130" s="112">
        <f t="shared" si="199"/>
        <v>240</v>
      </c>
      <c r="AA130" s="112">
        <f t="shared" si="199"/>
        <v>0</v>
      </c>
      <c r="AB130" s="112">
        <f t="shared" si="199"/>
        <v>0</v>
      </c>
      <c r="AC130" s="112">
        <f t="shared" si="199"/>
        <v>0</v>
      </c>
      <c r="AD130" s="112">
        <f t="shared" si="199"/>
        <v>1082</v>
      </c>
      <c r="AE130" s="112">
        <f t="shared" si="199"/>
        <v>240</v>
      </c>
      <c r="AF130" s="112">
        <f t="shared" si="199"/>
        <v>240</v>
      </c>
    </row>
    <row r="131" spans="1:32" s="102" customFormat="1" ht="51.75" hidden="1" customHeight="1" x14ac:dyDescent="0.25">
      <c r="A131" s="97">
        <v>919</v>
      </c>
      <c r="B131" s="173" t="s">
        <v>388</v>
      </c>
      <c r="C131" s="164" t="s">
        <v>389</v>
      </c>
      <c r="D131" s="135"/>
      <c r="E131" s="135"/>
      <c r="F131" s="125">
        <v>180</v>
      </c>
      <c r="G131" s="125">
        <f>F131</f>
        <v>180</v>
      </c>
      <c r="H131" s="125">
        <f>G131</f>
        <v>180</v>
      </c>
      <c r="I131" s="136">
        <f t="shared" si="102"/>
        <v>0</v>
      </c>
      <c r="J131" s="136">
        <f t="shared" si="102"/>
        <v>0</v>
      </c>
      <c r="K131" s="136">
        <f t="shared" si="102"/>
        <v>0</v>
      </c>
      <c r="L131" s="125">
        <v>180</v>
      </c>
      <c r="M131" s="125">
        <f>L131</f>
        <v>180</v>
      </c>
      <c r="N131" s="125">
        <f>M131</f>
        <v>180</v>
      </c>
      <c r="O131" s="125"/>
      <c r="P131" s="125"/>
      <c r="Q131" s="125"/>
      <c r="R131" s="203">
        <f t="shared" si="100"/>
        <v>180</v>
      </c>
      <c r="S131" s="203">
        <f t="shared" si="100"/>
        <v>180</v>
      </c>
      <c r="T131" s="203">
        <f t="shared" si="100"/>
        <v>180</v>
      </c>
      <c r="U131" s="125">
        <v>60</v>
      </c>
      <c r="V131" s="125">
        <v>60</v>
      </c>
      <c r="W131" s="125">
        <v>60</v>
      </c>
      <c r="X131" s="203">
        <f t="shared" ref="X131:Z138" si="200">R131+U131</f>
        <v>240</v>
      </c>
      <c r="Y131" s="203">
        <f t="shared" si="200"/>
        <v>240</v>
      </c>
      <c r="Z131" s="203">
        <f t="shared" si="200"/>
        <v>240</v>
      </c>
      <c r="AA131" s="125"/>
      <c r="AB131" s="125"/>
      <c r="AC131" s="125"/>
      <c r="AD131" s="203">
        <f t="shared" ref="AD131:AF138" si="201">X131+AA131</f>
        <v>240</v>
      </c>
      <c r="AE131" s="203">
        <f t="shared" si="201"/>
        <v>240</v>
      </c>
      <c r="AF131" s="203">
        <f t="shared" si="201"/>
        <v>240</v>
      </c>
    </row>
    <row r="132" spans="1:32" s="102" customFormat="1" ht="54" hidden="1" customHeight="1" x14ac:dyDescent="0.25">
      <c r="A132" s="97">
        <v>919</v>
      </c>
      <c r="B132" s="173" t="s">
        <v>390</v>
      </c>
      <c r="C132" s="164" t="s">
        <v>391</v>
      </c>
      <c r="D132" s="135"/>
      <c r="E132" s="135"/>
      <c r="F132" s="125">
        <v>60</v>
      </c>
      <c r="G132" s="125">
        <v>60</v>
      </c>
      <c r="H132" s="125">
        <f>G132</f>
        <v>60</v>
      </c>
      <c r="I132" s="136">
        <f t="shared" si="102"/>
        <v>0</v>
      </c>
      <c r="J132" s="136">
        <f t="shared" si="102"/>
        <v>0</v>
      </c>
      <c r="K132" s="136">
        <f t="shared" si="102"/>
        <v>0</v>
      </c>
      <c r="L132" s="125">
        <v>60</v>
      </c>
      <c r="M132" s="125">
        <v>60</v>
      </c>
      <c r="N132" s="125">
        <f>M132</f>
        <v>60</v>
      </c>
      <c r="O132" s="125"/>
      <c r="P132" s="125"/>
      <c r="Q132" s="125"/>
      <c r="R132" s="203">
        <f>L132+O132</f>
        <v>60</v>
      </c>
      <c r="S132" s="203">
        <f t="shared" si="100"/>
        <v>60</v>
      </c>
      <c r="T132" s="203">
        <f t="shared" si="100"/>
        <v>60</v>
      </c>
      <c r="U132" s="125">
        <v>-60</v>
      </c>
      <c r="V132" s="125">
        <v>-60</v>
      </c>
      <c r="W132" s="125">
        <v>-60</v>
      </c>
      <c r="X132" s="203">
        <f>R132+U132</f>
        <v>0</v>
      </c>
      <c r="Y132" s="203">
        <f t="shared" si="200"/>
        <v>0</v>
      </c>
      <c r="Z132" s="203">
        <f t="shared" si="200"/>
        <v>0</v>
      </c>
      <c r="AA132" s="125"/>
      <c r="AB132" s="125"/>
      <c r="AC132" s="125"/>
      <c r="AD132" s="203">
        <f>X132+AA132</f>
        <v>0</v>
      </c>
      <c r="AE132" s="203">
        <f t="shared" si="201"/>
        <v>0</v>
      </c>
      <c r="AF132" s="203">
        <f t="shared" si="201"/>
        <v>0</v>
      </c>
    </row>
    <row r="133" spans="1:32" s="102" customFormat="1" ht="75" hidden="1" x14ac:dyDescent="0.25">
      <c r="A133" s="97"/>
      <c r="B133" s="173" t="s">
        <v>454</v>
      </c>
      <c r="C133" s="164" t="s">
        <v>455</v>
      </c>
      <c r="D133" s="104"/>
      <c r="E133" s="104"/>
      <c r="F133" s="124"/>
      <c r="G133" s="124"/>
      <c r="H133" s="124"/>
      <c r="I133" s="100"/>
      <c r="J133" s="100"/>
      <c r="K133" s="100"/>
      <c r="L133" s="125">
        <v>0</v>
      </c>
      <c r="M133" s="125">
        <v>0</v>
      </c>
      <c r="N133" s="125">
        <v>0</v>
      </c>
      <c r="O133" s="125">
        <v>783</v>
      </c>
      <c r="P133" s="125"/>
      <c r="Q133" s="125"/>
      <c r="R133" s="235">
        <f t="shared" ref="R133:R134" si="202">L133+O133</f>
        <v>783</v>
      </c>
      <c r="S133" s="235">
        <f t="shared" si="100"/>
        <v>0</v>
      </c>
      <c r="T133" s="235">
        <f t="shared" si="100"/>
        <v>0</v>
      </c>
      <c r="U133" s="125"/>
      <c r="V133" s="125"/>
      <c r="W133" s="125"/>
      <c r="X133" s="235">
        <f t="shared" ref="X133:X138" si="203">R133+U133</f>
        <v>783</v>
      </c>
      <c r="Y133" s="235">
        <f t="shared" si="200"/>
        <v>0</v>
      </c>
      <c r="Z133" s="235">
        <f t="shared" si="200"/>
        <v>0</v>
      </c>
      <c r="AA133" s="125"/>
      <c r="AB133" s="125"/>
      <c r="AC133" s="125"/>
      <c r="AD133" s="235">
        <f t="shared" ref="AD133:AD138" si="204">X133+AA133</f>
        <v>783</v>
      </c>
      <c r="AE133" s="235">
        <f t="shared" si="201"/>
        <v>0</v>
      </c>
      <c r="AF133" s="235">
        <f t="shared" si="201"/>
        <v>0</v>
      </c>
    </row>
    <row r="134" spans="1:32" s="102" customFormat="1" ht="70.5" hidden="1" customHeight="1" x14ac:dyDescent="0.25">
      <c r="A134" s="97"/>
      <c r="B134" s="173" t="s">
        <v>456</v>
      </c>
      <c r="C134" s="164" t="s">
        <v>457</v>
      </c>
      <c r="D134" s="104"/>
      <c r="E134" s="104"/>
      <c r="F134" s="124"/>
      <c r="G134" s="124"/>
      <c r="H134" s="124"/>
      <c r="I134" s="100"/>
      <c r="J134" s="100"/>
      <c r="K134" s="100"/>
      <c r="L134" s="125">
        <v>0</v>
      </c>
      <c r="M134" s="125">
        <v>0</v>
      </c>
      <c r="N134" s="125">
        <v>0</v>
      </c>
      <c r="O134" s="125">
        <v>59</v>
      </c>
      <c r="P134" s="125"/>
      <c r="Q134" s="125"/>
      <c r="R134" s="235">
        <f t="shared" si="202"/>
        <v>59</v>
      </c>
      <c r="S134" s="235">
        <f t="shared" si="100"/>
        <v>0</v>
      </c>
      <c r="T134" s="235">
        <f t="shared" si="100"/>
        <v>0</v>
      </c>
      <c r="U134" s="125"/>
      <c r="V134" s="125"/>
      <c r="W134" s="125"/>
      <c r="X134" s="235">
        <f t="shared" si="203"/>
        <v>59</v>
      </c>
      <c r="Y134" s="235">
        <f t="shared" si="200"/>
        <v>0</v>
      </c>
      <c r="Z134" s="235">
        <f t="shared" si="200"/>
        <v>0</v>
      </c>
      <c r="AA134" s="125"/>
      <c r="AB134" s="125"/>
      <c r="AC134" s="125"/>
      <c r="AD134" s="235">
        <f t="shared" si="204"/>
        <v>59</v>
      </c>
      <c r="AE134" s="235">
        <f t="shared" si="201"/>
        <v>0</v>
      </c>
      <c r="AF134" s="235">
        <f t="shared" si="201"/>
        <v>0</v>
      </c>
    </row>
    <row r="135" spans="1:32" s="102" customFormat="1" ht="18.75" hidden="1" x14ac:dyDescent="0.25">
      <c r="A135" s="97"/>
      <c r="B135" s="173" t="s">
        <v>435</v>
      </c>
      <c r="C135" s="144" t="s">
        <v>436</v>
      </c>
      <c r="D135" s="104"/>
      <c r="E135" s="104"/>
      <c r="F135" s="111">
        <f>F136</f>
        <v>1250</v>
      </c>
      <c r="G135" s="111">
        <f t="shared" ref="G135:H136" si="205">G136</f>
        <v>1250</v>
      </c>
      <c r="H135" s="111">
        <f t="shared" si="205"/>
        <v>1250</v>
      </c>
      <c r="I135" s="100">
        <f t="shared" si="102"/>
        <v>0</v>
      </c>
      <c r="J135" s="100">
        <f t="shared" si="102"/>
        <v>0</v>
      </c>
      <c r="K135" s="100">
        <f t="shared" si="102"/>
        <v>0</v>
      </c>
      <c r="L135" s="112">
        <f>L136</f>
        <v>1250</v>
      </c>
      <c r="M135" s="112">
        <f t="shared" ref="M135:Q136" si="206">M136</f>
        <v>1250</v>
      </c>
      <c r="N135" s="112">
        <f t="shared" si="206"/>
        <v>1250</v>
      </c>
      <c r="O135" s="112">
        <f>O136</f>
        <v>0</v>
      </c>
      <c r="P135" s="112">
        <f t="shared" si="206"/>
        <v>0</v>
      </c>
      <c r="Q135" s="112">
        <f t="shared" si="206"/>
        <v>0</v>
      </c>
      <c r="R135" s="202">
        <f t="shared" si="100"/>
        <v>1250</v>
      </c>
      <c r="S135" s="202">
        <f t="shared" si="100"/>
        <v>1250</v>
      </c>
      <c r="T135" s="202">
        <f t="shared" si="100"/>
        <v>1250</v>
      </c>
      <c r="U135" s="112">
        <f>U136</f>
        <v>0</v>
      </c>
      <c r="V135" s="112">
        <f t="shared" ref="V135:W136" si="207">V136</f>
        <v>0</v>
      </c>
      <c r="W135" s="112">
        <f t="shared" si="207"/>
        <v>0</v>
      </c>
      <c r="X135" s="202">
        <f t="shared" si="203"/>
        <v>1250</v>
      </c>
      <c r="Y135" s="202">
        <f t="shared" si="200"/>
        <v>1250</v>
      </c>
      <c r="Z135" s="202">
        <f t="shared" si="200"/>
        <v>1250</v>
      </c>
      <c r="AA135" s="112">
        <f>AA136</f>
        <v>0</v>
      </c>
      <c r="AB135" s="112">
        <f t="shared" ref="AB135:AC136" si="208">AB136</f>
        <v>0</v>
      </c>
      <c r="AC135" s="112">
        <f t="shared" si="208"/>
        <v>0</v>
      </c>
      <c r="AD135" s="202">
        <f t="shared" si="204"/>
        <v>1250</v>
      </c>
      <c r="AE135" s="202">
        <f t="shared" si="201"/>
        <v>1250</v>
      </c>
      <c r="AF135" s="202">
        <f t="shared" si="201"/>
        <v>1250</v>
      </c>
    </row>
    <row r="136" spans="1:32" s="102" customFormat="1" ht="37.5" hidden="1" x14ac:dyDescent="0.25">
      <c r="A136" s="97"/>
      <c r="B136" s="173" t="s">
        <v>433</v>
      </c>
      <c r="C136" s="144" t="s">
        <v>434</v>
      </c>
      <c r="D136" s="104"/>
      <c r="E136" s="104"/>
      <c r="F136" s="111">
        <f>F137</f>
        <v>1250</v>
      </c>
      <c r="G136" s="111">
        <f t="shared" si="205"/>
        <v>1250</v>
      </c>
      <c r="H136" s="111">
        <f t="shared" si="205"/>
        <v>1250</v>
      </c>
      <c r="I136" s="100">
        <f t="shared" si="102"/>
        <v>0</v>
      </c>
      <c r="J136" s="100">
        <f t="shared" si="102"/>
        <v>0</v>
      </c>
      <c r="K136" s="100">
        <f t="shared" si="102"/>
        <v>0</v>
      </c>
      <c r="L136" s="112">
        <f>L137</f>
        <v>1250</v>
      </c>
      <c r="M136" s="112">
        <f t="shared" si="206"/>
        <v>1250</v>
      </c>
      <c r="N136" s="112">
        <f t="shared" si="206"/>
        <v>1250</v>
      </c>
      <c r="O136" s="112">
        <f>O137</f>
        <v>0</v>
      </c>
      <c r="P136" s="112">
        <f t="shared" si="206"/>
        <v>0</v>
      </c>
      <c r="Q136" s="112">
        <f t="shared" si="206"/>
        <v>0</v>
      </c>
      <c r="R136" s="202">
        <f t="shared" si="100"/>
        <v>1250</v>
      </c>
      <c r="S136" s="202">
        <f t="shared" si="100"/>
        <v>1250</v>
      </c>
      <c r="T136" s="202">
        <f t="shared" si="100"/>
        <v>1250</v>
      </c>
      <c r="U136" s="112">
        <f>U137</f>
        <v>0</v>
      </c>
      <c r="V136" s="112">
        <f t="shared" si="207"/>
        <v>0</v>
      </c>
      <c r="W136" s="112">
        <f t="shared" si="207"/>
        <v>0</v>
      </c>
      <c r="X136" s="202">
        <f t="shared" si="203"/>
        <v>1250</v>
      </c>
      <c r="Y136" s="202">
        <f t="shared" si="200"/>
        <v>1250</v>
      </c>
      <c r="Z136" s="202">
        <f t="shared" si="200"/>
        <v>1250</v>
      </c>
      <c r="AA136" s="112">
        <f>AA137</f>
        <v>0</v>
      </c>
      <c r="AB136" s="112">
        <f t="shared" si="208"/>
        <v>0</v>
      </c>
      <c r="AC136" s="112">
        <f t="shared" si="208"/>
        <v>0</v>
      </c>
      <c r="AD136" s="202">
        <f t="shared" si="204"/>
        <v>1250</v>
      </c>
      <c r="AE136" s="202">
        <f t="shared" si="201"/>
        <v>1250</v>
      </c>
      <c r="AF136" s="202">
        <f t="shared" si="201"/>
        <v>1250</v>
      </c>
    </row>
    <row r="137" spans="1:32" s="102" customFormat="1" ht="54.75" hidden="1" customHeight="1" x14ac:dyDescent="0.25">
      <c r="A137" s="97">
        <v>919</v>
      </c>
      <c r="B137" s="172" t="s">
        <v>442</v>
      </c>
      <c r="C137" s="146" t="s">
        <v>396</v>
      </c>
      <c r="D137" s="104"/>
      <c r="E137" s="104"/>
      <c r="F137" s="124">
        <v>1250</v>
      </c>
      <c r="G137" s="124">
        <v>1250</v>
      </c>
      <c r="H137" s="124">
        <v>1250</v>
      </c>
      <c r="I137" s="100">
        <f t="shared" si="102"/>
        <v>0</v>
      </c>
      <c r="J137" s="100">
        <f t="shared" si="102"/>
        <v>0</v>
      </c>
      <c r="K137" s="100">
        <f t="shared" si="102"/>
        <v>0</v>
      </c>
      <c r="L137" s="125">
        <v>1250</v>
      </c>
      <c r="M137" s="125">
        <v>1250</v>
      </c>
      <c r="N137" s="125">
        <v>1250</v>
      </c>
      <c r="O137" s="165"/>
      <c r="P137" s="125"/>
      <c r="Q137" s="125"/>
      <c r="R137" s="202">
        <f t="shared" si="100"/>
        <v>1250</v>
      </c>
      <c r="S137" s="202">
        <f t="shared" si="100"/>
        <v>1250</v>
      </c>
      <c r="T137" s="202">
        <f t="shared" si="100"/>
        <v>1250</v>
      </c>
      <c r="U137" s="165"/>
      <c r="V137" s="125"/>
      <c r="W137" s="125"/>
      <c r="X137" s="202">
        <f t="shared" si="203"/>
        <v>1250</v>
      </c>
      <c r="Y137" s="202">
        <f t="shared" si="200"/>
        <v>1250</v>
      </c>
      <c r="Z137" s="202">
        <f t="shared" si="200"/>
        <v>1250</v>
      </c>
      <c r="AA137" s="165"/>
      <c r="AB137" s="125"/>
      <c r="AC137" s="125"/>
      <c r="AD137" s="202">
        <f t="shared" si="204"/>
        <v>1250</v>
      </c>
      <c r="AE137" s="202">
        <f t="shared" si="201"/>
        <v>1250</v>
      </c>
      <c r="AF137" s="202">
        <f t="shared" si="201"/>
        <v>1250</v>
      </c>
    </row>
    <row r="138" spans="1:32" s="41" customFormat="1" ht="0.75" hidden="1" customHeight="1" x14ac:dyDescent="0.25">
      <c r="A138" s="11"/>
      <c r="B138" s="180" t="s">
        <v>314</v>
      </c>
      <c r="C138" s="23" t="s">
        <v>453</v>
      </c>
      <c r="D138" s="27"/>
      <c r="E138" s="27"/>
      <c r="F138" s="22"/>
      <c r="G138" s="22"/>
      <c r="H138" s="22"/>
      <c r="I138" s="28">
        <f t="shared" si="102"/>
        <v>0</v>
      </c>
      <c r="J138" s="28">
        <f t="shared" si="102"/>
        <v>0</v>
      </c>
      <c r="K138" s="28">
        <f t="shared" si="102"/>
        <v>0</v>
      </c>
      <c r="L138" s="22"/>
      <c r="M138" s="22"/>
      <c r="N138" s="22"/>
      <c r="O138" s="22"/>
      <c r="P138" s="22"/>
      <c r="Q138" s="22"/>
      <c r="R138" s="204">
        <f t="shared" si="100"/>
        <v>0</v>
      </c>
      <c r="S138" s="204">
        <f t="shared" si="100"/>
        <v>0</v>
      </c>
      <c r="T138" s="204">
        <f t="shared" si="100"/>
        <v>0</v>
      </c>
      <c r="U138" s="22"/>
      <c r="V138" s="22"/>
      <c r="W138" s="22"/>
      <c r="X138" s="204">
        <f t="shared" si="203"/>
        <v>0</v>
      </c>
      <c r="Y138" s="204">
        <f t="shared" si="200"/>
        <v>0</v>
      </c>
      <c r="Z138" s="204">
        <f t="shared" si="200"/>
        <v>0</v>
      </c>
      <c r="AA138" s="22"/>
      <c r="AB138" s="22"/>
      <c r="AC138" s="22"/>
      <c r="AD138" s="204">
        <f t="shared" si="204"/>
        <v>0</v>
      </c>
      <c r="AE138" s="204">
        <f t="shared" si="201"/>
        <v>0</v>
      </c>
      <c r="AF138" s="204">
        <f t="shared" si="201"/>
        <v>0</v>
      </c>
    </row>
    <row r="139" spans="1:32" s="119" customFormat="1" ht="20.25" hidden="1" customHeight="1" x14ac:dyDescent="0.35">
      <c r="A139" s="269"/>
      <c r="B139" s="273"/>
      <c r="C139" s="274" t="s">
        <v>315</v>
      </c>
      <c r="D139" s="104"/>
      <c r="E139" s="104"/>
      <c r="F139" s="107">
        <f>F13+F70</f>
        <v>603326.6</v>
      </c>
      <c r="G139" s="107">
        <f>G13+G70</f>
        <v>610817.69999999995</v>
      </c>
      <c r="H139" s="107">
        <f>H13+H70</f>
        <v>625699.69999999995</v>
      </c>
      <c r="I139" s="107">
        <f t="shared" ref="I139:K139" si="209">I13+I70</f>
        <v>3105</v>
      </c>
      <c r="J139" s="107">
        <f t="shared" si="209"/>
        <v>3229</v>
      </c>
      <c r="K139" s="107">
        <f t="shared" si="209"/>
        <v>3358</v>
      </c>
      <c r="L139" s="108">
        <f>L13+L70</f>
        <v>606431.6</v>
      </c>
      <c r="M139" s="108">
        <f>M13+M70</f>
        <v>614046.69999999995</v>
      </c>
      <c r="N139" s="108">
        <f>N13+N70</f>
        <v>629057.69999999995</v>
      </c>
      <c r="O139" s="108">
        <f t="shared" ref="O139:AF139" si="210">O13+O70</f>
        <v>0</v>
      </c>
      <c r="P139" s="108">
        <f t="shared" si="210"/>
        <v>0</v>
      </c>
      <c r="Q139" s="108">
        <f t="shared" si="210"/>
        <v>0</v>
      </c>
      <c r="R139" s="108">
        <f t="shared" si="210"/>
        <v>606431.6</v>
      </c>
      <c r="S139" s="108">
        <f t="shared" si="210"/>
        <v>614046.69999999995</v>
      </c>
      <c r="T139" s="108">
        <f t="shared" si="210"/>
        <v>629057.69999999995</v>
      </c>
      <c r="U139" s="108">
        <f t="shared" si="210"/>
        <v>0</v>
      </c>
      <c r="V139" s="108">
        <f t="shared" si="210"/>
        <v>0</v>
      </c>
      <c r="W139" s="108">
        <f t="shared" si="210"/>
        <v>0</v>
      </c>
      <c r="X139" s="108">
        <f t="shared" si="210"/>
        <v>606431.6</v>
      </c>
      <c r="Y139" s="108">
        <f t="shared" si="210"/>
        <v>614046.69999999995</v>
      </c>
      <c r="Z139" s="108">
        <f t="shared" si="210"/>
        <v>629057.69999999995</v>
      </c>
      <c r="AA139" s="108">
        <f t="shared" si="210"/>
        <v>0</v>
      </c>
      <c r="AB139" s="108">
        <f t="shared" si="210"/>
        <v>0</v>
      </c>
      <c r="AC139" s="108">
        <f t="shared" si="210"/>
        <v>0</v>
      </c>
      <c r="AD139" s="108">
        <f t="shared" si="210"/>
        <v>606431.6</v>
      </c>
      <c r="AE139" s="108">
        <f t="shared" si="210"/>
        <v>614046.69999999995</v>
      </c>
      <c r="AF139" s="108">
        <f t="shared" si="210"/>
        <v>629057.69999999995</v>
      </c>
    </row>
    <row r="140" spans="1:32" s="40" customFormat="1" ht="20.25" customHeight="1" x14ac:dyDescent="0.35">
      <c r="A140" s="7"/>
      <c r="B140" s="369">
        <v>1</v>
      </c>
      <c r="C140" s="346" t="s">
        <v>492</v>
      </c>
      <c r="D140" s="347"/>
      <c r="E140" s="348"/>
      <c r="F140" s="349"/>
      <c r="G140" s="349"/>
      <c r="H140" s="349"/>
      <c r="I140" s="349"/>
      <c r="J140" s="349"/>
      <c r="K140" s="349"/>
      <c r="L140" s="350"/>
      <c r="M140" s="350"/>
      <c r="N140" s="350"/>
      <c r="O140" s="350"/>
      <c r="P140" s="350"/>
      <c r="Q140" s="350"/>
      <c r="R140" s="350"/>
      <c r="S140" s="350"/>
      <c r="T140" s="350"/>
      <c r="U140" s="350"/>
      <c r="V140" s="350"/>
      <c r="W140" s="350"/>
      <c r="X140" s="350"/>
      <c r="Y140" s="350"/>
      <c r="Z140" s="350"/>
      <c r="AA140" s="350"/>
      <c r="AB140" s="350"/>
      <c r="AC140" s="350"/>
      <c r="AD140" s="350" t="s">
        <v>493</v>
      </c>
      <c r="AE140" s="350" t="s">
        <v>494</v>
      </c>
      <c r="AF140" s="350" t="s">
        <v>500</v>
      </c>
    </row>
    <row r="141" spans="1:32" s="40" customFormat="1" ht="26.25" customHeight="1" x14ac:dyDescent="0.35">
      <c r="A141" s="7"/>
      <c r="B141" s="354" t="s">
        <v>80</v>
      </c>
      <c r="C141" s="205" t="s">
        <v>193</v>
      </c>
      <c r="D141" s="329" t="s">
        <v>411</v>
      </c>
      <c r="E141" s="330"/>
      <c r="F141" s="22">
        <f t="shared" ref="F141:Z141" si="211">F142+F241+F239+F243</f>
        <v>1950962.7999999998</v>
      </c>
      <c r="G141" s="22">
        <f t="shared" si="211"/>
        <v>1563835.9000000001</v>
      </c>
      <c r="H141" s="22">
        <f t="shared" si="211"/>
        <v>1518672.8</v>
      </c>
      <c r="I141" s="22">
        <f t="shared" si="211"/>
        <v>552445.00000000012</v>
      </c>
      <c r="J141" s="22">
        <f t="shared" si="211"/>
        <v>479515.8</v>
      </c>
      <c r="K141" s="22">
        <f t="shared" si="211"/>
        <v>735655.79999999993</v>
      </c>
      <c r="L141" s="20">
        <f t="shared" si="211"/>
        <v>2507832.7999999998</v>
      </c>
      <c r="M141" s="20">
        <f t="shared" si="211"/>
        <v>2047776.7</v>
      </c>
      <c r="N141" s="20">
        <f t="shared" si="211"/>
        <v>2258753.5999999996</v>
      </c>
      <c r="O141" s="20">
        <f t="shared" si="211"/>
        <v>3521.6</v>
      </c>
      <c r="P141" s="20">
        <f t="shared" si="211"/>
        <v>0</v>
      </c>
      <c r="Q141" s="20">
        <f t="shared" si="211"/>
        <v>0</v>
      </c>
      <c r="R141" s="20">
        <f t="shared" si="211"/>
        <v>2511354.3999999994</v>
      </c>
      <c r="S141" s="20">
        <f t="shared" si="211"/>
        <v>2047776.7</v>
      </c>
      <c r="T141" s="20">
        <f t="shared" si="211"/>
        <v>2258753.5999999996</v>
      </c>
      <c r="U141" s="20">
        <f t="shared" si="211"/>
        <v>104015.7</v>
      </c>
      <c r="V141" s="20">
        <f t="shared" si="211"/>
        <v>43965.9</v>
      </c>
      <c r="W141" s="20">
        <f t="shared" si="211"/>
        <v>48466</v>
      </c>
      <c r="X141" s="20">
        <f t="shared" si="211"/>
        <v>2615370.1</v>
      </c>
      <c r="Y141" s="20">
        <f t="shared" si="211"/>
        <v>2091742.6000000003</v>
      </c>
      <c r="Z141" s="20">
        <f t="shared" si="211"/>
        <v>2307219.5999999996</v>
      </c>
      <c r="AA141" s="20">
        <f>AA142+AA241+AA239+AA243+AA245</f>
        <v>79096.3</v>
      </c>
      <c r="AB141" s="20">
        <f t="shared" ref="AB141:AC141" si="212">AB142+AB241+AB239+AB243+AB245</f>
        <v>0</v>
      </c>
      <c r="AC141" s="20">
        <f t="shared" si="212"/>
        <v>0</v>
      </c>
      <c r="AD141" s="20">
        <f>AD142+AD241+AD239++AD245+AD243</f>
        <v>2694466.4</v>
      </c>
      <c r="AE141" s="20">
        <f t="shared" ref="AE141:AF141" si="213">AE142+AE241+AE239++AE245+AE243</f>
        <v>2091742.6000000003</v>
      </c>
      <c r="AF141" s="20">
        <f t="shared" si="213"/>
        <v>2307219.5999999996</v>
      </c>
    </row>
    <row r="142" spans="1:32" s="40" customFormat="1" ht="30" customHeight="1" x14ac:dyDescent="0.35">
      <c r="A142" s="7"/>
      <c r="B142" s="354" t="s">
        <v>81</v>
      </c>
      <c r="C142" s="206" t="s">
        <v>194</v>
      </c>
      <c r="D142" s="27"/>
      <c r="E142" s="27"/>
      <c r="F142" s="22">
        <f t="shared" ref="F142:AF142" si="214">F143+F148+F169+F232</f>
        <v>1950840.9</v>
      </c>
      <c r="G142" s="22">
        <f t="shared" si="214"/>
        <v>1563758.7000000002</v>
      </c>
      <c r="H142" s="22">
        <f t="shared" si="214"/>
        <v>1518595.6</v>
      </c>
      <c r="I142" s="22">
        <f t="shared" si="214"/>
        <v>550302.30000000005</v>
      </c>
      <c r="J142" s="22">
        <f t="shared" si="214"/>
        <v>477956.3</v>
      </c>
      <c r="K142" s="22">
        <f t="shared" si="214"/>
        <v>734475.2</v>
      </c>
      <c r="L142" s="20">
        <f t="shared" si="214"/>
        <v>2505568.1999999997</v>
      </c>
      <c r="M142" s="20">
        <f t="shared" si="214"/>
        <v>2046140</v>
      </c>
      <c r="N142" s="20">
        <f t="shared" si="214"/>
        <v>2257495.7999999998</v>
      </c>
      <c r="O142" s="20">
        <f t="shared" si="214"/>
        <v>3636.5</v>
      </c>
      <c r="P142" s="20">
        <f t="shared" si="214"/>
        <v>0</v>
      </c>
      <c r="Q142" s="20">
        <f t="shared" si="214"/>
        <v>0</v>
      </c>
      <c r="R142" s="20">
        <f t="shared" si="214"/>
        <v>2509204.6999999997</v>
      </c>
      <c r="S142" s="20">
        <f t="shared" si="214"/>
        <v>2046140</v>
      </c>
      <c r="T142" s="20">
        <f t="shared" si="214"/>
        <v>2257495.7999999998</v>
      </c>
      <c r="U142" s="20">
        <f t="shared" si="214"/>
        <v>101120.5</v>
      </c>
      <c r="V142" s="20">
        <f t="shared" si="214"/>
        <v>43965.9</v>
      </c>
      <c r="W142" s="20">
        <f t="shared" si="214"/>
        <v>48466</v>
      </c>
      <c r="X142" s="20">
        <f t="shared" si="214"/>
        <v>2610325.2000000002</v>
      </c>
      <c r="Y142" s="20">
        <f t="shared" si="214"/>
        <v>2090105.9000000004</v>
      </c>
      <c r="Z142" s="20">
        <f t="shared" si="214"/>
        <v>2305961.7999999998</v>
      </c>
      <c r="AA142" s="20">
        <f t="shared" si="214"/>
        <v>79096.3</v>
      </c>
      <c r="AB142" s="20">
        <f t="shared" si="214"/>
        <v>0</v>
      </c>
      <c r="AC142" s="20">
        <f t="shared" si="214"/>
        <v>0</v>
      </c>
      <c r="AD142" s="20">
        <f>AD143+AD148+AD169+AD232</f>
        <v>2689421.5</v>
      </c>
      <c r="AE142" s="20">
        <f t="shared" si="214"/>
        <v>2090105.9000000004</v>
      </c>
      <c r="AF142" s="20">
        <f t="shared" si="214"/>
        <v>2305961.7999999998</v>
      </c>
    </row>
    <row r="143" spans="1:32" s="234" customFormat="1" ht="27.75" customHeight="1" x14ac:dyDescent="0.25">
      <c r="A143" s="230">
        <v>855</v>
      </c>
      <c r="B143" s="355" t="s">
        <v>316</v>
      </c>
      <c r="C143" s="232" t="s">
        <v>254</v>
      </c>
      <c r="D143" s="233"/>
      <c r="E143" s="233"/>
      <c r="F143" s="198">
        <f t="shared" ref="F143:AF143" si="215">F144+F147</f>
        <v>669169</v>
      </c>
      <c r="G143" s="198">
        <f t="shared" si="215"/>
        <v>281553</v>
      </c>
      <c r="H143" s="198">
        <f t="shared" si="215"/>
        <v>225264</v>
      </c>
      <c r="I143" s="198">
        <f t="shared" si="215"/>
        <v>-4997</v>
      </c>
      <c r="J143" s="198">
        <f t="shared" si="215"/>
        <v>-307</v>
      </c>
      <c r="K143" s="198">
        <f t="shared" si="215"/>
        <v>-3188</v>
      </c>
      <c r="L143" s="199">
        <f t="shared" si="215"/>
        <v>664172</v>
      </c>
      <c r="M143" s="199">
        <f t="shared" si="215"/>
        <v>281246</v>
      </c>
      <c r="N143" s="199">
        <f t="shared" si="215"/>
        <v>222076</v>
      </c>
      <c r="O143" s="199">
        <f t="shared" si="215"/>
        <v>0</v>
      </c>
      <c r="P143" s="199">
        <f t="shared" si="215"/>
        <v>0</v>
      </c>
      <c r="Q143" s="199">
        <f t="shared" si="215"/>
        <v>0</v>
      </c>
      <c r="R143" s="199">
        <f t="shared" si="215"/>
        <v>664172</v>
      </c>
      <c r="S143" s="199">
        <f t="shared" si="215"/>
        <v>281246</v>
      </c>
      <c r="T143" s="199">
        <f t="shared" si="215"/>
        <v>222076</v>
      </c>
      <c r="U143" s="199">
        <f t="shared" si="215"/>
        <v>50000</v>
      </c>
      <c r="V143" s="199">
        <f t="shared" si="215"/>
        <v>0</v>
      </c>
      <c r="W143" s="199">
        <f t="shared" si="215"/>
        <v>0</v>
      </c>
      <c r="X143" s="199">
        <f t="shared" si="215"/>
        <v>714172</v>
      </c>
      <c r="Y143" s="199">
        <f t="shared" si="215"/>
        <v>281246</v>
      </c>
      <c r="Z143" s="199">
        <f t="shared" si="215"/>
        <v>222076</v>
      </c>
      <c r="AA143" s="199">
        <f t="shared" si="215"/>
        <v>73524</v>
      </c>
      <c r="AB143" s="199">
        <f t="shared" si="215"/>
        <v>0</v>
      </c>
      <c r="AC143" s="199">
        <f t="shared" si="215"/>
        <v>0</v>
      </c>
      <c r="AD143" s="199">
        <f t="shared" si="215"/>
        <v>787696</v>
      </c>
      <c r="AE143" s="199">
        <f t="shared" si="215"/>
        <v>281246</v>
      </c>
      <c r="AF143" s="199">
        <f t="shared" si="215"/>
        <v>222076</v>
      </c>
    </row>
    <row r="144" spans="1:32" s="109" customFormat="1" ht="30.75" customHeight="1" x14ac:dyDescent="0.25">
      <c r="A144" s="97">
        <v>855</v>
      </c>
      <c r="B144" s="356" t="s">
        <v>317</v>
      </c>
      <c r="C144" s="286" t="s">
        <v>195</v>
      </c>
      <c r="D144" s="233"/>
      <c r="E144" s="233"/>
      <c r="F144" s="198">
        <f t="shared" ref="F144:AF144" si="216">F145+F146</f>
        <v>669169</v>
      </c>
      <c r="G144" s="198">
        <f t="shared" si="216"/>
        <v>281553</v>
      </c>
      <c r="H144" s="198">
        <f t="shared" si="216"/>
        <v>225264</v>
      </c>
      <c r="I144" s="198">
        <f t="shared" si="216"/>
        <v>-4997</v>
      </c>
      <c r="J144" s="198">
        <f t="shared" si="216"/>
        <v>-307</v>
      </c>
      <c r="K144" s="198">
        <f t="shared" si="216"/>
        <v>-3188</v>
      </c>
      <c r="L144" s="199">
        <f t="shared" si="216"/>
        <v>664172</v>
      </c>
      <c r="M144" s="199">
        <f t="shared" si="216"/>
        <v>281246</v>
      </c>
      <c r="N144" s="199">
        <f t="shared" si="216"/>
        <v>222076</v>
      </c>
      <c r="O144" s="199">
        <f t="shared" si="216"/>
        <v>0</v>
      </c>
      <c r="P144" s="199">
        <f t="shared" si="216"/>
        <v>0</v>
      </c>
      <c r="Q144" s="199">
        <f t="shared" si="216"/>
        <v>0</v>
      </c>
      <c r="R144" s="199">
        <f t="shared" si="216"/>
        <v>664172</v>
      </c>
      <c r="S144" s="199">
        <f t="shared" si="216"/>
        <v>281246</v>
      </c>
      <c r="T144" s="199">
        <f t="shared" si="216"/>
        <v>222076</v>
      </c>
      <c r="U144" s="199">
        <f t="shared" si="216"/>
        <v>0</v>
      </c>
      <c r="V144" s="199">
        <f t="shared" si="216"/>
        <v>0</v>
      </c>
      <c r="W144" s="199">
        <f t="shared" si="216"/>
        <v>0</v>
      </c>
      <c r="X144" s="199">
        <f t="shared" si="216"/>
        <v>664172</v>
      </c>
      <c r="Y144" s="199">
        <f t="shared" si="216"/>
        <v>281246</v>
      </c>
      <c r="Z144" s="199">
        <f t="shared" si="216"/>
        <v>222076</v>
      </c>
      <c r="AA144" s="199">
        <f t="shared" si="216"/>
        <v>23524</v>
      </c>
      <c r="AB144" s="199">
        <f t="shared" si="216"/>
        <v>0</v>
      </c>
      <c r="AC144" s="199">
        <f t="shared" si="216"/>
        <v>0</v>
      </c>
      <c r="AD144" s="199">
        <f t="shared" si="216"/>
        <v>687696</v>
      </c>
      <c r="AE144" s="199">
        <f t="shared" si="216"/>
        <v>281246</v>
      </c>
      <c r="AF144" s="199">
        <f t="shared" si="216"/>
        <v>222076</v>
      </c>
    </row>
    <row r="145" spans="1:32" s="109" customFormat="1" ht="37.5" x14ac:dyDescent="0.3">
      <c r="A145" s="97">
        <v>855</v>
      </c>
      <c r="B145" s="356"/>
      <c r="C145" s="315" t="s">
        <v>262</v>
      </c>
      <c r="D145" s="233">
        <v>12</v>
      </c>
      <c r="E145" s="233">
        <v>13</v>
      </c>
      <c r="F145" s="316">
        <v>669169</v>
      </c>
      <c r="G145" s="316">
        <v>281553</v>
      </c>
      <c r="H145" s="316">
        <v>225264</v>
      </c>
      <c r="I145" s="243">
        <f t="shared" si="102"/>
        <v>-4997</v>
      </c>
      <c r="J145" s="243">
        <f t="shared" si="102"/>
        <v>-307</v>
      </c>
      <c r="K145" s="243">
        <f t="shared" si="102"/>
        <v>-3188</v>
      </c>
      <c r="L145" s="317">
        <v>664172</v>
      </c>
      <c r="M145" s="317">
        <v>281246</v>
      </c>
      <c r="N145" s="317">
        <v>222076</v>
      </c>
      <c r="O145" s="317"/>
      <c r="P145" s="317"/>
      <c r="Q145" s="317"/>
      <c r="R145" s="245">
        <f t="shared" si="100"/>
        <v>664172</v>
      </c>
      <c r="S145" s="245">
        <f t="shared" si="100"/>
        <v>281246</v>
      </c>
      <c r="T145" s="245">
        <f t="shared" si="100"/>
        <v>222076</v>
      </c>
      <c r="U145" s="317"/>
      <c r="V145" s="317"/>
      <c r="W145" s="317"/>
      <c r="X145" s="245">
        <f t="shared" ref="X145:Z147" si="217">R145+U145</f>
        <v>664172</v>
      </c>
      <c r="Y145" s="245">
        <f t="shared" si="217"/>
        <v>281246</v>
      </c>
      <c r="Z145" s="245">
        <f t="shared" si="217"/>
        <v>222076</v>
      </c>
      <c r="AA145" s="317">
        <v>23524</v>
      </c>
      <c r="AB145" s="317"/>
      <c r="AC145" s="317"/>
      <c r="AD145" s="245">
        <f t="shared" ref="AD145:AF147" si="218">X145+AA145</f>
        <v>687696</v>
      </c>
      <c r="AE145" s="245">
        <f t="shared" si="218"/>
        <v>281246</v>
      </c>
      <c r="AF145" s="245">
        <f t="shared" si="218"/>
        <v>222076</v>
      </c>
    </row>
    <row r="146" spans="1:32" s="109" customFormat="1" ht="23.25" hidden="1" customHeight="1" x14ac:dyDescent="0.3">
      <c r="A146" s="97">
        <v>855</v>
      </c>
      <c r="B146" s="357"/>
      <c r="C146" s="229" t="s">
        <v>196</v>
      </c>
      <c r="D146" s="104"/>
      <c r="E146" s="104"/>
      <c r="F146" s="130">
        <v>0</v>
      </c>
      <c r="G146" s="130">
        <v>0</v>
      </c>
      <c r="H146" s="130">
        <v>0</v>
      </c>
      <c r="I146" s="100">
        <f t="shared" si="102"/>
        <v>0</v>
      </c>
      <c r="J146" s="100">
        <f t="shared" si="102"/>
        <v>0</v>
      </c>
      <c r="K146" s="100">
        <f t="shared" si="102"/>
        <v>0</v>
      </c>
      <c r="L146" s="130">
        <v>0</v>
      </c>
      <c r="M146" s="130">
        <v>0</v>
      </c>
      <c r="N146" s="130">
        <v>0</v>
      </c>
      <c r="O146" s="130">
        <v>0</v>
      </c>
      <c r="P146" s="130">
        <v>0</v>
      </c>
      <c r="Q146" s="130">
        <v>0</v>
      </c>
      <c r="R146" s="202">
        <f t="shared" si="100"/>
        <v>0</v>
      </c>
      <c r="S146" s="202">
        <f t="shared" si="100"/>
        <v>0</v>
      </c>
      <c r="T146" s="202">
        <f t="shared" si="100"/>
        <v>0</v>
      </c>
      <c r="U146" s="130">
        <v>0</v>
      </c>
      <c r="V146" s="130">
        <v>0</v>
      </c>
      <c r="W146" s="130">
        <v>0</v>
      </c>
      <c r="X146" s="202">
        <f t="shared" si="217"/>
        <v>0</v>
      </c>
      <c r="Y146" s="202">
        <f t="shared" si="217"/>
        <v>0</v>
      </c>
      <c r="Z146" s="202">
        <f t="shared" si="217"/>
        <v>0</v>
      </c>
      <c r="AA146" s="130">
        <v>0</v>
      </c>
      <c r="AB146" s="130">
        <v>0</v>
      </c>
      <c r="AC146" s="130">
        <v>0</v>
      </c>
      <c r="AD146" s="202">
        <f t="shared" si="218"/>
        <v>0</v>
      </c>
      <c r="AE146" s="202">
        <f t="shared" si="218"/>
        <v>0</v>
      </c>
      <c r="AF146" s="202">
        <f t="shared" si="218"/>
        <v>0</v>
      </c>
    </row>
    <row r="147" spans="1:32" s="325" customFormat="1" ht="18.75" customHeight="1" x14ac:dyDescent="0.3">
      <c r="A147" s="319">
        <v>855</v>
      </c>
      <c r="B147" s="356" t="s">
        <v>318</v>
      </c>
      <c r="C147" s="286" t="s">
        <v>197</v>
      </c>
      <c r="D147" s="320"/>
      <c r="E147" s="320"/>
      <c r="F147" s="321">
        <v>0</v>
      </c>
      <c r="G147" s="321">
        <v>0</v>
      </c>
      <c r="H147" s="244">
        <v>0</v>
      </c>
      <c r="I147" s="322">
        <f t="shared" si="102"/>
        <v>0</v>
      </c>
      <c r="J147" s="323">
        <f t="shared" si="102"/>
        <v>0</v>
      </c>
      <c r="K147" s="323">
        <f t="shared" si="102"/>
        <v>0</v>
      </c>
      <c r="L147" s="321">
        <v>0</v>
      </c>
      <c r="M147" s="321">
        <v>0</v>
      </c>
      <c r="N147" s="244">
        <v>0</v>
      </c>
      <c r="O147" s="321">
        <v>0</v>
      </c>
      <c r="P147" s="321">
        <v>0</v>
      </c>
      <c r="Q147" s="244">
        <v>0</v>
      </c>
      <c r="R147" s="324">
        <f t="shared" ref="R147:T212" si="219">L147+O147</f>
        <v>0</v>
      </c>
      <c r="S147" s="324">
        <f t="shared" si="219"/>
        <v>0</v>
      </c>
      <c r="T147" s="324">
        <f t="shared" si="219"/>
        <v>0</v>
      </c>
      <c r="U147" s="321">
        <v>50000</v>
      </c>
      <c r="V147" s="321">
        <v>0</v>
      </c>
      <c r="W147" s="244">
        <v>0</v>
      </c>
      <c r="X147" s="324">
        <f t="shared" si="217"/>
        <v>50000</v>
      </c>
      <c r="Y147" s="324">
        <f t="shared" si="217"/>
        <v>0</v>
      </c>
      <c r="Z147" s="324">
        <f t="shared" si="217"/>
        <v>0</v>
      </c>
      <c r="AA147" s="321">
        <v>50000</v>
      </c>
      <c r="AB147" s="321">
        <v>0</v>
      </c>
      <c r="AC147" s="244">
        <v>0</v>
      </c>
      <c r="AD147" s="324">
        <f t="shared" si="218"/>
        <v>100000</v>
      </c>
      <c r="AE147" s="324">
        <f t="shared" si="218"/>
        <v>0</v>
      </c>
      <c r="AF147" s="324">
        <f t="shared" si="218"/>
        <v>0</v>
      </c>
    </row>
    <row r="148" spans="1:32" s="289" customFormat="1" ht="37.5" x14ac:dyDescent="0.3">
      <c r="A148" s="230"/>
      <c r="B148" s="355" t="s">
        <v>319</v>
      </c>
      <c r="C148" s="246" t="s">
        <v>452</v>
      </c>
      <c r="D148" s="233"/>
      <c r="E148" s="233"/>
      <c r="F148" s="198">
        <f t="shared" ref="F148:V148" si="220">SUM(F149:F158)</f>
        <v>31798.6</v>
      </c>
      <c r="G148" s="198">
        <f t="shared" si="220"/>
        <v>31793.599999999999</v>
      </c>
      <c r="H148" s="198">
        <f t="shared" si="220"/>
        <v>36444.6</v>
      </c>
      <c r="I148" s="198">
        <f t="shared" si="220"/>
        <v>207868.9</v>
      </c>
      <c r="J148" s="198">
        <f t="shared" si="220"/>
        <v>195356.4</v>
      </c>
      <c r="K148" s="198">
        <f t="shared" si="220"/>
        <v>111429.5</v>
      </c>
      <c r="L148" s="199">
        <f t="shared" si="220"/>
        <v>244092.5</v>
      </c>
      <c r="M148" s="199">
        <f t="shared" si="220"/>
        <v>231575</v>
      </c>
      <c r="N148" s="199">
        <f t="shared" si="220"/>
        <v>152299.1</v>
      </c>
      <c r="O148" s="199">
        <f t="shared" si="220"/>
        <v>3636.5</v>
      </c>
      <c r="P148" s="199">
        <f t="shared" si="220"/>
        <v>0</v>
      </c>
      <c r="Q148" s="199">
        <f t="shared" si="220"/>
        <v>0</v>
      </c>
      <c r="R148" s="199">
        <f t="shared" si="220"/>
        <v>247729</v>
      </c>
      <c r="S148" s="199">
        <f t="shared" si="220"/>
        <v>231575</v>
      </c>
      <c r="T148" s="199">
        <f t="shared" si="220"/>
        <v>152299.1</v>
      </c>
      <c r="U148" s="199">
        <f t="shared" si="220"/>
        <v>9772.1</v>
      </c>
      <c r="V148" s="199">
        <f t="shared" si="220"/>
        <v>-0.1</v>
      </c>
      <c r="W148" s="199">
        <f>SUM(W149:W168)</f>
        <v>4500</v>
      </c>
      <c r="X148" s="199">
        <f>SUM(X149:X158)</f>
        <v>257501.1</v>
      </c>
      <c r="Y148" s="199">
        <f>SUM(Y149:Y158)</f>
        <v>231574.90000000002</v>
      </c>
      <c r="Z148" s="199">
        <f>SUM(Z149:Z158)</f>
        <v>156799.1</v>
      </c>
      <c r="AA148" s="199">
        <f>SUM(AA149:AA158)</f>
        <v>4237.3</v>
      </c>
      <c r="AB148" s="199">
        <f>SUM(AB149:AB158)</f>
        <v>0</v>
      </c>
      <c r="AC148" s="199">
        <f>SUM(AC149:AC168)</f>
        <v>0</v>
      </c>
      <c r="AD148" s="199">
        <f>SUM(AD149:AD158)</f>
        <v>261738.4</v>
      </c>
      <c r="AE148" s="199">
        <f>SUM(AE149:AE158)</f>
        <v>231574.90000000002</v>
      </c>
      <c r="AF148" s="199">
        <f>SUM(AF149:AF158)</f>
        <v>156799.1</v>
      </c>
    </row>
    <row r="149" spans="1:32" s="109" customFormat="1" ht="56.25" hidden="1" x14ac:dyDescent="0.3">
      <c r="A149" s="97">
        <v>919</v>
      </c>
      <c r="B149" s="358" t="s">
        <v>320</v>
      </c>
      <c r="C149" s="110" t="s">
        <v>198</v>
      </c>
      <c r="D149" s="104">
        <v>24</v>
      </c>
      <c r="E149" s="104">
        <v>27</v>
      </c>
      <c r="F149" s="111">
        <v>30000</v>
      </c>
      <c r="G149" s="111">
        <v>30000</v>
      </c>
      <c r="H149" s="111">
        <v>34651</v>
      </c>
      <c r="I149" s="100">
        <f t="shared" ref="I149:K216" si="221">L149-F149</f>
        <v>0</v>
      </c>
      <c r="J149" s="100">
        <f t="shared" si="221"/>
        <v>0</v>
      </c>
      <c r="K149" s="100">
        <f t="shared" si="221"/>
        <v>349</v>
      </c>
      <c r="L149" s="112">
        <v>30000</v>
      </c>
      <c r="M149" s="112">
        <v>30000</v>
      </c>
      <c r="N149" s="112">
        <v>35000</v>
      </c>
      <c r="O149" s="112"/>
      <c r="P149" s="112"/>
      <c r="Q149" s="112"/>
      <c r="R149" s="202">
        <f t="shared" si="219"/>
        <v>30000</v>
      </c>
      <c r="S149" s="202">
        <f t="shared" si="219"/>
        <v>30000</v>
      </c>
      <c r="T149" s="202">
        <f t="shared" si="219"/>
        <v>35000</v>
      </c>
      <c r="U149" s="112"/>
      <c r="V149" s="112"/>
      <c r="W149" s="112"/>
      <c r="X149" s="202">
        <f t="shared" ref="X149:Z157" si="222">R149+U149</f>
        <v>30000</v>
      </c>
      <c r="Y149" s="202">
        <f t="shared" si="222"/>
        <v>30000</v>
      </c>
      <c r="Z149" s="202">
        <f t="shared" si="222"/>
        <v>35000</v>
      </c>
      <c r="AA149" s="112"/>
      <c r="AB149" s="112"/>
      <c r="AC149" s="112"/>
      <c r="AD149" s="202">
        <f t="shared" ref="AD149:AF157" si="223">X149+AA149</f>
        <v>30000</v>
      </c>
      <c r="AE149" s="202">
        <f t="shared" si="223"/>
        <v>30000</v>
      </c>
      <c r="AF149" s="202">
        <f t="shared" si="223"/>
        <v>35000</v>
      </c>
    </row>
    <row r="150" spans="1:32" s="109" customFormat="1" ht="59.25" hidden="1" customHeight="1" x14ac:dyDescent="0.3">
      <c r="A150" s="97">
        <v>900</v>
      </c>
      <c r="B150" s="359" t="s">
        <v>321</v>
      </c>
      <c r="C150" s="110" t="s">
        <v>322</v>
      </c>
      <c r="D150" s="104"/>
      <c r="E150" s="104">
        <v>18</v>
      </c>
      <c r="F150" s="111"/>
      <c r="G150" s="111"/>
      <c r="H150" s="111"/>
      <c r="I150" s="100">
        <f t="shared" si="221"/>
        <v>4335.3</v>
      </c>
      <c r="J150" s="100">
        <f t="shared" si="221"/>
        <v>26737.8</v>
      </c>
      <c r="K150" s="100">
        <f t="shared" si="221"/>
        <v>83344</v>
      </c>
      <c r="L150" s="112">
        <v>4335.3</v>
      </c>
      <c r="M150" s="112">
        <f>26737.8</f>
        <v>26737.8</v>
      </c>
      <c r="N150" s="112">
        <v>83344</v>
      </c>
      <c r="O150" s="112"/>
      <c r="P150" s="112"/>
      <c r="Q150" s="112"/>
      <c r="R150" s="202">
        <f t="shared" si="219"/>
        <v>4335.3</v>
      </c>
      <c r="S150" s="202">
        <f t="shared" si="219"/>
        <v>26737.8</v>
      </c>
      <c r="T150" s="202">
        <f t="shared" si="219"/>
        <v>83344</v>
      </c>
      <c r="U150" s="112"/>
      <c r="V150" s="112">
        <v>-0.1</v>
      </c>
      <c r="W150" s="112"/>
      <c r="X150" s="202">
        <f t="shared" si="222"/>
        <v>4335.3</v>
      </c>
      <c r="Y150" s="202">
        <f t="shared" si="222"/>
        <v>26737.7</v>
      </c>
      <c r="Z150" s="202">
        <f t="shared" si="222"/>
        <v>83344</v>
      </c>
      <c r="AA150" s="112"/>
      <c r="AB150" s="112"/>
      <c r="AC150" s="112"/>
      <c r="AD150" s="202">
        <f t="shared" si="223"/>
        <v>4335.3</v>
      </c>
      <c r="AE150" s="202">
        <f t="shared" si="223"/>
        <v>26737.7</v>
      </c>
      <c r="AF150" s="202">
        <f t="shared" si="223"/>
        <v>83344</v>
      </c>
    </row>
    <row r="151" spans="1:32" s="109" customFormat="1" ht="97.5" hidden="1" customHeight="1" x14ac:dyDescent="0.3">
      <c r="A151" s="97">
        <v>900</v>
      </c>
      <c r="B151" s="359" t="s">
        <v>323</v>
      </c>
      <c r="C151" s="110" t="s">
        <v>324</v>
      </c>
      <c r="D151" s="104"/>
      <c r="E151" s="104">
        <v>18</v>
      </c>
      <c r="F151" s="111"/>
      <c r="G151" s="111"/>
      <c r="H151" s="111"/>
      <c r="I151" s="100">
        <f t="shared" si="221"/>
        <v>175340.7</v>
      </c>
      <c r="J151" s="100">
        <f t="shared" si="221"/>
        <v>140373.20000000001</v>
      </c>
      <c r="K151" s="100">
        <f t="shared" si="221"/>
        <v>0</v>
      </c>
      <c r="L151" s="112">
        <v>175340.7</v>
      </c>
      <c r="M151" s="112">
        <v>140373.20000000001</v>
      </c>
      <c r="N151" s="112">
        <v>0</v>
      </c>
      <c r="O151" s="112"/>
      <c r="P151" s="112"/>
      <c r="Q151" s="112"/>
      <c r="R151" s="202">
        <f t="shared" si="219"/>
        <v>175340.7</v>
      </c>
      <c r="S151" s="202">
        <f t="shared" si="219"/>
        <v>140373.20000000001</v>
      </c>
      <c r="T151" s="202">
        <f t="shared" si="219"/>
        <v>0</v>
      </c>
      <c r="U151" s="112"/>
      <c r="V151" s="112"/>
      <c r="W151" s="112"/>
      <c r="X151" s="202">
        <f t="shared" si="222"/>
        <v>175340.7</v>
      </c>
      <c r="Y151" s="202">
        <f t="shared" si="222"/>
        <v>140373.20000000001</v>
      </c>
      <c r="Z151" s="202">
        <f t="shared" si="222"/>
        <v>0</v>
      </c>
      <c r="AA151" s="112"/>
      <c r="AB151" s="112"/>
      <c r="AC151" s="112"/>
      <c r="AD151" s="202">
        <f t="shared" si="223"/>
        <v>175340.7</v>
      </c>
      <c r="AE151" s="202">
        <f t="shared" si="223"/>
        <v>140373.20000000001</v>
      </c>
      <c r="AF151" s="202">
        <f t="shared" si="223"/>
        <v>0</v>
      </c>
    </row>
    <row r="152" spans="1:32" s="166" customFormat="1" ht="46.5" hidden="1" customHeight="1" x14ac:dyDescent="0.25">
      <c r="A152" s="134"/>
      <c r="B152" s="360" t="s">
        <v>446</v>
      </c>
      <c r="C152" s="120" t="s">
        <v>448</v>
      </c>
      <c r="D152" s="104"/>
      <c r="E152" s="104">
        <v>14</v>
      </c>
      <c r="F152" s="111"/>
      <c r="G152" s="111"/>
      <c r="H152" s="111"/>
      <c r="I152" s="100">
        <f>L152-F152</f>
        <v>3096</v>
      </c>
      <c r="J152" s="100">
        <f>M152-G152</f>
        <v>3096</v>
      </c>
      <c r="K152" s="100">
        <f>N152-H152</f>
        <v>1548</v>
      </c>
      <c r="L152" s="112">
        <v>3096</v>
      </c>
      <c r="M152" s="112">
        <v>3096</v>
      </c>
      <c r="N152" s="112">
        <v>1548</v>
      </c>
      <c r="O152" s="112"/>
      <c r="P152" s="112"/>
      <c r="Q152" s="112"/>
      <c r="R152" s="202">
        <f t="shared" si="219"/>
        <v>3096</v>
      </c>
      <c r="S152" s="202">
        <f t="shared" si="219"/>
        <v>3096</v>
      </c>
      <c r="T152" s="202">
        <f t="shared" si="219"/>
        <v>1548</v>
      </c>
      <c r="U152" s="112"/>
      <c r="V152" s="112"/>
      <c r="W152" s="112"/>
      <c r="X152" s="202">
        <f t="shared" si="222"/>
        <v>3096</v>
      </c>
      <c r="Y152" s="202">
        <f t="shared" si="222"/>
        <v>3096</v>
      </c>
      <c r="Z152" s="202">
        <f t="shared" si="222"/>
        <v>1548</v>
      </c>
      <c r="AA152" s="112"/>
      <c r="AB152" s="112"/>
      <c r="AC152" s="112"/>
      <c r="AD152" s="202">
        <f t="shared" si="223"/>
        <v>3096</v>
      </c>
      <c r="AE152" s="202">
        <f t="shared" si="223"/>
        <v>3096</v>
      </c>
      <c r="AF152" s="202">
        <f t="shared" si="223"/>
        <v>1548</v>
      </c>
    </row>
    <row r="153" spans="1:32" s="166" customFormat="1" ht="57.75" hidden="1" customHeight="1" x14ac:dyDescent="0.25">
      <c r="A153" s="134"/>
      <c r="B153" s="360" t="s">
        <v>464</v>
      </c>
      <c r="C153" s="120" t="s">
        <v>465</v>
      </c>
      <c r="D153" s="104"/>
      <c r="E153" s="104"/>
      <c r="F153" s="111"/>
      <c r="G153" s="111"/>
      <c r="H153" s="111"/>
      <c r="I153" s="100"/>
      <c r="J153" s="100"/>
      <c r="K153" s="100"/>
      <c r="L153" s="112"/>
      <c r="M153" s="112"/>
      <c r="N153" s="112"/>
      <c r="O153" s="112"/>
      <c r="P153" s="112"/>
      <c r="Q153" s="112"/>
      <c r="R153" s="202"/>
      <c r="S153" s="202"/>
      <c r="T153" s="202"/>
      <c r="U153" s="112">
        <v>53.4</v>
      </c>
      <c r="V153" s="112"/>
      <c r="W153" s="112"/>
      <c r="X153" s="202">
        <f t="shared" si="222"/>
        <v>53.4</v>
      </c>
      <c r="Y153" s="202">
        <f t="shared" si="222"/>
        <v>0</v>
      </c>
      <c r="Z153" s="202">
        <f t="shared" si="222"/>
        <v>0</v>
      </c>
      <c r="AA153" s="112"/>
      <c r="AB153" s="112"/>
      <c r="AC153" s="112"/>
      <c r="AD153" s="202">
        <f t="shared" si="223"/>
        <v>53.4</v>
      </c>
      <c r="AE153" s="202">
        <f t="shared" si="223"/>
        <v>0</v>
      </c>
      <c r="AF153" s="202">
        <f t="shared" si="223"/>
        <v>0</v>
      </c>
    </row>
    <row r="154" spans="1:32" s="109" customFormat="1" ht="37.5" hidden="1" customHeight="1" x14ac:dyDescent="0.25">
      <c r="A154" s="97">
        <v>900</v>
      </c>
      <c r="B154" s="360" t="s">
        <v>447</v>
      </c>
      <c r="C154" s="120" t="s">
        <v>275</v>
      </c>
      <c r="D154" s="104"/>
      <c r="E154" s="104"/>
      <c r="F154" s="111"/>
      <c r="G154" s="111"/>
      <c r="H154" s="111"/>
      <c r="I154" s="100">
        <f t="shared" si="221"/>
        <v>0</v>
      </c>
      <c r="J154" s="100">
        <f t="shared" si="221"/>
        <v>0</v>
      </c>
      <c r="K154" s="100">
        <f t="shared" si="221"/>
        <v>0</v>
      </c>
      <c r="L154" s="112">
        <v>0</v>
      </c>
      <c r="M154" s="112">
        <v>0</v>
      </c>
      <c r="N154" s="112">
        <v>0</v>
      </c>
      <c r="O154" s="202">
        <v>2386.5</v>
      </c>
      <c r="P154" s="111"/>
      <c r="Q154" s="111"/>
      <c r="R154" s="202">
        <f t="shared" si="219"/>
        <v>2386.5</v>
      </c>
      <c r="S154" s="202">
        <f t="shared" si="219"/>
        <v>0</v>
      </c>
      <c r="T154" s="202">
        <f t="shared" si="219"/>
        <v>0</v>
      </c>
      <c r="U154" s="202"/>
      <c r="V154" s="111"/>
      <c r="W154" s="111"/>
      <c r="X154" s="202">
        <f t="shared" si="222"/>
        <v>2386.5</v>
      </c>
      <c r="Y154" s="202">
        <f t="shared" si="222"/>
        <v>0</v>
      </c>
      <c r="Z154" s="202">
        <f t="shared" si="222"/>
        <v>0</v>
      </c>
      <c r="AA154" s="202"/>
      <c r="AB154" s="111"/>
      <c r="AC154" s="111"/>
      <c r="AD154" s="202">
        <f t="shared" si="223"/>
        <v>2386.5</v>
      </c>
      <c r="AE154" s="202">
        <f t="shared" si="223"/>
        <v>0</v>
      </c>
      <c r="AF154" s="202">
        <f t="shared" si="223"/>
        <v>0</v>
      </c>
    </row>
    <row r="155" spans="1:32" s="109" customFormat="1" ht="60.75" hidden="1" customHeight="1" x14ac:dyDescent="0.3">
      <c r="A155" s="97">
        <v>919</v>
      </c>
      <c r="B155" s="360" t="s">
        <v>325</v>
      </c>
      <c r="C155" s="110" t="s">
        <v>199</v>
      </c>
      <c r="D155" s="104"/>
      <c r="E155" s="104">
        <v>45</v>
      </c>
      <c r="F155" s="111"/>
      <c r="G155" s="111"/>
      <c r="H155" s="111"/>
      <c r="I155" s="100">
        <f t="shared" si="221"/>
        <v>25096.9</v>
      </c>
      <c r="J155" s="100">
        <f t="shared" si="221"/>
        <v>25149.4</v>
      </c>
      <c r="K155" s="100">
        <f t="shared" si="221"/>
        <v>26188.5</v>
      </c>
      <c r="L155" s="112">
        <v>25096.9</v>
      </c>
      <c r="M155" s="112">
        <v>25149.4</v>
      </c>
      <c r="N155" s="112">
        <v>26188.5</v>
      </c>
      <c r="O155" s="112"/>
      <c r="P155" s="112"/>
      <c r="Q155" s="112"/>
      <c r="R155" s="202">
        <f t="shared" si="219"/>
        <v>25096.9</v>
      </c>
      <c r="S155" s="202">
        <f t="shared" si="219"/>
        <v>25149.4</v>
      </c>
      <c r="T155" s="202">
        <f t="shared" si="219"/>
        <v>26188.5</v>
      </c>
      <c r="U155" s="112"/>
      <c r="V155" s="112"/>
      <c r="W155" s="112"/>
      <c r="X155" s="202">
        <f t="shared" si="222"/>
        <v>25096.9</v>
      </c>
      <c r="Y155" s="202">
        <f t="shared" si="222"/>
        <v>25149.4</v>
      </c>
      <c r="Z155" s="202">
        <f t="shared" si="222"/>
        <v>26188.5</v>
      </c>
      <c r="AA155" s="112"/>
      <c r="AB155" s="112"/>
      <c r="AC155" s="112"/>
      <c r="AD155" s="202">
        <f t="shared" si="223"/>
        <v>25096.9</v>
      </c>
      <c r="AE155" s="202">
        <f t="shared" si="223"/>
        <v>25149.4</v>
      </c>
      <c r="AF155" s="202">
        <f t="shared" si="223"/>
        <v>26188.5</v>
      </c>
    </row>
    <row r="156" spans="1:32" s="109" customFormat="1" ht="37.5" hidden="1" customHeight="1" x14ac:dyDescent="0.3">
      <c r="A156" s="97">
        <v>904</v>
      </c>
      <c r="B156" s="361" t="s">
        <v>326</v>
      </c>
      <c r="C156" s="208" t="s">
        <v>327</v>
      </c>
      <c r="D156" s="104"/>
      <c r="E156" s="104"/>
      <c r="F156" s="111"/>
      <c r="G156" s="111"/>
      <c r="H156" s="111"/>
      <c r="I156" s="100">
        <f t="shared" si="221"/>
        <v>0</v>
      </c>
      <c r="J156" s="100">
        <f t="shared" si="221"/>
        <v>0</v>
      </c>
      <c r="K156" s="100">
        <f t="shared" si="221"/>
        <v>0</v>
      </c>
      <c r="L156" s="111"/>
      <c r="M156" s="111"/>
      <c r="N156" s="111"/>
      <c r="O156" s="111"/>
      <c r="P156" s="111"/>
      <c r="Q156" s="111"/>
      <c r="R156" s="202">
        <f t="shared" si="219"/>
        <v>0</v>
      </c>
      <c r="S156" s="202">
        <f t="shared" si="219"/>
        <v>0</v>
      </c>
      <c r="T156" s="202">
        <f t="shared" si="219"/>
        <v>0</v>
      </c>
      <c r="U156" s="111"/>
      <c r="V156" s="111"/>
      <c r="W156" s="111"/>
      <c r="X156" s="202">
        <f t="shared" si="222"/>
        <v>0</v>
      </c>
      <c r="Y156" s="202">
        <f t="shared" si="222"/>
        <v>0</v>
      </c>
      <c r="Z156" s="202">
        <f t="shared" si="222"/>
        <v>0</v>
      </c>
      <c r="AA156" s="111"/>
      <c r="AB156" s="111"/>
      <c r="AC156" s="111"/>
      <c r="AD156" s="202">
        <f t="shared" si="223"/>
        <v>0</v>
      </c>
      <c r="AE156" s="202">
        <f t="shared" si="223"/>
        <v>0</v>
      </c>
      <c r="AF156" s="202">
        <f t="shared" si="223"/>
        <v>0</v>
      </c>
    </row>
    <row r="157" spans="1:32" s="109" customFormat="1" ht="37.5" hidden="1" customHeight="1" x14ac:dyDescent="0.3">
      <c r="A157" s="97"/>
      <c r="B157" s="360" t="s">
        <v>466</v>
      </c>
      <c r="C157" s="268" t="s">
        <v>467</v>
      </c>
      <c r="D157" s="104"/>
      <c r="E157" s="104"/>
      <c r="F157" s="111"/>
      <c r="G157" s="111"/>
      <c r="H157" s="111"/>
      <c r="I157" s="100"/>
      <c r="J157" s="100"/>
      <c r="K157" s="100"/>
      <c r="L157" s="111"/>
      <c r="M157" s="111"/>
      <c r="N157" s="111"/>
      <c r="O157" s="111"/>
      <c r="P157" s="111"/>
      <c r="Q157" s="111"/>
      <c r="R157" s="202"/>
      <c r="S157" s="202"/>
      <c r="T157" s="202"/>
      <c r="U157" s="112">
        <v>7815.1</v>
      </c>
      <c r="V157" s="111"/>
      <c r="W157" s="111"/>
      <c r="X157" s="202">
        <f t="shared" si="222"/>
        <v>7815.1</v>
      </c>
      <c r="Y157" s="202">
        <f t="shared" si="222"/>
        <v>0</v>
      </c>
      <c r="Z157" s="202">
        <f t="shared" si="222"/>
        <v>0</v>
      </c>
      <c r="AA157" s="112"/>
      <c r="AB157" s="111"/>
      <c r="AC157" s="111"/>
      <c r="AD157" s="202">
        <f t="shared" si="223"/>
        <v>7815.1</v>
      </c>
      <c r="AE157" s="202">
        <f t="shared" si="223"/>
        <v>0</v>
      </c>
      <c r="AF157" s="202">
        <f t="shared" si="223"/>
        <v>0</v>
      </c>
    </row>
    <row r="158" spans="1:32" s="234" customFormat="1" ht="18.75" x14ac:dyDescent="0.25">
      <c r="A158" s="230"/>
      <c r="B158" s="356" t="s">
        <v>328</v>
      </c>
      <c r="C158" s="286" t="s">
        <v>200</v>
      </c>
      <c r="D158" s="233"/>
      <c r="E158" s="233"/>
      <c r="F158" s="287">
        <f t="shared" ref="F158:K158" si="224">SUM(F159:F166)</f>
        <v>1798.6</v>
      </c>
      <c r="G158" s="287">
        <f t="shared" si="224"/>
        <v>1793.6</v>
      </c>
      <c r="H158" s="287">
        <f t="shared" si="224"/>
        <v>1793.6</v>
      </c>
      <c r="I158" s="287">
        <f t="shared" si="224"/>
        <v>0</v>
      </c>
      <c r="J158" s="287">
        <f t="shared" si="224"/>
        <v>0</v>
      </c>
      <c r="K158" s="287">
        <f t="shared" si="224"/>
        <v>0</v>
      </c>
      <c r="L158" s="288">
        <f t="shared" ref="L158:W158" si="225">SUM(L159:L167)</f>
        <v>6223.6</v>
      </c>
      <c r="M158" s="288">
        <f t="shared" si="225"/>
        <v>6218.6</v>
      </c>
      <c r="N158" s="288">
        <f t="shared" si="225"/>
        <v>6218.6</v>
      </c>
      <c r="O158" s="288">
        <f t="shared" si="225"/>
        <v>1250</v>
      </c>
      <c r="P158" s="288">
        <f t="shared" si="225"/>
        <v>0</v>
      </c>
      <c r="Q158" s="288">
        <f t="shared" si="225"/>
        <v>0</v>
      </c>
      <c r="R158" s="288">
        <f t="shared" si="225"/>
        <v>7473.6</v>
      </c>
      <c r="S158" s="288">
        <f t="shared" si="225"/>
        <v>6218.6</v>
      </c>
      <c r="T158" s="288">
        <f t="shared" si="225"/>
        <v>6218.6</v>
      </c>
      <c r="U158" s="288">
        <f t="shared" si="225"/>
        <v>1903.6</v>
      </c>
      <c r="V158" s="288">
        <f t="shared" si="225"/>
        <v>0</v>
      </c>
      <c r="W158" s="288">
        <f t="shared" si="225"/>
        <v>0</v>
      </c>
      <c r="X158" s="288">
        <f>SUM(X159:X168)</f>
        <v>9377.2000000000007</v>
      </c>
      <c r="Y158" s="288">
        <f>SUM(Y159:Y168)</f>
        <v>6218.6</v>
      </c>
      <c r="Z158" s="288">
        <f>SUM(Z159:Z168)</f>
        <v>10718.6</v>
      </c>
      <c r="AA158" s="288">
        <f>SUM(AA159:AA167)</f>
        <v>4237.3</v>
      </c>
      <c r="AB158" s="288">
        <f>SUM(AB159:AB167)</f>
        <v>0</v>
      </c>
      <c r="AC158" s="288">
        <f>SUM(AC159:AC167)</f>
        <v>0</v>
      </c>
      <c r="AD158" s="288">
        <f>SUM(AD159:AD168)</f>
        <v>13614.5</v>
      </c>
      <c r="AE158" s="288">
        <f>SUM(AE159:AE168)</f>
        <v>6218.6</v>
      </c>
      <c r="AF158" s="288">
        <f>SUM(AF159:AF168)</f>
        <v>10718.6</v>
      </c>
    </row>
    <row r="159" spans="1:32" s="109" customFormat="1" ht="18.75" hidden="1" x14ac:dyDescent="0.25">
      <c r="A159" s="97">
        <v>900</v>
      </c>
      <c r="B159" s="362" t="s">
        <v>82</v>
      </c>
      <c r="C159" s="114" t="s">
        <v>201</v>
      </c>
      <c r="D159" s="104">
        <v>28</v>
      </c>
      <c r="E159" s="104">
        <v>33</v>
      </c>
      <c r="F159" s="111">
        <v>219.6</v>
      </c>
      <c r="G159" s="111">
        <v>219.6</v>
      </c>
      <c r="H159" s="111">
        <v>219.6</v>
      </c>
      <c r="I159" s="100">
        <f t="shared" si="221"/>
        <v>0</v>
      </c>
      <c r="J159" s="100">
        <f t="shared" si="221"/>
        <v>0</v>
      </c>
      <c r="K159" s="100">
        <f t="shared" si="221"/>
        <v>0</v>
      </c>
      <c r="L159" s="112">
        <v>219.6</v>
      </c>
      <c r="M159" s="112">
        <v>219.6</v>
      </c>
      <c r="N159" s="112">
        <v>219.6</v>
      </c>
      <c r="O159" s="112"/>
      <c r="P159" s="112"/>
      <c r="Q159" s="112"/>
      <c r="R159" s="202">
        <f t="shared" si="219"/>
        <v>219.6</v>
      </c>
      <c r="S159" s="202">
        <f t="shared" si="219"/>
        <v>219.6</v>
      </c>
      <c r="T159" s="202">
        <f t="shared" si="219"/>
        <v>219.6</v>
      </c>
      <c r="U159" s="112"/>
      <c r="V159" s="112"/>
      <c r="W159" s="112"/>
      <c r="X159" s="202">
        <f t="shared" ref="X159:Z168" si="226">R159+U159</f>
        <v>219.6</v>
      </c>
      <c r="Y159" s="202">
        <f t="shared" si="226"/>
        <v>219.6</v>
      </c>
      <c r="Z159" s="202">
        <f t="shared" si="226"/>
        <v>219.6</v>
      </c>
      <c r="AA159" s="112"/>
      <c r="AB159" s="112"/>
      <c r="AC159" s="112"/>
      <c r="AD159" s="202">
        <f t="shared" ref="AD159:AF168" si="227">X159+AA159</f>
        <v>219.6</v>
      </c>
      <c r="AE159" s="202">
        <f t="shared" si="227"/>
        <v>219.6</v>
      </c>
      <c r="AF159" s="202">
        <f t="shared" si="227"/>
        <v>219.6</v>
      </c>
    </row>
    <row r="160" spans="1:32" s="167" customFormat="1" ht="18.75" hidden="1" customHeight="1" x14ac:dyDescent="0.3">
      <c r="A160" s="97">
        <v>904</v>
      </c>
      <c r="B160" s="363" t="s">
        <v>468</v>
      </c>
      <c r="C160" s="146" t="s">
        <v>329</v>
      </c>
      <c r="D160" s="104"/>
      <c r="E160" s="104"/>
      <c r="F160" s="111"/>
      <c r="G160" s="111"/>
      <c r="H160" s="111"/>
      <c r="I160" s="118">
        <f t="shared" si="221"/>
        <v>0</v>
      </c>
      <c r="J160" s="100">
        <f t="shared" si="221"/>
        <v>0</v>
      </c>
      <c r="K160" s="100">
        <f t="shared" si="221"/>
        <v>0</v>
      </c>
      <c r="L160" s="111"/>
      <c r="M160" s="111"/>
      <c r="N160" s="111"/>
      <c r="O160" s="111"/>
      <c r="P160" s="111"/>
      <c r="Q160" s="111"/>
      <c r="R160" s="202">
        <f t="shared" si="219"/>
        <v>0</v>
      </c>
      <c r="S160" s="202">
        <f t="shared" si="219"/>
        <v>0</v>
      </c>
      <c r="T160" s="202">
        <f t="shared" si="219"/>
        <v>0</v>
      </c>
      <c r="U160" s="112">
        <v>1903.6</v>
      </c>
      <c r="V160" s="111"/>
      <c r="W160" s="111"/>
      <c r="X160" s="202">
        <f t="shared" si="226"/>
        <v>1903.6</v>
      </c>
      <c r="Y160" s="202">
        <f t="shared" si="226"/>
        <v>0</v>
      </c>
      <c r="Z160" s="202">
        <f t="shared" si="226"/>
        <v>0</v>
      </c>
      <c r="AA160" s="112"/>
      <c r="AB160" s="111"/>
      <c r="AC160" s="111"/>
      <c r="AD160" s="202">
        <f t="shared" si="227"/>
        <v>1903.6</v>
      </c>
      <c r="AE160" s="202">
        <f t="shared" si="227"/>
        <v>0</v>
      </c>
      <c r="AF160" s="202">
        <f t="shared" si="227"/>
        <v>0</v>
      </c>
    </row>
    <row r="161" spans="1:32" s="285" customFormat="1" ht="18.75" customHeight="1" x14ac:dyDescent="0.3">
      <c r="A161" s="230">
        <v>904</v>
      </c>
      <c r="B161" s="364" t="s">
        <v>481</v>
      </c>
      <c r="C161" s="283" t="s">
        <v>499</v>
      </c>
      <c r="D161" s="233"/>
      <c r="E161" s="233"/>
      <c r="F161" s="242"/>
      <c r="G161" s="242"/>
      <c r="H161" s="242"/>
      <c r="I161" s="284"/>
      <c r="J161" s="243"/>
      <c r="K161" s="243"/>
      <c r="L161" s="242"/>
      <c r="M161" s="242"/>
      <c r="N161" s="242"/>
      <c r="O161" s="242"/>
      <c r="P161" s="242"/>
      <c r="Q161" s="242"/>
      <c r="R161" s="245"/>
      <c r="S161" s="245"/>
      <c r="T161" s="245"/>
      <c r="U161" s="244"/>
      <c r="V161" s="242"/>
      <c r="W161" s="242"/>
      <c r="X161" s="245"/>
      <c r="Y161" s="245"/>
      <c r="Z161" s="245"/>
      <c r="AA161" s="244">
        <v>4237.3</v>
      </c>
      <c r="AB161" s="242"/>
      <c r="AC161" s="242"/>
      <c r="AD161" s="245">
        <f t="shared" si="227"/>
        <v>4237.3</v>
      </c>
      <c r="AE161" s="245">
        <f t="shared" si="227"/>
        <v>0</v>
      </c>
      <c r="AF161" s="245">
        <f t="shared" si="227"/>
        <v>0</v>
      </c>
    </row>
    <row r="162" spans="1:32" s="109" customFormat="1" ht="18.75" hidden="1" x14ac:dyDescent="0.25">
      <c r="A162" s="97">
        <v>911</v>
      </c>
      <c r="B162" s="362" t="s">
        <v>83</v>
      </c>
      <c r="C162" s="114" t="s">
        <v>202</v>
      </c>
      <c r="D162" s="104">
        <v>27</v>
      </c>
      <c r="E162" s="104">
        <v>30</v>
      </c>
      <c r="F162" s="111">
        <v>1209</v>
      </c>
      <c r="G162" s="111">
        <v>1209</v>
      </c>
      <c r="H162" s="111">
        <v>1209</v>
      </c>
      <c r="I162" s="100">
        <f t="shared" si="221"/>
        <v>0</v>
      </c>
      <c r="J162" s="100">
        <f t="shared" si="221"/>
        <v>0</v>
      </c>
      <c r="K162" s="100">
        <f t="shared" si="221"/>
        <v>0</v>
      </c>
      <c r="L162" s="112">
        <v>1209</v>
      </c>
      <c r="M162" s="112">
        <v>1209</v>
      </c>
      <c r="N162" s="112">
        <v>1209</v>
      </c>
      <c r="O162" s="112"/>
      <c r="P162" s="112"/>
      <c r="Q162" s="112"/>
      <c r="R162" s="202">
        <f t="shared" si="219"/>
        <v>1209</v>
      </c>
      <c r="S162" s="202">
        <f t="shared" si="219"/>
        <v>1209</v>
      </c>
      <c r="T162" s="202">
        <f t="shared" si="219"/>
        <v>1209</v>
      </c>
      <c r="U162" s="112"/>
      <c r="V162" s="112"/>
      <c r="W162" s="112"/>
      <c r="X162" s="202">
        <f t="shared" si="226"/>
        <v>1209</v>
      </c>
      <c r="Y162" s="202">
        <f t="shared" si="226"/>
        <v>1209</v>
      </c>
      <c r="Z162" s="202">
        <f t="shared" si="226"/>
        <v>1209</v>
      </c>
      <c r="AA162" s="112"/>
      <c r="AB162" s="112"/>
      <c r="AC162" s="112"/>
      <c r="AD162" s="202">
        <f t="shared" si="227"/>
        <v>1209</v>
      </c>
      <c r="AE162" s="202">
        <f t="shared" si="227"/>
        <v>1209</v>
      </c>
      <c r="AF162" s="202">
        <f t="shared" si="227"/>
        <v>1209</v>
      </c>
    </row>
    <row r="163" spans="1:32" s="109" customFormat="1" ht="37.5" hidden="1" x14ac:dyDescent="0.25">
      <c r="A163" s="97">
        <v>911</v>
      </c>
      <c r="B163" s="362" t="s">
        <v>84</v>
      </c>
      <c r="C163" s="114" t="s">
        <v>203</v>
      </c>
      <c r="D163" s="104">
        <v>25</v>
      </c>
      <c r="E163" s="104">
        <v>30</v>
      </c>
      <c r="F163" s="111">
        <v>365</v>
      </c>
      <c r="G163" s="111">
        <v>365</v>
      </c>
      <c r="H163" s="111">
        <v>365</v>
      </c>
      <c r="I163" s="100">
        <f t="shared" si="221"/>
        <v>0</v>
      </c>
      <c r="J163" s="100">
        <f t="shared" si="221"/>
        <v>0</v>
      </c>
      <c r="K163" s="100">
        <f t="shared" si="221"/>
        <v>0</v>
      </c>
      <c r="L163" s="112">
        <v>365</v>
      </c>
      <c r="M163" s="112">
        <v>365</v>
      </c>
      <c r="N163" s="112">
        <v>365</v>
      </c>
      <c r="O163" s="112"/>
      <c r="P163" s="112"/>
      <c r="Q163" s="112"/>
      <c r="R163" s="202">
        <f t="shared" si="219"/>
        <v>365</v>
      </c>
      <c r="S163" s="202">
        <f t="shared" si="219"/>
        <v>365</v>
      </c>
      <c r="T163" s="202">
        <f t="shared" si="219"/>
        <v>365</v>
      </c>
      <c r="U163" s="112"/>
      <c r="V163" s="112"/>
      <c r="W163" s="112"/>
      <c r="X163" s="202">
        <f t="shared" si="226"/>
        <v>365</v>
      </c>
      <c r="Y163" s="202">
        <f t="shared" si="226"/>
        <v>365</v>
      </c>
      <c r="Z163" s="202">
        <f t="shared" si="226"/>
        <v>365</v>
      </c>
      <c r="AA163" s="112"/>
      <c r="AB163" s="112"/>
      <c r="AC163" s="112"/>
      <c r="AD163" s="202">
        <f t="shared" si="227"/>
        <v>365</v>
      </c>
      <c r="AE163" s="202">
        <f t="shared" si="227"/>
        <v>365</v>
      </c>
      <c r="AF163" s="202">
        <f t="shared" si="227"/>
        <v>365</v>
      </c>
    </row>
    <row r="164" spans="1:32" s="167" customFormat="1" ht="18.75" hidden="1" customHeight="1" x14ac:dyDescent="0.3">
      <c r="A164" s="97">
        <v>911</v>
      </c>
      <c r="B164" s="362" t="s">
        <v>85</v>
      </c>
      <c r="C164" s="115" t="s">
        <v>204</v>
      </c>
      <c r="D164" s="104"/>
      <c r="E164" s="104"/>
      <c r="F164" s="111"/>
      <c r="G164" s="111"/>
      <c r="H164" s="111"/>
      <c r="I164" s="118">
        <f t="shared" si="221"/>
        <v>0</v>
      </c>
      <c r="J164" s="100">
        <f t="shared" si="221"/>
        <v>0</v>
      </c>
      <c r="K164" s="100">
        <f t="shared" si="221"/>
        <v>0</v>
      </c>
      <c r="L164" s="111"/>
      <c r="M164" s="111"/>
      <c r="N164" s="111"/>
      <c r="O164" s="111"/>
      <c r="P164" s="111"/>
      <c r="Q164" s="111"/>
      <c r="R164" s="202">
        <f t="shared" si="219"/>
        <v>0</v>
      </c>
      <c r="S164" s="202">
        <f t="shared" si="219"/>
        <v>0</v>
      </c>
      <c r="T164" s="202">
        <f t="shared" si="219"/>
        <v>0</v>
      </c>
      <c r="U164" s="111"/>
      <c r="V164" s="111"/>
      <c r="W164" s="111"/>
      <c r="X164" s="202">
        <f t="shared" si="226"/>
        <v>0</v>
      </c>
      <c r="Y164" s="202">
        <f t="shared" si="226"/>
        <v>0</v>
      </c>
      <c r="Z164" s="202">
        <f t="shared" si="226"/>
        <v>0</v>
      </c>
      <c r="AA164" s="111"/>
      <c r="AB164" s="111"/>
      <c r="AC164" s="111"/>
      <c r="AD164" s="202">
        <f t="shared" si="227"/>
        <v>0</v>
      </c>
      <c r="AE164" s="202">
        <f t="shared" si="227"/>
        <v>0</v>
      </c>
      <c r="AF164" s="202">
        <f t="shared" si="227"/>
        <v>0</v>
      </c>
    </row>
    <row r="165" spans="1:32" s="109" customFormat="1" ht="18.75" hidden="1" x14ac:dyDescent="0.25">
      <c r="A165" s="97">
        <v>911</v>
      </c>
      <c r="B165" s="362" t="s">
        <v>86</v>
      </c>
      <c r="C165" s="114" t="s">
        <v>205</v>
      </c>
      <c r="D165" s="104">
        <v>25</v>
      </c>
      <c r="E165" s="104">
        <v>30</v>
      </c>
      <c r="F165" s="111">
        <v>5</v>
      </c>
      <c r="G165" s="111">
        <v>0</v>
      </c>
      <c r="H165" s="111">
        <v>0</v>
      </c>
      <c r="I165" s="100">
        <f t="shared" si="221"/>
        <v>0</v>
      </c>
      <c r="J165" s="100">
        <f t="shared" si="221"/>
        <v>0</v>
      </c>
      <c r="K165" s="100">
        <f t="shared" si="221"/>
        <v>0</v>
      </c>
      <c r="L165" s="112">
        <v>5</v>
      </c>
      <c r="M165" s="112">
        <v>0</v>
      </c>
      <c r="N165" s="112">
        <v>0</v>
      </c>
      <c r="O165" s="112"/>
      <c r="P165" s="112"/>
      <c r="Q165" s="112"/>
      <c r="R165" s="202">
        <f t="shared" si="219"/>
        <v>5</v>
      </c>
      <c r="S165" s="202">
        <f t="shared" si="219"/>
        <v>0</v>
      </c>
      <c r="T165" s="202">
        <f t="shared" si="219"/>
        <v>0</v>
      </c>
      <c r="U165" s="112"/>
      <c r="V165" s="112"/>
      <c r="W165" s="112"/>
      <c r="X165" s="202">
        <f t="shared" si="226"/>
        <v>5</v>
      </c>
      <c r="Y165" s="202">
        <f t="shared" si="226"/>
        <v>0</v>
      </c>
      <c r="Z165" s="202">
        <f t="shared" si="226"/>
        <v>0</v>
      </c>
      <c r="AA165" s="112"/>
      <c r="AB165" s="112"/>
      <c r="AC165" s="112"/>
      <c r="AD165" s="202">
        <f t="shared" si="227"/>
        <v>5</v>
      </c>
      <c r="AE165" s="202">
        <f t="shared" si="227"/>
        <v>0</v>
      </c>
      <c r="AF165" s="202">
        <f t="shared" si="227"/>
        <v>0</v>
      </c>
    </row>
    <row r="166" spans="1:32" s="167" customFormat="1" ht="20.25" hidden="1" customHeight="1" x14ac:dyDescent="0.3">
      <c r="A166" s="97">
        <v>911</v>
      </c>
      <c r="B166" s="362" t="s">
        <v>330</v>
      </c>
      <c r="C166" s="114" t="s">
        <v>331</v>
      </c>
      <c r="D166" s="104"/>
      <c r="E166" s="104"/>
      <c r="F166" s="111"/>
      <c r="G166" s="111"/>
      <c r="H166" s="111"/>
      <c r="I166" s="118">
        <f t="shared" si="221"/>
        <v>0</v>
      </c>
      <c r="J166" s="100">
        <f t="shared" si="221"/>
        <v>0</v>
      </c>
      <c r="K166" s="100">
        <f t="shared" si="221"/>
        <v>0</v>
      </c>
      <c r="L166" s="112">
        <v>0</v>
      </c>
      <c r="M166" s="112">
        <v>0</v>
      </c>
      <c r="N166" s="112">
        <v>0</v>
      </c>
      <c r="O166" s="112">
        <v>1250</v>
      </c>
      <c r="P166" s="111"/>
      <c r="Q166" s="111"/>
      <c r="R166" s="202">
        <f t="shared" si="219"/>
        <v>1250</v>
      </c>
      <c r="S166" s="202">
        <f t="shared" si="219"/>
        <v>0</v>
      </c>
      <c r="T166" s="202">
        <f t="shared" si="219"/>
        <v>0</v>
      </c>
      <c r="U166" s="112"/>
      <c r="V166" s="111"/>
      <c r="W166" s="111"/>
      <c r="X166" s="202">
        <f t="shared" si="226"/>
        <v>1250</v>
      </c>
      <c r="Y166" s="202">
        <f t="shared" si="226"/>
        <v>0</v>
      </c>
      <c r="Z166" s="202">
        <f t="shared" si="226"/>
        <v>0</v>
      </c>
      <c r="AA166" s="112"/>
      <c r="AB166" s="111"/>
      <c r="AC166" s="111"/>
      <c r="AD166" s="202">
        <f t="shared" si="227"/>
        <v>1250</v>
      </c>
      <c r="AE166" s="202">
        <f t="shared" si="227"/>
        <v>0</v>
      </c>
      <c r="AF166" s="202">
        <f t="shared" si="227"/>
        <v>0</v>
      </c>
    </row>
    <row r="167" spans="1:32" s="167" customFormat="1" ht="45" hidden="1" customHeight="1" x14ac:dyDescent="0.3">
      <c r="A167" s="97">
        <v>913</v>
      </c>
      <c r="B167" s="362" t="s">
        <v>87</v>
      </c>
      <c r="C167" s="225" t="s">
        <v>384</v>
      </c>
      <c r="D167" s="104"/>
      <c r="E167" s="104"/>
      <c r="F167" s="111"/>
      <c r="G167" s="111"/>
      <c r="H167" s="111"/>
      <c r="I167" s="118"/>
      <c r="J167" s="100"/>
      <c r="K167" s="100"/>
      <c r="L167" s="226">
        <v>4425</v>
      </c>
      <c r="M167" s="226">
        <v>4425</v>
      </c>
      <c r="N167" s="226">
        <v>4425</v>
      </c>
      <c r="O167" s="112"/>
      <c r="P167" s="112"/>
      <c r="Q167" s="112"/>
      <c r="R167" s="202">
        <f t="shared" si="219"/>
        <v>4425</v>
      </c>
      <c r="S167" s="202">
        <f t="shared" si="219"/>
        <v>4425</v>
      </c>
      <c r="T167" s="202">
        <f t="shared" si="219"/>
        <v>4425</v>
      </c>
      <c r="U167" s="112"/>
      <c r="V167" s="112"/>
      <c r="W167" s="112"/>
      <c r="X167" s="202">
        <f t="shared" si="226"/>
        <v>4425</v>
      </c>
      <c r="Y167" s="202">
        <f t="shared" si="226"/>
        <v>4425</v>
      </c>
      <c r="Z167" s="202">
        <f t="shared" si="226"/>
        <v>4425</v>
      </c>
      <c r="AA167" s="112"/>
      <c r="AB167" s="112"/>
      <c r="AC167" s="112"/>
      <c r="AD167" s="202">
        <f t="shared" si="227"/>
        <v>4425</v>
      </c>
      <c r="AE167" s="202">
        <f t="shared" si="227"/>
        <v>4425</v>
      </c>
      <c r="AF167" s="202">
        <f t="shared" si="227"/>
        <v>4425</v>
      </c>
    </row>
    <row r="168" spans="1:32" s="167" customFormat="1" ht="19.5" hidden="1" customHeight="1" x14ac:dyDescent="0.3">
      <c r="A168" s="97"/>
      <c r="B168" s="362"/>
      <c r="C168" s="114" t="s">
        <v>473</v>
      </c>
      <c r="D168" s="104"/>
      <c r="E168" s="104"/>
      <c r="F168" s="111"/>
      <c r="G168" s="111"/>
      <c r="H168" s="111"/>
      <c r="I168" s="118"/>
      <c r="J168" s="100"/>
      <c r="K168" s="100"/>
      <c r="L168" s="226"/>
      <c r="M168" s="226"/>
      <c r="N168" s="226"/>
      <c r="O168" s="112"/>
      <c r="P168" s="112"/>
      <c r="Q168" s="112"/>
      <c r="R168" s="202"/>
      <c r="S168" s="202"/>
      <c r="T168" s="202"/>
      <c r="U168" s="112"/>
      <c r="V168" s="112"/>
      <c r="W168" s="112">
        <v>4500</v>
      </c>
      <c r="X168" s="202">
        <f t="shared" si="226"/>
        <v>0</v>
      </c>
      <c r="Y168" s="202">
        <f t="shared" si="226"/>
        <v>0</v>
      </c>
      <c r="Z168" s="202">
        <f t="shared" si="226"/>
        <v>4500</v>
      </c>
      <c r="AA168" s="112"/>
      <c r="AB168" s="112"/>
      <c r="AC168" s="112"/>
      <c r="AD168" s="202">
        <f t="shared" si="227"/>
        <v>0</v>
      </c>
      <c r="AE168" s="202">
        <f t="shared" si="227"/>
        <v>0</v>
      </c>
      <c r="AF168" s="202">
        <f t="shared" si="227"/>
        <v>4500</v>
      </c>
    </row>
    <row r="169" spans="1:32" s="234" customFormat="1" ht="18.75" x14ac:dyDescent="0.25">
      <c r="A169" s="230"/>
      <c r="B169" s="355" t="s">
        <v>332</v>
      </c>
      <c r="C169" s="232" t="s">
        <v>206</v>
      </c>
      <c r="D169" s="233"/>
      <c r="E169" s="233"/>
      <c r="F169" s="198">
        <f t="shared" ref="F169:AF169" si="228">SUM(F170:F191)</f>
        <v>1249873.3</v>
      </c>
      <c r="G169" s="198">
        <f t="shared" si="228"/>
        <v>1250412.1000000001</v>
      </c>
      <c r="H169" s="198">
        <f t="shared" si="228"/>
        <v>1256887</v>
      </c>
      <c r="I169" s="198">
        <f t="shared" si="228"/>
        <v>6758.9999999999945</v>
      </c>
      <c r="J169" s="198">
        <f t="shared" si="228"/>
        <v>9998.3999999999942</v>
      </c>
      <c r="K169" s="198">
        <f t="shared" si="228"/>
        <v>9801.0999999999949</v>
      </c>
      <c r="L169" s="199">
        <f t="shared" si="228"/>
        <v>1256632.3</v>
      </c>
      <c r="M169" s="199">
        <f t="shared" si="228"/>
        <v>1260410.5</v>
      </c>
      <c r="N169" s="199">
        <f t="shared" si="228"/>
        <v>1266688.0999999999</v>
      </c>
      <c r="O169" s="199">
        <f t="shared" si="228"/>
        <v>0</v>
      </c>
      <c r="P169" s="199">
        <f t="shared" si="228"/>
        <v>0</v>
      </c>
      <c r="Q169" s="199">
        <f t="shared" si="228"/>
        <v>0</v>
      </c>
      <c r="R169" s="199">
        <f t="shared" si="228"/>
        <v>1256632.2999999998</v>
      </c>
      <c r="S169" s="199">
        <f t="shared" si="228"/>
        <v>1260410.5</v>
      </c>
      <c r="T169" s="199">
        <f t="shared" si="228"/>
        <v>1266688.0999999999</v>
      </c>
      <c r="U169" s="199">
        <f t="shared" si="228"/>
        <v>1792</v>
      </c>
      <c r="V169" s="199">
        <f t="shared" si="228"/>
        <v>296.89999999999998</v>
      </c>
      <c r="W169" s="199">
        <f t="shared" si="228"/>
        <v>296.89999999999998</v>
      </c>
      <c r="X169" s="199">
        <f t="shared" si="228"/>
        <v>1258424.2999999998</v>
      </c>
      <c r="Y169" s="199">
        <f t="shared" si="228"/>
        <v>1260707.4000000001</v>
      </c>
      <c r="Z169" s="199">
        <f t="shared" si="228"/>
        <v>1266985</v>
      </c>
      <c r="AA169" s="199">
        <f t="shared" si="228"/>
        <v>1335</v>
      </c>
      <c r="AB169" s="199">
        <f t="shared" si="228"/>
        <v>0</v>
      </c>
      <c r="AC169" s="199">
        <f t="shared" si="228"/>
        <v>0</v>
      </c>
      <c r="AD169" s="199">
        <f>SUM(AD170:AD191)</f>
        <v>1259759.2999999998</v>
      </c>
      <c r="AE169" s="199">
        <f t="shared" si="228"/>
        <v>1260707.4000000001</v>
      </c>
      <c r="AF169" s="199">
        <f t="shared" si="228"/>
        <v>1266985</v>
      </c>
    </row>
    <row r="170" spans="1:32" s="109" customFormat="1" ht="37.5" hidden="1" x14ac:dyDescent="0.25">
      <c r="A170" s="97">
        <v>915</v>
      </c>
      <c r="B170" s="360" t="s">
        <v>333</v>
      </c>
      <c r="C170" s="120" t="s">
        <v>207</v>
      </c>
      <c r="D170" s="104">
        <v>41</v>
      </c>
      <c r="E170" s="104">
        <v>55</v>
      </c>
      <c r="F170" s="111">
        <v>260</v>
      </c>
      <c r="G170" s="111">
        <v>260</v>
      </c>
      <c r="H170" s="111">
        <v>260</v>
      </c>
      <c r="I170" s="100">
        <f t="shared" si="221"/>
        <v>0</v>
      </c>
      <c r="J170" s="100">
        <f t="shared" si="221"/>
        <v>0</v>
      </c>
      <c r="K170" s="100">
        <f t="shared" si="221"/>
        <v>0</v>
      </c>
      <c r="L170" s="112">
        <v>260</v>
      </c>
      <c r="M170" s="112">
        <v>260</v>
      </c>
      <c r="N170" s="112">
        <v>260</v>
      </c>
      <c r="O170" s="112"/>
      <c r="P170" s="112"/>
      <c r="Q170" s="112"/>
      <c r="R170" s="202">
        <f t="shared" si="219"/>
        <v>260</v>
      </c>
      <c r="S170" s="202">
        <f t="shared" si="219"/>
        <v>260</v>
      </c>
      <c r="T170" s="202">
        <f t="shared" si="219"/>
        <v>260</v>
      </c>
      <c r="U170" s="112"/>
      <c r="V170" s="112"/>
      <c r="W170" s="112"/>
      <c r="X170" s="202">
        <f t="shared" ref="X170:Z189" si="229">R170+U170</f>
        <v>260</v>
      </c>
      <c r="Y170" s="202">
        <f t="shared" si="229"/>
        <v>260</v>
      </c>
      <c r="Z170" s="202">
        <f t="shared" si="229"/>
        <v>260</v>
      </c>
      <c r="AA170" s="112"/>
      <c r="AB170" s="112"/>
      <c r="AC170" s="112"/>
      <c r="AD170" s="202">
        <f t="shared" ref="AD170:AF189" si="230">X170+AA170</f>
        <v>260</v>
      </c>
      <c r="AE170" s="202">
        <f t="shared" si="230"/>
        <v>260</v>
      </c>
      <c r="AF170" s="202">
        <f t="shared" si="230"/>
        <v>260</v>
      </c>
    </row>
    <row r="171" spans="1:32" s="167" customFormat="1" ht="38.25" hidden="1" customHeight="1" x14ac:dyDescent="0.3">
      <c r="A171" s="97">
        <v>915</v>
      </c>
      <c r="B171" s="361" t="s">
        <v>334</v>
      </c>
      <c r="C171" s="208" t="s">
        <v>208</v>
      </c>
      <c r="D171" s="104"/>
      <c r="E171" s="104"/>
      <c r="F171" s="111"/>
      <c r="G171" s="111"/>
      <c r="H171" s="111"/>
      <c r="I171" s="118">
        <f t="shared" si="221"/>
        <v>0</v>
      </c>
      <c r="J171" s="100">
        <f t="shared" si="221"/>
        <v>0</v>
      </c>
      <c r="K171" s="100">
        <f t="shared" si="221"/>
        <v>0</v>
      </c>
      <c r="L171" s="111"/>
      <c r="M171" s="111"/>
      <c r="N171" s="111"/>
      <c r="O171" s="111"/>
      <c r="P171" s="111"/>
      <c r="Q171" s="111"/>
      <c r="R171" s="202">
        <f t="shared" si="219"/>
        <v>0</v>
      </c>
      <c r="S171" s="202">
        <f t="shared" si="219"/>
        <v>0</v>
      </c>
      <c r="T171" s="202">
        <f t="shared" si="219"/>
        <v>0</v>
      </c>
      <c r="U171" s="111"/>
      <c r="V171" s="111"/>
      <c r="W171" s="111"/>
      <c r="X171" s="202">
        <f t="shared" si="229"/>
        <v>0</v>
      </c>
      <c r="Y171" s="202">
        <f t="shared" si="229"/>
        <v>0</v>
      </c>
      <c r="Z171" s="202">
        <f t="shared" si="229"/>
        <v>0</v>
      </c>
      <c r="AA171" s="111"/>
      <c r="AB171" s="111"/>
      <c r="AC171" s="111"/>
      <c r="AD171" s="202">
        <f t="shared" si="230"/>
        <v>0</v>
      </c>
      <c r="AE171" s="202">
        <f t="shared" si="230"/>
        <v>0</v>
      </c>
      <c r="AF171" s="202">
        <f t="shared" si="230"/>
        <v>0</v>
      </c>
    </row>
    <row r="172" spans="1:32" s="109" customFormat="1" ht="37.5" hidden="1" x14ac:dyDescent="0.3">
      <c r="A172" s="97">
        <v>911</v>
      </c>
      <c r="B172" s="360" t="s">
        <v>335</v>
      </c>
      <c r="C172" s="110" t="s">
        <v>209</v>
      </c>
      <c r="D172" s="104">
        <v>62</v>
      </c>
      <c r="E172" s="104">
        <v>75</v>
      </c>
      <c r="F172" s="111">
        <v>39680</v>
      </c>
      <c r="G172" s="111">
        <v>39680</v>
      </c>
      <c r="H172" s="111">
        <v>39680</v>
      </c>
      <c r="I172" s="100">
        <f t="shared" si="221"/>
        <v>0</v>
      </c>
      <c r="J172" s="100">
        <f t="shared" si="221"/>
        <v>0</v>
      </c>
      <c r="K172" s="100">
        <f t="shared" si="221"/>
        <v>0</v>
      </c>
      <c r="L172" s="112">
        <v>39680</v>
      </c>
      <c r="M172" s="112">
        <v>39680</v>
      </c>
      <c r="N172" s="112">
        <v>39680</v>
      </c>
      <c r="O172" s="112"/>
      <c r="P172" s="112"/>
      <c r="Q172" s="112"/>
      <c r="R172" s="202">
        <f t="shared" si="219"/>
        <v>39680</v>
      </c>
      <c r="S172" s="202">
        <f t="shared" si="219"/>
        <v>39680</v>
      </c>
      <c r="T172" s="202">
        <f t="shared" si="219"/>
        <v>39680</v>
      </c>
      <c r="U172" s="112"/>
      <c r="V172" s="112"/>
      <c r="W172" s="112"/>
      <c r="X172" s="202">
        <f t="shared" si="229"/>
        <v>39680</v>
      </c>
      <c r="Y172" s="202">
        <f t="shared" si="229"/>
        <v>39680</v>
      </c>
      <c r="Z172" s="202">
        <f t="shared" si="229"/>
        <v>39680</v>
      </c>
      <c r="AA172" s="112"/>
      <c r="AB172" s="112"/>
      <c r="AC172" s="112"/>
      <c r="AD172" s="202">
        <f t="shared" si="230"/>
        <v>39680</v>
      </c>
      <c r="AE172" s="202">
        <f t="shared" si="230"/>
        <v>39680</v>
      </c>
      <c r="AF172" s="202">
        <f t="shared" si="230"/>
        <v>39680</v>
      </c>
    </row>
    <row r="173" spans="1:32" s="109" customFormat="1" ht="38.25" hidden="1" customHeight="1" x14ac:dyDescent="0.3">
      <c r="A173" s="97">
        <v>911</v>
      </c>
      <c r="B173" s="360" t="s">
        <v>336</v>
      </c>
      <c r="C173" s="110" t="s">
        <v>210</v>
      </c>
      <c r="D173" s="104">
        <v>53</v>
      </c>
      <c r="E173" s="104">
        <v>66</v>
      </c>
      <c r="F173" s="111">
        <v>2260.1</v>
      </c>
      <c r="G173" s="111">
        <v>2260.1</v>
      </c>
      <c r="H173" s="111">
        <v>2260.1</v>
      </c>
      <c r="I173" s="100">
        <f t="shared" si="221"/>
        <v>0</v>
      </c>
      <c r="J173" s="100">
        <f t="shared" si="221"/>
        <v>0</v>
      </c>
      <c r="K173" s="100">
        <f t="shared" si="221"/>
        <v>0</v>
      </c>
      <c r="L173" s="112">
        <v>2260.1</v>
      </c>
      <c r="M173" s="112">
        <v>2260.1</v>
      </c>
      <c r="N173" s="112">
        <v>2260.1</v>
      </c>
      <c r="O173" s="112"/>
      <c r="P173" s="112"/>
      <c r="Q173" s="112"/>
      <c r="R173" s="202">
        <f t="shared" si="219"/>
        <v>2260.1</v>
      </c>
      <c r="S173" s="202">
        <f t="shared" si="219"/>
        <v>2260.1</v>
      </c>
      <c r="T173" s="202">
        <f t="shared" si="219"/>
        <v>2260.1</v>
      </c>
      <c r="U173" s="112"/>
      <c r="V173" s="112"/>
      <c r="W173" s="112"/>
      <c r="X173" s="202">
        <f t="shared" si="229"/>
        <v>2260.1</v>
      </c>
      <c r="Y173" s="202">
        <f t="shared" si="229"/>
        <v>2260.1</v>
      </c>
      <c r="Z173" s="202">
        <f t="shared" si="229"/>
        <v>2260.1</v>
      </c>
      <c r="AA173" s="112"/>
      <c r="AB173" s="112"/>
      <c r="AC173" s="112"/>
      <c r="AD173" s="202">
        <f t="shared" si="230"/>
        <v>2260.1</v>
      </c>
      <c r="AE173" s="202">
        <f t="shared" si="230"/>
        <v>2260.1</v>
      </c>
      <c r="AF173" s="202">
        <f t="shared" si="230"/>
        <v>2260.1</v>
      </c>
    </row>
    <row r="174" spans="1:32" s="109" customFormat="1" ht="56.25" hidden="1" x14ac:dyDescent="0.3">
      <c r="A174" s="97">
        <v>905</v>
      </c>
      <c r="B174" s="360" t="s">
        <v>337</v>
      </c>
      <c r="C174" s="110" t="s">
        <v>338</v>
      </c>
      <c r="D174" s="104">
        <v>59</v>
      </c>
      <c r="E174" s="104">
        <v>72</v>
      </c>
      <c r="F174" s="111">
        <v>58382</v>
      </c>
      <c r="G174" s="111">
        <v>58382</v>
      </c>
      <c r="H174" s="111">
        <v>58382</v>
      </c>
      <c r="I174" s="100">
        <f t="shared" si="221"/>
        <v>0</v>
      </c>
      <c r="J174" s="100">
        <f t="shared" si="221"/>
        <v>0</v>
      </c>
      <c r="K174" s="100">
        <f t="shared" si="221"/>
        <v>0</v>
      </c>
      <c r="L174" s="112">
        <v>58382</v>
      </c>
      <c r="M174" s="112">
        <v>58382</v>
      </c>
      <c r="N174" s="112">
        <v>58382</v>
      </c>
      <c r="O174" s="112">
        <v>-34507</v>
      </c>
      <c r="P174" s="112">
        <v>-31513</v>
      </c>
      <c r="Q174" s="112">
        <v>-31336</v>
      </c>
      <c r="R174" s="202">
        <f t="shared" si="219"/>
        <v>23875</v>
      </c>
      <c r="S174" s="202">
        <f t="shared" si="219"/>
        <v>26869</v>
      </c>
      <c r="T174" s="202">
        <f t="shared" si="219"/>
        <v>27046</v>
      </c>
      <c r="U174" s="112"/>
      <c r="V174" s="112"/>
      <c r="W174" s="112"/>
      <c r="X174" s="202">
        <f t="shared" si="229"/>
        <v>23875</v>
      </c>
      <c r="Y174" s="202">
        <f t="shared" si="229"/>
        <v>26869</v>
      </c>
      <c r="Z174" s="202">
        <f t="shared" si="229"/>
        <v>27046</v>
      </c>
      <c r="AA174" s="112"/>
      <c r="AB174" s="112"/>
      <c r="AC174" s="112"/>
      <c r="AD174" s="202">
        <f t="shared" si="230"/>
        <v>23875</v>
      </c>
      <c r="AE174" s="202">
        <f t="shared" si="230"/>
        <v>26869</v>
      </c>
      <c r="AF174" s="202">
        <f t="shared" si="230"/>
        <v>27046</v>
      </c>
    </row>
    <row r="175" spans="1:32" s="167" customFormat="1" ht="37.5" hidden="1" customHeight="1" x14ac:dyDescent="0.3">
      <c r="A175" s="97">
        <v>915</v>
      </c>
      <c r="B175" s="361" t="s">
        <v>339</v>
      </c>
      <c r="C175" s="127" t="s">
        <v>211</v>
      </c>
      <c r="D175" s="104"/>
      <c r="E175" s="104"/>
      <c r="F175" s="111"/>
      <c r="G175" s="111"/>
      <c r="H175" s="111"/>
      <c r="I175" s="118">
        <f t="shared" si="221"/>
        <v>0</v>
      </c>
      <c r="J175" s="100">
        <f t="shared" si="221"/>
        <v>0</v>
      </c>
      <c r="K175" s="100">
        <f t="shared" si="221"/>
        <v>0</v>
      </c>
      <c r="L175" s="111"/>
      <c r="M175" s="111"/>
      <c r="N175" s="111"/>
      <c r="O175" s="111"/>
      <c r="P175" s="111"/>
      <c r="Q175" s="111"/>
      <c r="R175" s="202">
        <f t="shared" si="219"/>
        <v>0</v>
      </c>
      <c r="S175" s="202">
        <f t="shared" si="219"/>
        <v>0</v>
      </c>
      <c r="T175" s="202">
        <f t="shared" si="219"/>
        <v>0</v>
      </c>
      <c r="U175" s="111"/>
      <c r="V175" s="111"/>
      <c r="W175" s="111"/>
      <c r="X175" s="202">
        <f t="shared" si="229"/>
        <v>0</v>
      </c>
      <c r="Y175" s="202">
        <f t="shared" si="229"/>
        <v>0</v>
      </c>
      <c r="Z175" s="202">
        <f t="shared" si="229"/>
        <v>0</v>
      </c>
      <c r="AA175" s="111"/>
      <c r="AB175" s="111"/>
      <c r="AC175" s="111"/>
      <c r="AD175" s="202">
        <f t="shared" si="230"/>
        <v>0</v>
      </c>
      <c r="AE175" s="202">
        <f t="shared" si="230"/>
        <v>0</v>
      </c>
      <c r="AF175" s="202">
        <f t="shared" si="230"/>
        <v>0</v>
      </c>
    </row>
    <row r="176" spans="1:32" s="109" customFormat="1" ht="56.25" hidden="1" x14ac:dyDescent="0.3">
      <c r="A176" s="97">
        <v>900</v>
      </c>
      <c r="B176" s="360" t="s">
        <v>340</v>
      </c>
      <c r="C176" s="110" t="s">
        <v>263</v>
      </c>
      <c r="D176" s="104">
        <v>66</v>
      </c>
      <c r="E176" s="104">
        <v>79</v>
      </c>
      <c r="F176" s="111">
        <v>17</v>
      </c>
      <c r="G176" s="111">
        <v>18</v>
      </c>
      <c r="H176" s="111">
        <v>145</v>
      </c>
      <c r="I176" s="100">
        <f t="shared" si="221"/>
        <v>-0.19999999999999929</v>
      </c>
      <c r="J176" s="100">
        <f t="shared" si="221"/>
        <v>0</v>
      </c>
      <c r="K176" s="100">
        <f t="shared" si="221"/>
        <v>-0.40000000000000568</v>
      </c>
      <c r="L176" s="112">
        <v>16.8</v>
      </c>
      <c r="M176" s="112">
        <v>18</v>
      </c>
      <c r="N176" s="112">
        <v>144.6</v>
      </c>
      <c r="O176" s="112"/>
      <c r="P176" s="112"/>
      <c r="Q176" s="112"/>
      <c r="R176" s="202">
        <f t="shared" si="219"/>
        <v>16.8</v>
      </c>
      <c r="S176" s="202">
        <f t="shared" si="219"/>
        <v>18</v>
      </c>
      <c r="T176" s="202">
        <f t="shared" si="219"/>
        <v>144.6</v>
      </c>
      <c r="U176" s="112"/>
      <c r="V176" s="112"/>
      <c r="W176" s="112"/>
      <c r="X176" s="202">
        <f t="shared" si="229"/>
        <v>16.8</v>
      </c>
      <c r="Y176" s="202">
        <f t="shared" si="229"/>
        <v>18</v>
      </c>
      <c r="Z176" s="202">
        <f t="shared" si="229"/>
        <v>144.6</v>
      </c>
      <c r="AA176" s="112"/>
      <c r="AB176" s="112"/>
      <c r="AC176" s="112"/>
      <c r="AD176" s="202">
        <f t="shared" si="230"/>
        <v>16.8</v>
      </c>
      <c r="AE176" s="202">
        <f t="shared" si="230"/>
        <v>18</v>
      </c>
      <c r="AF176" s="202">
        <f t="shared" si="230"/>
        <v>144.6</v>
      </c>
    </row>
    <row r="177" spans="1:32" s="167" customFormat="1" ht="93.75" hidden="1" customHeight="1" x14ac:dyDescent="0.3">
      <c r="A177" s="97">
        <v>900</v>
      </c>
      <c r="B177" s="361" t="s">
        <v>341</v>
      </c>
      <c r="C177" s="209" t="s">
        <v>342</v>
      </c>
      <c r="D177" s="104"/>
      <c r="E177" s="104"/>
      <c r="F177" s="111"/>
      <c r="G177" s="111"/>
      <c r="H177" s="111"/>
      <c r="I177" s="118">
        <f t="shared" si="221"/>
        <v>0</v>
      </c>
      <c r="J177" s="100">
        <f t="shared" si="221"/>
        <v>0</v>
      </c>
      <c r="K177" s="100">
        <f t="shared" si="221"/>
        <v>0</v>
      </c>
      <c r="L177" s="111"/>
      <c r="M177" s="111"/>
      <c r="N177" s="111"/>
      <c r="O177" s="111"/>
      <c r="P177" s="111"/>
      <c r="Q177" s="111"/>
      <c r="R177" s="202">
        <f t="shared" si="219"/>
        <v>0</v>
      </c>
      <c r="S177" s="202">
        <f t="shared" si="219"/>
        <v>0</v>
      </c>
      <c r="T177" s="202">
        <f t="shared" si="219"/>
        <v>0</v>
      </c>
      <c r="U177" s="111"/>
      <c r="V177" s="111"/>
      <c r="W177" s="111"/>
      <c r="X177" s="202">
        <f t="shared" si="229"/>
        <v>0</v>
      </c>
      <c r="Y177" s="202">
        <f t="shared" si="229"/>
        <v>0</v>
      </c>
      <c r="Z177" s="202">
        <f t="shared" si="229"/>
        <v>0</v>
      </c>
      <c r="AA177" s="111"/>
      <c r="AB177" s="111"/>
      <c r="AC177" s="111"/>
      <c r="AD177" s="202">
        <f t="shared" si="230"/>
        <v>0</v>
      </c>
      <c r="AE177" s="202">
        <f t="shared" si="230"/>
        <v>0</v>
      </c>
      <c r="AF177" s="202">
        <f t="shared" si="230"/>
        <v>0</v>
      </c>
    </row>
    <row r="178" spans="1:32" s="109" customFormat="1" ht="56.25" hidden="1" x14ac:dyDescent="0.3">
      <c r="A178" s="97">
        <v>900</v>
      </c>
      <c r="B178" s="360" t="s">
        <v>343</v>
      </c>
      <c r="C178" s="110" t="s">
        <v>269</v>
      </c>
      <c r="D178" s="104">
        <v>51</v>
      </c>
      <c r="E178" s="104">
        <v>64</v>
      </c>
      <c r="F178" s="111">
        <v>2618.5</v>
      </c>
      <c r="G178" s="111">
        <v>0</v>
      </c>
      <c r="H178" s="111">
        <v>1309.3</v>
      </c>
      <c r="I178" s="100">
        <f t="shared" si="221"/>
        <v>0</v>
      </c>
      <c r="J178" s="100">
        <f t="shared" si="221"/>
        <v>0</v>
      </c>
      <c r="K178" s="100">
        <f t="shared" si="221"/>
        <v>0</v>
      </c>
      <c r="L178" s="112">
        <v>2618.5</v>
      </c>
      <c r="M178" s="112">
        <v>0</v>
      </c>
      <c r="N178" s="112">
        <v>1309.3</v>
      </c>
      <c r="O178" s="112"/>
      <c r="P178" s="112"/>
      <c r="Q178" s="112"/>
      <c r="R178" s="202">
        <f t="shared" si="219"/>
        <v>2618.5</v>
      </c>
      <c r="S178" s="202">
        <f t="shared" si="219"/>
        <v>0</v>
      </c>
      <c r="T178" s="202">
        <f t="shared" si="219"/>
        <v>1309.3</v>
      </c>
      <c r="U178" s="112"/>
      <c r="V178" s="112"/>
      <c r="W178" s="112"/>
      <c r="X178" s="202">
        <f t="shared" si="229"/>
        <v>2618.5</v>
      </c>
      <c r="Y178" s="202">
        <f t="shared" si="229"/>
        <v>0</v>
      </c>
      <c r="Z178" s="202">
        <f t="shared" si="229"/>
        <v>1309.3</v>
      </c>
      <c r="AA178" s="112"/>
      <c r="AB178" s="112"/>
      <c r="AC178" s="112"/>
      <c r="AD178" s="202">
        <f t="shared" si="230"/>
        <v>2618.5</v>
      </c>
      <c r="AE178" s="202">
        <f t="shared" si="230"/>
        <v>0</v>
      </c>
      <c r="AF178" s="202">
        <f t="shared" si="230"/>
        <v>1309.3</v>
      </c>
    </row>
    <row r="179" spans="1:32" s="167" customFormat="1" ht="56.25" hidden="1" customHeight="1" x14ac:dyDescent="0.3">
      <c r="A179" s="97">
        <v>915</v>
      </c>
      <c r="B179" s="361" t="s">
        <v>344</v>
      </c>
      <c r="C179" s="209" t="s">
        <v>212</v>
      </c>
      <c r="D179" s="104"/>
      <c r="E179" s="104"/>
      <c r="F179" s="111"/>
      <c r="G179" s="111"/>
      <c r="H179" s="111"/>
      <c r="I179" s="118">
        <f t="shared" si="221"/>
        <v>0</v>
      </c>
      <c r="J179" s="100">
        <f t="shared" si="221"/>
        <v>0</v>
      </c>
      <c r="K179" s="100">
        <f t="shared" si="221"/>
        <v>0</v>
      </c>
      <c r="L179" s="111"/>
      <c r="M179" s="111"/>
      <c r="N179" s="111"/>
      <c r="O179" s="111"/>
      <c r="P179" s="111"/>
      <c r="Q179" s="111"/>
      <c r="R179" s="202">
        <f t="shared" si="219"/>
        <v>0</v>
      </c>
      <c r="S179" s="202">
        <f t="shared" si="219"/>
        <v>0</v>
      </c>
      <c r="T179" s="202">
        <f t="shared" si="219"/>
        <v>0</v>
      </c>
      <c r="U179" s="111"/>
      <c r="V179" s="111"/>
      <c r="W179" s="111"/>
      <c r="X179" s="202">
        <f t="shared" si="229"/>
        <v>0</v>
      </c>
      <c r="Y179" s="202">
        <f t="shared" si="229"/>
        <v>0</v>
      </c>
      <c r="Z179" s="202">
        <f t="shared" si="229"/>
        <v>0</v>
      </c>
      <c r="AA179" s="111"/>
      <c r="AB179" s="111"/>
      <c r="AC179" s="111"/>
      <c r="AD179" s="202">
        <f t="shared" si="230"/>
        <v>0</v>
      </c>
      <c r="AE179" s="202">
        <f t="shared" si="230"/>
        <v>0</v>
      </c>
      <c r="AF179" s="202">
        <f t="shared" si="230"/>
        <v>0</v>
      </c>
    </row>
    <row r="180" spans="1:32" s="167" customFormat="1" ht="56.25" hidden="1" customHeight="1" x14ac:dyDescent="0.3">
      <c r="A180" s="97">
        <v>900</v>
      </c>
      <c r="B180" s="360" t="s">
        <v>345</v>
      </c>
      <c r="C180" s="210" t="s">
        <v>268</v>
      </c>
      <c r="D180" s="135"/>
      <c r="E180" s="135"/>
      <c r="F180" s="112"/>
      <c r="G180" s="112"/>
      <c r="H180" s="112"/>
      <c r="I180" s="227">
        <f t="shared" si="221"/>
        <v>0</v>
      </c>
      <c r="J180" s="136">
        <f t="shared" si="221"/>
        <v>0</v>
      </c>
      <c r="K180" s="136">
        <f t="shared" si="221"/>
        <v>0</v>
      </c>
      <c r="L180" s="112">
        <v>0</v>
      </c>
      <c r="M180" s="112">
        <v>0</v>
      </c>
      <c r="N180" s="112">
        <v>0</v>
      </c>
      <c r="O180" s="112">
        <v>654.70000000000005</v>
      </c>
      <c r="P180" s="112"/>
      <c r="Q180" s="112">
        <v>654.70000000000005</v>
      </c>
      <c r="R180" s="203">
        <f t="shared" si="219"/>
        <v>654.70000000000005</v>
      </c>
      <c r="S180" s="203">
        <f t="shared" si="219"/>
        <v>0</v>
      </c>
      <c r="T180" s="203">
        <f t="shared" si="219"/>
        <v>654.70000000000005</v>
      </c>
      <c r="U180" s="112"/>
      <c r="V180" s="112"/>
      <c r="W180" s="112"/>
      <c r="X180" s="203">
        <f t="shared" si="229"/>
        <v>654.70000000000005</v>
      </c>
      <c r="Y180" s="203">
        <f t="shared" si="229"/>
        <v>0</v>
      </c>
      <c r="Z180" s="203">
        <f t="shared" si="229"/>
        <v>654.70000000000005</v>
      </c>
      <c r="AA180" s="112"/>
      <c r="AB180" s="112"/>
      <c r="AC180" s="112"/>
      <c r="AD180" s="203">
        <f t="shared" si="230"/>
        <v>654.70000000000005</v>
      </c>
      <c r="AE180" s="203">
        <f t="shared" si="230"/>
        <v>0</v>
      </c>
      <c r="AF180" s="203">
        <f t="shared" si="230"/>
        <v>654.70000000000005</v>
      </c>
    </row>
    <row r="181" spans="1:32" s="167" customFormat="1" ht="56.25" hidden="1" customHeight="1" x14ac:dyDescent="0.3">
      <c r="A181" s="97">
        <v>915</v>
      </c>
      <c r="B181" s="361" t="s">
        <v>346</v>
      </c>
      <c r="C181" s="127" t="s">
        <v>347</v>
      </c>
      <c r="D181" s="104"/>
      <c r="E181" s="104"/>
      <c r="F181" s="111"/>
      <c r="G181" s="111"/>
      <c r="H181" s="111"/>
      <c r="I181" s="118">
        <f t="shared" si="221"/>
        <v>0</v>
      </c>
      <c r="J181" s="100">
        <f t="shared" si="221"/>
        <v>0</v>
      </c>
      <c r="K181" s="100">
        <f t="shared" si="221"/>
        <v>0</v>
      </c>
      <c r="L181" s="111"/>
      <c r="M181" s="111"/>
      <c r="N181" s="111"/>
      <c r="O181" s="111"/>
      <c r="P181" s="111"/>
      <c r="Q181" s="111"/>
      <c r="R181" s="202">
        <f t="shared" si="219"/>
        <v>0</v>
      </c>
      <c r="S181" s="202">
        <f t="shared" si="219"/>
        <v>0</v>
      </c>
      <c r="T181" s="202">
        <f t="shared" si="219"/>
        <v>0</v>
      </c>
      <c r="U181" s="111"/>
      <c r="V181" s="111"/>
      <c r="W181" s="111"/>
      <c r="X181" s="202">
        <f t="shared" si="229"/>
        <v>0</v>
      </c>
      <c r="Y181" s="202">
        <f t="shared" si="229"/>
        <v>0</v>
      </c>
      <c r="Z181" s="202">
        <f t="shared" si="229"/>
        <v>0</v>
      </c>
      <c r="AA181" s="111"/>
      <c r="AB181" s="111"/>
      <c r="AC181" s="111"/>
      <c r="AD181" s="202">
        <f t="shared" si="230"/>
        <v>0</v>
      </c>
      <c r="AE181" s="202">
        <f t="shared" si="230"/>
        <v>0</v>
      </c>
      <c r="AF181" s="202">
        <f t="shared" si="230"/>
        <v>0</v>
      </c>
    </row>
    <row r="182" spans="1:32" s="167" customFormat="1" ht="37.5" hidden="1" customHeight="1" x14ac:dyDescent="0.3">
      <c r="A182" s="97">
        <v>915</v>
      </c>
      <c r="B182" s="361" t="s">
        <v>348</v>
      </c>
      <c r="C182" s="127" t="s">
        <v>213</v>
      </c>
      <c r="D182" s="104"/>
      <c r="E182" s="104"/>
      <c r="F182" s="111"/>
      <c r="G182" s="111"/>
      <c r="H182" s="111"/>
      <c r="I182" s="118">
        <f t="shared" si="221"/>
        <v>0</v>
      </c>
      <c r="J182" s="100">
        <f t="shared" si="221"/>
        <v>0</v>
      </c>
      <c r="K182" s="100">
        <f t="shared" si="221"/>
        <v>0</v>
      </c>
      <c r="L182" s="111"/>
      <c r="M182" s="111"/>
      <c r="N182" s="111"/>
      <c r="O182" s="111"/>
      <c r="P182" s="111"/>
      <c r="Q182" s="111"/>
      <c r="R182" s="202">
        <f t="shared" si="219"/>
        <v>0</v>
      </c>
      <c r="S182" s="202">
        <f t="shared" si="219"/>
        <v>0</v>
      </c>
      <c r="T182" s="202">
        <f t="shared" si="219"/>
        <v>0</v>
      </c>
      <c r="U182" s="111"/>
      <c r="V182" s="111"/>
      <c r="W182" s="111"/>
      <c r="X182" s="202">
        <f t="shared" si="229"/>
        <v>0</v>
      </c>
      <c r="Y182" s="202">
        <f t="shared" si="229"/>
        <v>0</v>
      </c>
      <c r="Z182" s="202">
        <f t="shared" si="229"/>
        <v>0</v>
      </c>
      <c r="AA182" s="111"/>
      <c r="AB182" s="111"/>
      <c r="AC182" s="111"/>
      <c r="AD182" s="202">
        <f t="shared" si="230"/>
        <v>0</v>
      </c>
      <c r="AE182" s="202">
        <f t="shared" si="230"/>
        <v>0</v>
      </c>
      <c r="AF182" s="202">
        <f t="shared" si="230"/>
        <v>0</v>
      </c>
    </row>
    <row r="183" spans="1:32" s="167" customFormat="1" ht="48.75" hidden="1" customHeight="1" x14ac:dyDescent="0.3">
      <c r="A183" s="97">
        <v>911</v>
      </c>
      <c r="B183" s="360" t="s">
        <v>349</v>
      </c>
      <c r="C183" s="120" t="s">
        <v>214</v>
      </c>
      <c r="D183" s="135"/>
      <c r="E183" s="135"/>
      <c r="F183" s="112"/>
      <c r="G183" s="112"/>
      <c r="H183" s="112"/>
      <c r="I183" s="227">
        <f t="shared" si="221"/>
        <v>0</v>
      </c>
      <c r="J183" s="136">
        <f t="shared" si="221"/>
        <v>0</v>
      </c>
      <c r="K183" s="136">
        <f t="shared" si="221"/>
        <v>0</v>
      </c>
      <c r="L183" s="112">
        <v>0</v>
      </c>
      <c r="M183" s="112">
        <v>0</v>
      </c>
      <c r="N183" s="112">
        <v>0</v>
      </c>
      <c r="O183" s="112">
        <v>1200</v>
      </c>
      <c r="P183" s="112">
        <v>1310</v>
      </c>
      <c r="Q183" s="112">
        <v>1330</v>
      </c>
      <c r="R183" s="203">
        <f t="shared" si="219"/>
        <v>1200</v>
      </c>
      <c r="S183" s="203">
        <f t="shared" si="219"/>
        <v>1310</v>
      </c>
      <c r="T183" s="203">
        <f t="shared" si="219"/>
        <v>1330</v>
      </c>
      <c r="U183" s="112"/>
      <c r="V183" s="112"/>
      <c r="W183" s="112"/>
      <c r="X183" s="203">
        <f t="shared" si="229"/>
        <v>1200</v>
      </c>
      <c r="Y183" s="203">
        <f t="shared" si="229"/>
        <v>1310</v>
      </c>
      <c r="Z183" s="203">
        <f t="shared" si="229"/>
        <v>1330</v>
      </c>
      <c r="AA183" s="112"/>
      <c r="AB183" s="112"/>
      <c r="AC183" s="112"/>
      <c r="AD183" s="203">
        <f t="shared" si="230"/>
        <v>1200</v>
      </c>
      <c r="AE183" s="203">
        <f t="shared" si="230"/>
        <v>1310</v>
      </c>
      <c r="AF183" s="203">
        <f t="shared" si="230"/>
        <v>1330</v>
      </c>
    </row>
    <row r="184" spans="1:32" s="109" customFormat="1" ht="75" hidden="1" x14ac:dyDescent="0.25">
      <c r="A184" s="97">
        <v>915</v>
      </c>
      <c r="B184" s="360" t="s">
        <v>350</v>
      </c>
      <c r="C184" s="120" t="s">
        <v>215</v>
      </c>
      <c r="D184" s="104">
        <v>42</v>
      </c>
      <c r="E184" s="104">
        <v>50</v>
      </c>
      <c r="F184" s="111">
        <v>615</v>
      </c>
      <c r="G184" s="111">
        <v>634</v>
      </c>
      <c r="H184" s="111">
        <v>659</v>
      </c>
      <c r="I184" s="100">
        <f t="shared" si="221"/>
        <v>0</v>
      </c>
      <c r="J184" s="100">
        <f t="shared" si="221"/>
        <v>0</v>
      </c>
      <c r="K184" s="100">
        <f t="shared" si="221"/>
        <v>0</v>
      </c>
      <c r="L184" s="112">
        <v>615</v>
      </c>
      <c r="M184" s="112">
        <v>634</v>
      </c>
      <c r="N184" s="112">
        <v>659</v>
      </c>
      <c r="O184" s="112"/>
      <c r="P184" s="112"/>
      <c r="Q184" s="112"/>
      <c r="R184" s="202">
        <f t="shared" si="219"/>
        <v>615</v>
      </c>
      <c r="S184" s="202">
        <f t="shared" si="219"/>
        <v>634</v>
      </c>
      <c r="T184" s="202">
        <f t="shared" si="219"/>
        <v>659</v>
      </c>
      <c r="U184" s="112"/>
      <c r="V184" s="112"/>
      <c r="W184" s="112"/>
      <c r="X184" s="202">
        <f t="shared" si="229"/>
        <v>615</v>
      </c>
      <c r="Y184" s="202">
        <f t="shared" si="229"/>
        <v>634</v>
      </c>
      <c r="Z184" s="202">
        <f t="shared" si="229"/>
        <v>659</v>
      </c>
      <c r="AA184" s="112"/>
      <c r="AB184" s="112"/>
      <c r="AC184" s="112"/>
      <c r="AD184" s="202">
        <f t="shared" si="230"/>
        <v>615</v>
      </c>
      <c r="AE184" s="202">
        <f t="shared" si="230"/>
        <v>634</v>
      </c>
      <c r="AF184" s="202">
        <f t="shared" si="230"/>
        <v>659</v>
      </c>
    </row>
    <row r="185" spans="1:32" s="167" customFormat="1" ht="56.25" hidden="1" customHeight="1" x14ac:dyDescent="0.25">
      <c r="A185" s="97">
        <v>915</v>
      </c>
      <c r="B185" s="360" t="s">
        <v>351</v>
      </c>
      <c r="C185" s="120" t="s">
        <v>216</v>
      </c>
      <c r="D185" s="104"/>
      <c r="E185" s="104">
        <v>51</v>
      </c>
      <c r="F185" s="111"/>
      <c r="G185" s="111"/>
      <c r="H185" s="111"/>
      <c r="I185" s="266">
        <f t="shared" si="221"/>
        <v>4.8</v>
      </c>
      <c r="J185" s="100">
        <f t="shared" si="221"/>
        <v>0</v>
      </c>
      <c r="K185" s="100">
        <f t="shared" si="221"/>
        <v>0</v>
      </c>
      <c r="L185" s="112">
        <v>4.8</v>
      </c>
      <c r="M185" s="112">
        <v>0</v>
      </c>
      <c r="N185" s="112">
        <v>0</v>
      </c>
      <c r="O185" s="112"/>
      <c r="P185" s="112"/>
      <c r="Q185" s="112"/>
      <c r="R185" s="202">
        <f t="shared" si="219"/>
        <v>4.8</v>
      </c>
      <c r="S185" s="202">
        <f t="shared" si="219"/>
        <v>0</v>
      </c>
      <c r="T185" s="202">
        <f t="shared" si="219"/>
        <v>0</v>
      </c>
      <c r="U185" s="112">
        <v>6.6</v>
      </c>
      <c r="V185" s="112"/>
      <c r="W185" s="112"/>
      <c r="X185" s="202">
        <f t="shared" si="229"/>
        <v>11.399999999999999</v>
      </c>
      <c r="Y185" s="202">
        <f t="shared" si="229"/>
        <v>0</v>
      </c>
      <c r="Z185" s="202">
        <f t="shared" si="229"/>
        <v>0</v>
      </c>
      <c r="AA185" s="112"/>
      <c r="AB185" s="112"/>
      <c r="AC185" s="112"/>
      <c r="AD185" s="202">
        <f t="shared" si="230"/>
        <v>11.399999999999999</v>
      </c>
      <c r="AE185" s="202">
        <f t="shared" si="230"/>
        <v>0</v>
      </c>
      <c r="AF185" s="202">
        <f t="shared" si="230"/>
        <v>0</v>
      </c>
    </row>
    <row r="186" spans="1:32" s="109" customFormat="1" ht="93.75" hidden="1" x14ac:dyDescent="0.25">
      <c r="A186" s="97">
        <v>915</v>
      </c>
      <c r="B186" s="360" t="s">
        <v>352</v>
      </c>
      <c r="C186" s="210" t="s">
        <v>217</v>
      </c>
      <c r="D186" s="104">
        <v>39</v>
      </c>
      <c r="E186" s="104">
        <v>52</v>
      </c>
      <c r="F186" s="111">
        <v>48414</v>
      </c>
      <c r="G186" s="111">
        <v>49898</v>
      </c>
      <c r="H186" s="111">
        <v>51852</v>
      </c>
      <c r="I186" s="100">
        <f t="shared" si="221"/>
        <v>0</v>
      </c>
      <c r="J186" s="100">
        <f t="shared" si="221"/>
        <v>0</v>
      </c>
      <c r="K186" s="100">
        <f t="shared" si="221"/>
        <v>0</v>
      </c>
      <c r="L186" s="112">
        <v>48414</v>
      </c>
      <c r="M186" s="112">
        <v>49898</v>
      </c>
      <c r="N186" s="112">
        <v>51852</v>
      </c>
      <c r="O186" s="112"/>
      <c r="P186" s="112"/>
      <c r="Q186" s="112"/>
      <c r="R186" s="202">
        <f t="shared" si="219"/>
        <v>48414</v>
      </c>
      <c r="S186" s="202">
        <f t="shared" si="219"/>
        <v>49898</v>
      </c>
      <c r="T186" s="202">
        <f t="shared" si="219"/>
        <v>51852</v>
      </c>
      <c r="U186" s="112"/>
      <c r="V186" s="112"/>
      <c r="W186" s="112"/>
      <c r="X186" s="202">
        <f t="shared" si="229"/>
        <v>48414</v>
      </c>
      <c r="Y186" s="202">
        <f t="shared" si="229"/>
        <v>49898</v>
      </c>
      <c r="Z186" s="202">
        <f t="shared" si="229"/>
        <v>51852</v>
      </c>
      <c r="AA186" s="112"/>
      <c r="AB186" s="112"/>
      <c r="AC186" s="112"/>
      <c r="AD186" s="202">
        <f t="shared" si="230"/>
        <v>48414</v>
      </c>
      <c r="AE186" s="202">
        <f t="shared" si="230"/>
        <v>49898</v>
      </c>
      <c r="AF186" s="202">
        <f t="shared" si="230"/>
        <v>51852</v>
      </c>
    </row>
    <row r="187" spans="1:32" s="109" customFormat="1" ht="37.5" hidden="1" x14ac:dyDescent="0.25">
      <c r="A187" s="97"/>
      <c r="B187" s="360" t="s">
        <v>469</v>
      </c>
      <c r="C187" s="210" t="s">
        <v>470</v>
      </c>
      <c r="D187" s="104"/>
      <c r="E187" s="104"/>
      <c r="F187" s="111"/>
      <c r="G187" s="111"/>
      <c r="H187" s="111"/>
      <c r="I187" s="100"/>
      <c r="J187" s="100"/>
      <c r="K187" s="100"/>
      <c r="L187" s="112"/>
      <c r="M187" s="112"/>
      <c r="N187" s="112"/>
      <c r="O187" s="112"/>
      <c r="P187" s="112"/>
      <c r="Q187" s="112"/>
      <c r="R187" s="202"/>
      <c r="S187" s="202"/>
      <c r="T187" s="202"/>
      <c r="U187" s="112">
        <v>1218.9000000000001</v>
      </c>
      <c r="V187" s="112"/>
      <c r="W187" s="112"/>
      <c r="X187" s="202">
        <f t="shared" si="229"/>
        <v>1218.9000000000001</v>
      </c>
      <c r="Y187" s="202">
        <f t="shared" si="229"/>
        <v>0</v>
      </c>
      <c r="Z187" s="202">
        <f t="shared" si="229"/>
        <v>0</v>
      </c>
      <c r="AA187" s="112"/>
      <c r="AB187" s="112"/>
      <c r="AC187" s="112"/>
      <c r="AD187" s="202">
        <f t="shared" si="230"/>
        <v>1218.9000000000001</v>
      </c>
      <c r="AE187" s="202">
        <f t="shared" si="230"/>
        <v>0</v>
      </c>
      <c r="AF187" s="202">
        <f t="shared" si="230"/>
        <v>0</v>
      </c>
    </row>
    <row r="188" spans="1:32" s="109" customFormat="1" ht="45.75" hidden="1" customHeight="1" x14ac:dyDescent="0.25">
      <c r="A188" s="97"/>
      <c r="B188" s="359" t="s">
        <v>445</v>
      </c>
      <c r="C188" s="211" t="s">
        <v>444</v>
      </c>
      <c r="D188" s="104"/>
      <c r="E188" s="104">
        <v>59</v>
      </c>
      <c r="F188" s="111">
        <v>0</v>
      </c>
      <c r="G188" s="111">
        <v>0</v>
      </c>
      <c r="H188" s="111">
        <v>0</v>
      </c>
      <c r="I188" s="100">
        <f t="shared" si="221"/>
        <v>2523.4</v>
      </c>
      <c r="J188" s="100">
        <f t="shared" si="221"/>
        <v>2523.4</v>
      </c>
      <c r="K188" s="100">
        <f t="shared" si="221"/>
        <v>2523.4</v>
      </c>
      <c r="L188" s="112">
        <v>2523.4</v>
      </c>
      <c r="M188" s="112">
        <v>2523.4</v>
      </c>
      <c r="N188" s="112">
        <v>2523.4</v>
      </c>
      <c r="O188" s="112">
        <v>-2523.4</v>
      </c>
      <c r="P188" s="112">
        <v>-2523.4</v>
      </c>
      <c r="Q188" s="112">
        <v>-2523.4</v>
      </c>
      <c r="R188" s="202">
        <f t="shared" si="219"/>
        <v>0</v>
      </c>
      <c r="S188" s="202">
        <f t="shared" si="219"/>
        <v>0</v>
      </c>
      <c r="T188" s="202">
        <f t="shared" si="219"/>
        <v>0</v>
      </c>
      <c r="U188" s="112"/>
      <c r="V188" s="112"/>
      <c r="W188" s="112"/>
      <c r="X188" s="202">
        <f t="shared" si="229"/>
        <v>0</v>
      </c>
      <c r="Y188" s="202">
        <f t="shared" si="229"/>
        <v>0</v>
      </c>
      <c r="Z188" s="202">
        <f t="shared" si="229"/>
        <v>0</v>
      </c>
      <c r="AA188" s="112"/>
      <c r="AB188" s="112"/>
      <c r="AC188" s="112"/>
      <c r="AD188" s="202">
        <f t="shared" si="230"/>
        <v>0</v>
      </c>
      <c r="AE188" s="202">
        <f t="shared" si="230"/>
        <v>0</v>
      </c>
      <c r="AF188" s="202">
        <f t="shared" si="230"/>
        <v>0</v>
      </c>
    </row>
    <row r="189" spans="1:32" s="109" customFormat="1" ht="54" hidden="1" customHeight="1" x14ac:dyDescent="0.3">
      <c r="A189" s="97">
        <v>915</v>
      </c>
      <c r="B189" s="360" t="s">
        <v>353</v>
      </c>
      <c r="C189" s="212" t="s">
        <v>270</v>
      </c>
      <c r="D189" s="104">
        <v>42</v>
      </c>
      <c r="E189" s="104">
        <v>50</v>
      </c>
      <c r="F189" s="111">
        <v>73264</v>
      </c>
      <c r="G189" s="111">
        <v>75462</v>
      </c>
      <c r="H189" s="111">
        <v>77723</v>
      </c>
      <c r="I189" s="100">
        <f t="shared" si="221"/>
        <v>0</v>
      </c>
      <c r="J189" s="100">
        <f t="shared" si="221"/>
        <v>0</v>
      </c>
      <c r="K189" s="100">
        <f t="shared" si="221"/>
        <v>0</v>
      </c>
      <c r="L189" s="112">
        <v>73264</v>
      </c>
      <c r="M189" s="112">
        <v>75462</v>
      </c>
      <c r="N189" s="112">
        <v>77723</v>
      </c>
      <c r="O189" s="112"/>
      <c r="P189" s="112"/>
      <c r="Q189" s="112"/>
      <c r="R189" s="202">
        <f t="shared" si="219"/>
        <v>73264</v>
      </c>
      <c r="S189" s="202">
        <f t="shared" si="219"/>
        <v>75462</v>
      </c>
      <c r="T189" s="202">
        <f t="shared" si="219"/>
        <v>77723</v>
      </c>
      <c r="U189" s="112"/>
      <c r="V189" s="112"/>
      <c r="W189" s="112"/>
      <c r="X189" s="202">
        <f t="shared" si="229"/>
        <v>73264</v>
      </c>
      <c r="Y189" s="202">
        <f t="shared" si="229"/>
        <v>75462</v>
      </c>
      <c r="Z189" s="202">
        <f t="shared" si="229"/>
        <v>77723</v>
      </c>
      <c r="AA189" s="112"/>
      <c r="AB189" s="112"/>
      <c r="AC189" s="112"/>
      <c r="AD189" s="202">
        <f t="shared" si="230"/>
        <v>73264</v>
      </c>
      <c r="AE189" s="202">
        <f t="shared" si="230"/>
        <v>75462</v>
      </c>
      <c r="AF189" s="202">
        <f t="shared" si="230"/>
        <v>77723</v>
      </c>
    </row>
    <row r="190" spans="1:32" s="234" customFormat="1" ht="36" customHeight="1" x14ac:dyDescent="0.3">
      <c r="A190" s="230"/>
      <c r="B190" s="356" t="s">
        <v>479</v>
      </c>
      <c r="C190" s="281" t="s">
        <v>480</v>
      </c>
      <c r="D190" s="233"/>
      <c r="E190" s="233"/>
      <c r="F190" s="242"/>
      <c r="G190" s="242"/>
      <c r="H190" s="242"/>
      <c r="I190" s="243"/>
      <c r="J190" s="243"/>
      <c r="K190" s="243"/>
      <c r="L190" s="244"/>
      <c r="M190" s="244"/>
      <c r="N190" s="244"/>
      <c r="O190" s="244"/>
      <c r="P190" s="244"/>
      <c r="Q190" s="244"/>
      <c r="R190" s="245"/>
      <c r="S190" s="245"/>
      <c r="T190" s="245"/>
      <c r="U190" s="244"/>
      <c r="V190" s="244"/>
      <c r="W190" s="244"/>
      <c r="X190" s="245">
        <v>0</v>
      </c>
      <c r="Y190" s="245">
        <v>0</v>
      </c>
      <c r="Z190" s="245">
        <v>0</v>
      </c>
      <c r="AA190" s="244">
        <v>1335</v>
      </c>
      <c r="AB190" s="244"/>
      <c r="AC190" s="244"/>
      <c r="AD190" s="245">
        <f t="shared" ref="AD190:AF190" si="231">X190+AA190</f>
        <v>1335</v>
      </c>
      <c r="AE190" s="245">
        <f t="shared" si="231"/>
        <v>0</v>
      </c>
      <c r="AF190" s="245">
        <f t="shared" si="231"/>
        <v>0</v>
      </c>
    </row>
    <row r="191" spans="1:32" s="109" customFormat="1" ht="37.5" hidden="1" x14ac:dyDescent="0.3">
      <c r="A191" s="267"/>
      <c r="B191" s="360" t="s">
        <v>354</v>
      </c>
      <c r="C191" s="106" t="s">
        <v>218</v>
      </c>
      <c r="D191" s="104"/>
      <c r="E191" s="104"/>
      <c r="F191" s="107">
        <f t="shared" ref="F191:AF191" si="232">SUM(F192:F231)</f>
        <v>1024362.7</v>
      </c>
      <c r="G191" s="107">
        <f t="shared" si="232"/>
        <v>1023818</v>
      </c>
      <c r="H191" s="107">
        <f t="shared" si="232"/>
        <v>1024616.6</v>
      </c>
      <c r="I191" s="107">
        <f t="shared" si="232"/>
        <v>4230.9999999999945</v>
      </c>
      <c r="J191" s="107">
        <f t="shared" si="232"/>
        <v>7474.9999999999945</v>
      </c>
      <c r="K191" s="107">
        <f t="shared" si="232"/>
        <v>7278.0999999999949</v>
      </c>
      <c r="L191" s="108">
        <f t="shared" si="232"/>
        <v>1028593.7</v>
      </c>
      <c r="M191" s="108">
        <f t="shared" si="232"/>
        <v>1031293</v>
      </c>
      <c r="N191" s="108">
        <f t="shared" si="232"/>
        <v>1031894.7</v>
      </c>
      <c r="O191" s="108">
        <f t="shared" si="232"/>
        <v>35175.700000000004</v>
      </c>
      <c r="P191" s="108">
        <f t="shared" si="232"/>
        <v>32726.400000000001</v>
      </c>
      <c r="Q191" s="108">
        <f t="shared" si="232"/>
        <v>31874.7</v>
      </c>
      <c r="R191" s="108">
        <f t="shared" si="232"/>
        <v>1063769.3999999999</v>
      </c>
      <c r="S191" s="108">
        <f t="shared" si="232"/>
        <v>1064019.3999999999</v>
      </c>
      <c r="T191" s="108">
        <f t="shared" si="232"/>
        <v>1063769.3999999999</v>
      </c>
      <c r="U191" s="108">
        <f t="shared" si="232"/>
        <v>566.5</v>
      </c>
      <c r="V191" s="108">
        <f t="shared" si="232"/>
        <v>296.89999999999998</v>
      </c>
      <c r="W191" s="108">
        <f t="shared" si="232"/>
        <v>296.89999999999998</v>
      </c>
      <c r="X191" s="108">
        <f t="shared" si="232"/>
        <v>1064335.8999999999</v>
      </c>
      <c r="Y191" s="108">
        <f t="shared" si="232"/>
        <v>1064316.3</v>
      </c>
      <c r="Z191" s="108">
        <f t="shared" si="232"/>
        <v>1064066.3</v>
      </c>
      <c r="AA191" s="108">
        <f t="shared" si="232"/>
        <v>0</v>
      </c>
      <c r="AB191" s="108">
        <f t="shared" si="232"/>
        <v>0</v>
      </c>
      <c r="AC191" s="108">
        <f t="shared" si="232"/>
        <v>0</v>
      </c>
      <c r="AD191" s="108">
        <f t="shared" si="232"/>
        <v>1064335.8999999999</v>
      </c>
      <c r="AE191" s="108">
        <f t="shared" si="232"/>
        <v>1064316.3</v>
      </c>
      <c r="AF191" s="108">
        <f t="shared" si="232"/>
        <v>1064066.3</v>
      </c>
    </row>
    <row r="192" spans="1:32" s="109" customFormat="1" ht="37.5" hidden="1" x14ac:dyDescent="0.3">
      <c r="A192" s="97">
        <v>855</v>
      </c>
      <c r="B192" s="365" t="s">
        <v>88</v>
      </c>
      <c r="C192" s="110" t="s">
        <v>219</v>
      </c>
      <c r="D192" s="104">
        <v>56</v>
      </c>
      <c r="E192" s="104">
        <v>69</v>
      </c>
      <c r="F192" s="111">
        <v>486.2</v>
      </c>
      <c r="G192" s="111">
        <v>486.2</v>
      </c>
      <c r="H192" s="111">
        <v>486.2</v>
      </c>
      <c r="I192" s="100">
        <f t="shared" si="221"/>
        <v>0</v>
      </c>
      <c r="J192" s="100">
        <f t="shared" si="221"/>
        <v>0</v>
      </c>
      <c r="K192" s="100">
        <f t="shared" si="221"/>
        <v>0</v>
      </c>
      <c r="L192" s="112">
        <v>486.2</v>
      </c>
      <c r="M192" s="112">
        <v>486.2</v>
      </c>
      <c r="N192" s="112">
        <v>486.2</v>
      </c>
      <c r="O192" s="112"/>
      <c r="P192" s="112"/>
      <c r="Q192" s="112"/>
      <c r="R192" s="202">
        <f t="shared" si="219"/>
        <v>486.2</v>
      </c>
      <c r="S192" s="202">
        <f t="shared" si="219"/>
        <v>486.2</v>
      </c>
      <c r="T192" s="202">
        <f t="shared" si="219"/>
        <v>486.2</v>
      </c>
      <c r="U192" s="112"/>
      <c r="V192" s="112"/>
      <c r="W192" s="112"/>
      <c r="X192" s="202">
        <f t="shared" ref="X192:Z231" si="233">R192+U192</f>
        <v>486.2</v>
      </c>
      <c r="Y192" s="202">
        <f t="shared" si="233"/>
        <v>486.2</v>
      </c>
      <c r="Z192" s="202">
        <f t="shared" si="233"/>
        <v>486.2</v>
      </c>
      <c r="AA192" s="112"/>
      <c r="AB192" s="112"/>
      <c r="AC192" s="112"/>
      <c r="AD192" s="202">
        <f t="shared" ref="AD192:AF231" si="234">X192+AA192</f>
        <v>486.2</v>
      </c>
      <c r="AE192" s="202">
        <f t="shared" si="234"/>
        <v>486.2</v>
      </c>
      <c r="AF192" s="202">
        <f t="shared" si="234"/>
        <v>486.2</v>
      </c>
    </row>
    <row r="193" spans="1:32" s="109" customFormat="1" ht="37.5" hidden="1" x14ac:dyDescent="0.25">
      <c r="A193" s="97">
        <v>855</v>
      </c>
      <c r="B193" s="365" t="s">
        <v>90</v>
      </c>
      <c r="C193" s="213" t="s">
        <v>264</v>
      </c>
      <c r="D193" s="104">
        <v>60</v>
      </c>
      <c r="E193" s="104">
        <v>73</v>
      </c>
      <c r="F193" s="111">
        <v>1600</v>
      </c>
      <c r="G193" s="111">
        <v>1600</v>
      </c>
      <c r="H193" s="111">
        <v>1600</v>
      </c>
      <c r="I193" s="100">
        <f t="shared" si="221"/>
        <v>0</v>
      </c>
      <c r="J193" s="100">
        <f t="shared" si="221"/>
        <v>0</v>
      </c>
      <c r="K193" s="100">
        <f t="shared" si="221"/>
        <v>0</v>
      </c>
      <c r="L193" s="112">
        <v>1600</v>
      </c>
      <c r="M193" s="112">
        <v>1600</v>
      </c>
      <c r="N193" s="112">
        <v>1600</v>
      </c>
      <c r="O193" s="112"/>
      <c r="P193" s="112"/>
      <c r="Q193" s="112"/>
      <c r="R193" s="202">
        <f t="shared" si="219"/>
        <v>1600</v>
      </c>
      <c r="S193" s="202">
        <f t="shared" si="219"/>
        <v>1600</v>
      </c>
      <c r="T193" s="202">
        <f t="shared" si="219"/>
        <v>1600</v>
      </c>
      <c r="U193" s="112"/>
      <c r="V193" s="112"/>
      <c r="W193" s="112"/>
      <c r="X193" s="202">
        <f t="shared" si="233"/>
        <v>1600</v>
      </c>
      <c r="Y193" s="202">
        <f t="shared" si="233"/>
        <v>1600</v>
      </c>
      <c r="Z193" s="202">
        <f t="shared" si="233"/>
        <v>1600</v>
      </c>
      <c r="AA193" s="112"/>
      <c r="AB193" s="112"/>
      <c r="AC193" s="112"/>
      <c r="AD193" s="202">
        <f t="shared" si="234"/>
        <v>1600</v>
      </c>
      <c r="AE193" s="202">
        <f t="shared" si="234"/>
        <v>1600</v>
      </c>
      <c r="AF193" s="202">
        <f t="shared" si="234"/>
        <v>1600</v>
      </c>
    </row>
    <row r="194" spans="1:32" s="167" customFormat="1" ht="18.75" hidden="1" customHeight="1" x14ac:dyDescent="0.3">
      <c r="A194" s="97">
        <v>855</v>
      </c>
      <c r="B194" s="365" t="s">
        <v>91</v>
      </c>
      <c r="C194" s="127" t="s">
        <v>221</v>
      </c>
      <c r="D194" s="104"/>
      <c r="E194" s="104"/>
      <c r="F194" s="111"/>
      <c r="G194" s="111"/>
      <c r="H194" s="111"/>
      <c r="I194" s="118">
        <f t="shared" si="221"/>
        <v>0</v>
      </c>
      <c r="J194" s="100">
        <f t="shared" si="221"/>
        <v>0</v>
      </c>
      <c r="K194" s="100">
        <f t="shared" si="221"/>
        <v>0</v>
      </c>
      <c r="L194" s="111"/>
      <c r="M194" s="111"/>
      <c r="N194" s="111"/>
      <c r="O194" s="111"/>
      <c r="P194" s="111"/>
      <c r="Q194" s="111"/>
      <c r="R194" s="202">
        <f t="shared" si="219"/>
        <v>0</v>
      </c>
      <c r="S194" s="202">
        <f t="shared" si="219"/>
        <v>0</v>
      </c>
      <c r="T194" s="202">
        <f t="shared" si="219"/>
        <v>0</v>
      </c>
      <c r="U194" s="111"/>
      <c r="V194" s="111"/>
      <c r="W194" s="111"/>
      <c r="X194" s="202">
        <f t="shared" si="233"/>
        <v>0</v>
      </c>
      <c r="Y194" s="202">
        <f t="shared" si="233"/>
        <v>0</v>
      </c>
      <c r="Z194" s="202">
        <f t="shared" si="233"/>
        <v>0</v>
      </c>
      <c r="AA194" s="111"/>
      <c r="AB194" s="111"/>
      <c r="AC194" s="111"/>
      <c r="AD194" s="202">
        <f t="shared" si="234"/>
        <v>0</v>
      </c>
      <c r="AE194" s="202">
        <f t="shared" si="234"/>
        <v>0</v>
      </c>
      <c r="AF194" s="202">
        <f t="shared" si="234"/>
        <v>0</v>
      </c>
    </row>
    <row r="195" spans="1:32" s="109" customFormat="1" ht="37.5" hidden="1" x14ac:dyDescent="0.3">
      <c r="A195" s="97">
        <v>855</v>
      </c>
      <c r="B195" s="365" t="s">
        <v>107</v>
      </c>
      <c r="C195" s="110" t="s">
        <v>235</v>
      </c>
      <c r="D195" s="104">
        <v>50</v>
      </c>
      <c r="E195" s="104">
        <v>81</v>
      </c>
      <c r="F195" s="111">
        <v>125</v>
      </c>
      <c r="G195" s="111">
        <v>125</v>
      </c>
      <c r="H195" s="111">
        <v>125</v>
      </c>
      <c r="I195" s="100">
        <f t="shared" si="221"/>
        <v>0</v>
      </c>
      <c r="J195" s="100">
        <f t="shared" si="221"/>
        <v>0</v>
      </c>
      <c r="K195" s="100">
        <f t="shared" si="221"/>
        <v>0</v>
      </c>
      <c r="L195" s="112">
        <v>125</v>
      </c>
      <c r="M195" s="112">
        <v>125</v>
      </c>
      <c r="N195" s="112">
        <v>125</v>
      </c>
      <c r="O195" s="112"/>
      <c r="P195" s="112"/>
      <c r="Q195" s="112"/>
      <c r="R195" s="202">
        <f t="shared" si="219"/>
        <v>125</v>
      </c>
      <c r="S195" s="202">
        <f t="shared" si="219"/>
        <v>125</v>
      </c>
      <c r="T195" s="202">
        <f t="shared" si="219"/>
        <v>125</v>
      </c>
      <c r="U195" s="112"/>
      <c r="V195" s="112"/>
      <c r="W195" s="112"/>
      <c r="X195" s="202">
        <f t="shared" si="233"/>
        <v>125</v>
      </c>
      <c r="Y195" s="202">
        <f t="shared" si="233"/>
        <v>125</v>
      </c>
      <c r="Z195" s="202">
        <f t="shared" si="233"/>
        <v>125</v>
      </c>
      <c r="AA195" s="112"/>
      <c r="AB195" s="112"/>
      <c r="AC195" s="112"/>
      <c r="AD195" s="202">
        <f t="shared" si="234"/>
        <v>125</v>
      </c>
      <c r="AE195" s="202">
        <f t="shared" si="234"/>
        <v>125</v>
      </c>
      <c r="AF195" s="202">
        <f t="shared" si="234"/>
        <v>125</v>
      </c>
    </row>
    <row r="196" spans="1:32" s="109" customFormat="1" ht="37.5" hidden="1" x14ac:dyDescent="0.3">
      <c r="A196" s="97">
        <v>900</v>
      </c>
      <c r="B196" s="365" t="s">
        <v>279</v>
      </c>
      <c r="C196" s="214" t="s">
        <v>265</v>
      </c>
      <c r="D196" s="104">
        <v>52</v>
      </c>
      <c r="E196" s="104">
        <v>65</v>
      </c>
      <c r="F196" s="111">
        <v>21142.799999999999</v>
      </c>
      <c r="G196" s="111">
        <v>21142.799999999999</v>
      </c>
      <c r="H196" s="111">
        <v>21142.799999999999</v>
      </c>
      <c r="I196" s="100">
        <f t="shared" si="221"/>
        <v>-1709.2999999999993</v>
      </c>
      <c r="J196" s="100">
        <f t="shared" si="221"/>
        <v>-1709.2999999999993</v>
      </c>
      <c r="K196" s="100">
        <f t="shared" si="221"/>
        <v>-1709.2999999999993</v>
      </c>
      <c r="L196" s="112">
        <v>19433.5</v>
      </c>
      <c r="M196" s="112">
        <v>19433.5</v>
      </c>
      <c r="N196" s="112">
        <v>19433.5</v>
      </c>
      <c r="O196" s="112"/>
      <c r="P196" s="112"/>
      <c r="Q196" s="112"/>
      <c r="R196" s="202">
        <f t="shared" si="219"/>
        <v>19433.5</v>
      </c>
      <c r="S196" s="202">
        <f t="shared" si="219"/>
        <v>19433.5</v>
      </c>
      <c r="T196" s="202">
        <f t="shared" si="219"/>
        <v>19433.5</v>
      </c>
      <c r="U196" s="112"/>
      <c r="V196" s="112"/>
      <c r="W196" s="112"/>
      <c r="X196" s="202">
        <f t="shared" si="233"/>
        <v>19433.5</v>
      </c>
      <c r="Y196" s="202">
        <f t="shared" si="233"/>
        <v>19433.5</v>
      </c>
      <c r="Z196" s="202">
        <f t="shared" si="233"/>
        <v>19433.5</v>
      </c>
      <c r="AA196" s="112"/>
      <c r="AB196" s="112"/>
      <c r="AC196" s="112"/>
      <c r="AD196" s="202">
        <f t="shared" si="234"/>
        <v>19433.5</v>
      </c>
      <c r="AE196" s="202">
        <f t="shared" si="234"/>
        <v>19433.5</v>
      </c>
      <c r="AF196" s="202">
        <f t="shared" si="234"/>
        <v>19433.5</v>
      </c>
    </row>
    <row r="197" spans="1:32" s="109" customFormat="1" ht="18.75" hidden="1" x14ac:dyDescent="0.3">
      <c r="A197" s="97">
        <v>900</v>
      </c>
      <c r="B197" s="365" t="s">
        <v>112</v>
      </c>
      <c r="C197" s="110" t="s">
        <v>240</v>
      </c>
      <c r="D197" s="104">
        <v>67</v>
      </c>
      <c r="E197" s="104">
        <v>81</v>
      </c>
      <c r="F197" s="111">
        <v>115</v>
      </c>
      <c r="G197" s="111">
        <v>115</v>
      </c>
      <c r="H197" s="111">
        <v>115</v>
      </c>
      <c r="I197" s="100">
        <f t="shared" si="221"/>
        <v>0</v>
      </c>
      <c r="J197" s="100">
        <f t="shared" si="221"/>
        <v>0</v>
      </c>
      <c r="K197" s="100">
        <f t="shared" si="221"/>
        <v>0</v>
      </c>
      <c r="L197" s="112">
        <v>115</v>
      </c>
      <c r="M197" s="112">
        <v>115</v>
      </c>
      <c r="N197" s="112">
        <v>115</v>
      </c>
      <c r="O197" s="112"/>
      <c r="P197" s="112"/>
      <c r="Q197" s="112"/>
      <c r="R197" s="202">
        <f t="shared" si="219"/>
        <v>115</v>
      </c>
      <c r="S197" s="202">
        <f t="shared" si="219"/>
        <v>115</v>
      </c>
      <c r="T197" s="202">
        <f t="shared" si="219"/>
        <v>115</v>
      </c>
      <c r="U197" s="112"/>
      <c r="V197" s="112"/>
      <c r="W197" s="112"/>
      <c r="X197" s="202">
        <f t="shared" si="233"/>
        <v>115</v>
      </c>
      <c r="Y197" s="202">
        <f t="shared" si="233"/>
        <v>115</v>
      </c>
      <c r="Z197" s="202">
        <f t="shared" si="233"/>
        <v>115</v>
      </c>
      <c r="AA197" s="112"/>
      <c r="AB197" s="112"/>
      <c r="AC197" s="112"/>
      <c r="AD197" s="202">
        <f t="shared" si="234"/>
        <v>115</v>
      </c>
      <c r="AE197" s="202">
        <f t="shared" si="234"/>
        <v>115</v>
      </c>
      <c r="AF197" s="202">
        <f t="shared" si="234"/>
        <v>115</v>
      </c>
    </row>
    <row r="198" spans="1:32" s="109" customFormat="1" ht="59.25" hidden="1" customHeight="1" x14ac:dyDescent="0.3">
      <c r="A198" s="97">
        <v>905</v>
      </c>
      <c r="B198" s="365" t="s">
        <v>113</v>
      </c>
      <c r="C198" s="110" t="s">
        <v>241</v>
      </c>
      <c r="D198" s="104">
        <v>61</v>
      </c>
      <c r="E198" s="104">
        <v>74</v>
      </c>
      <c r="F198" s="111">
        <v>24009</v>
      </c>
      <c r="G198" s="111">
        <v>24009</v>
      </c>
      <c r="H198" s="111">
        <v>24133</v>
      </c>
      <c r="I198" s="100">
        <f t="shared" si="221"/>
        <v>-134</v>
      </c>
      <c r="J198" s="100">
        <f t="shared" si="221"/>
        <v>2860</v>
      </c>
      <c r="K198" s="100">
        <f t="shared" si="221"/>
        <v>2913</v>
      </c>
      <c r="L198" s="112">
        <v>23875</v>
      </c>
      <c r="M198" s="112">
        <v>26869</v>
      </c>
      <c r="N198" s="112">
        <v>27046</v>
      </c>
      <c r="O198" s="112">
        <v>34507</v>
      </c>
      <c r="P198" s="112">
        <v>31513</v>
      </c>
      <c r="Q198" s="112">
        <v>31336</v>
      </c>
      <c r="R198" s="202">
        <f t="shared" si="219"/>
        <v>58382</v>
      </c>
      <c r="S198" s="202">
        <f t="shared" si="219"/>
        <v>58382</v>
      </c>
      <c r="T198" s="202">
        <f t="shared" si="219"/>
        <v>58382</v>
      </c>
      <c r="U198" s="112"/>
      <c r="V198" s="112"/>
      <c r="W198" s="112"/>
      <c r="X198" s="202">
        <f t="shared" si="233"/>
        <v>58382</v>
      </c>
      <c r="Y198" s="202">
        <f t="shared" si="233"/>
        <v>58382</v>
      </c>
      <c r="Z198" s="202">
        <f t="shared" si="233"/>
        <v>58382</v>
      </c>
      <c r="AA198" s="112"/>
      <c r="AB198" s="112"/>
      <c r="AC198" s="112"/>
      <c r="AD198" s="202">
        <f t="shared" si="234"/>
        <v>58382</v>
      </c>
      <c r="AE198" s="202">
        <f t="shared" si="234"/>
        <v>58382</v>
      </c>
      <c r="AF198" s="202">
        <f t="shared" si="234"/>
        <v>58382</v>
      </c>
    </row>
    <row r="199" spans="1:32" s="109" customFormat="1" ht="37.5" hidden="1" x14ac:dyDescent="0.3">
      <c r="A199" s="97">
        <v>911</v>
      </c>
      <c r="B199" s="365" t="s">
        <v>89</v>
      </c>
      <c r="C199" s="110" t="s">
        <v>220</v>
      </c>
      <c r="D199" s="104">
        <v>57</v>
      </c>
      <c r="E199" s="104">
        <v>70</v>
      </c>
      <c r="F199" s="111">
        <v>326</v>
      </c>
      <c r="G199" s="111">
        <v>326</v>
      </c>
      <c r="H199" s="111">
        <v>325.89999999999998</v>
      </c>
      <c r="I199" s="100">
        <f t="shared" si="221"/>
        <v>-0.10000000000002274</v>
      </c>
      <c r="J199" s="100">
        <f t="shared" si="221"/>
        <v>-0.10000000000002274</v>
      </c>
      <c r="K199" s="100">
        <f t="shared" si="221"/>
        <v>0</v>
      </c>
      <c r="L199" s="112">
        <v>325.89999999999998</v>
      </c>
      <c r="M199" s="112">
        <v>325.89999999999998</v>
      </c>
      <c r="N199" s="112">
        <v>325.89999999999998</v>
      </c>
      <c r="O199" s="112"/>
      <c r="P199" s="112"/>
      <c r="Q199" s="112"/>
      <c r="R199" s="202">
        <f t="shared" si="219"/>
        <v>325.89999999999998</v>
      </c>
      <c r="S199" s="202">
        <f t="shared" si="219"/>
        <v>325.89999999999998</v>
      </c>
      <c r="T199" s="202">
        <f t="shared" si="219"/>
        <v>325.89999999999998</v>
      </c>
      <c r="U199" s="112">
        <v>-200</v>
      </c>
      <c r="V199" s="112"/>
      <c r="W199" s="112"/>
      <c r="X199" s="202">
        <f t="shared" si="233"/>
        <v>125.89999999999998</v>
      </c>
      <c r="Y199" s="202">
        <f t="shared" si="233"/>
        <v>325.89999999999998</v>
      </c>
      <c r="Z199" s="202">
        <f t="shared" si="233"/>
        <v>325.89999999999998</v>
      </c>
      <c r="AA199" s="112"/>
      <c r="AB199" s="112"/>
      <c r="AC199" s="112"/>
      <c r="AD199" s="202">
        <f t="shared" si="234"/>
        <v>125.89999999999998</v>
      </c>
      <c r="AE199" s="202">
        <f t="shared" si="234"/>
        <v>325.89999999999998</v>
      </c>
      <c r="AF199" s="202">
        <f t="shared" si="234"/>
        <v>325.89999999999998</v>
      </c>
    </row>
    <row r="200" spans="1:32" s="109" customFormat="1" ht="56.25" hidden="1" x14ac:dyDescent="0.25">
      <c r="A200" s="97">
        <v>911</v>
      </c>
      <c r="B200" s="365" t="s">
        <v>92</v>
      </c>
      <c r="C200" s="120" t="s">
        <v>355</v>
      </c>
      <c r="D200" s="104">
        <v>53</v>
      </c>
      <c r="E200" s="104">
        <v>66</v>
      </c>
      <c r="F200" s="111">
        <v>264200</v>
      </c>
      <c r="G200" s="111">
        <v>264200</v>
      </c>
      <c r="H200" s="111">
        <v>264200</v>
      </c>
      <c r="I200" s="100">
        <f t="shared" si="221"/>
        <v>0</v>
      </c>
      <c r="J200" s="100">
        <f t="shared" si="221"/>
        <v>0</v>
      </c>
      <c r="K200" s="100">
        <f t="shared" si="221"/>
        <v>0</v>
      </c>
      <c r="L200" s="112">
        <v>264200</v>
      </c>
      <c r="M200" s="112">
        <v>264200</v>
      </c>
      <c r="N200" s="112">
        <v>264200</v>
      </c>
      <c r="O200" s="112"/>
      <c r="P200" s="112"/>
      <c r="Q200" s="112"/>
      <c r="R200" s="202">
        <f t="shared" si="219"/>
        <v>264200</v>
      </c>
      <c r="S200" s="202">
        <f t="shared" si="219"/>
        <v>264200</v>
      </c>
      <c r="T200" s="202">
        <f t="shared" si="219"/>
        <v>264200</v>
      </c>
      <c r="U200" s="112">
        <v>-66.400000000000006</v>
      </c>
      <c r="V200" s="112"/>
      <c r="W200" s="112"/>
      <c r="X200" s="202">
        <f t="shared" si="233"/>
        <v>264133.59999999998</v>
      </c>
      <c r="Y200" s="202">
        <f t="shared" si="233"/>
        <v>264200</v>
      </c>
      <c r="Z200" s="202">
        <f t="shared" si="233"/>
        <v>264200</v>
      </c>
      <c r="AA200" s="112"/>
      <c r="AB200" s="112"/>
      <c r="AC200" s="112"/>
      <c r="AD200" s="202">
        <f t="shared" si="234"/>
        <v>264133.59999999998</v>
      </c>
      <c r="AE200" s="202">
        <f t="shared" si="234"/>
        <v>264200</v>
      </c>
      <c r="AF200" s="202">
        <f t="shared" si="234"/>
        <v>264200</v>
      </c>
    </row>
    <row r="201" spans="1:32" s="109" customFormat="1" ht="75" hidden="1" x14ac:dyDescent="0.25">
      <c r="A201" s="97">
        <v>911</v>
      </c>
      <c r="B201" s="365" t="s">
        <v>93</v>
      </c>
      <c r="C201" s="120" t="s">
        <v>356</v>
      </c>
      <c r="D201" s="104">
        <v>54</v>
      </c>
      <c r="E201" s="104">
        <v>67</v>
      </c>
      <c r="F201" s="111">
        <v>424840</v>
      </c>
      <c r="G201" s="111">
        <v>424840</v>
      </c>
      <c r="H201" s="111">
        <v>424840</v>
      </c>
      <c r="I201" s="100">
        <f t="shared" si="221"/>
        <v>480</v>
      </c>
      <c r="J201" s="100">
        <f t="shared" si="221"/>
        <v>480</v>
      </c>
      <c r="K201" s="100">
        <f t="shared" si="221"/>
        <v>480</v>
      </c>
      <c r="L201" s="112">
        <v>425320</v>
      </c>
      <c r="M201" s="112">
        <v>425320</v>
      </c>
      <c r="N201" s="112">
        <v>425320</v>
      </c>
      <c r="O201" s="112"/>
      <c r="P201" s="112"/>
      <c r="Q201" s="112"/>
      <c r="R201" s="202">
        <f t="shared" si="219"/>
        <v>425320</v>
      </c>
      <c r="S201" s="202">
        <f t="shared" si="219"/>
        <v>425320</v>
      </c>
      <c r="T201" s="202">
        <f t="shared" si="219"/>
        <v>425320</v>
      </c>
      <c r="U201" s="112">
        <v>36</v>
      </c>
      <c r="V201" s="112"/>
      <c r="W201" s="112"/>
      <c r="X201" s="202">
        <f t="shared" si="233"/>
        <v>425356</v>
      </c>
      <c r="Y201" s="202">
        <f t="shared" si="233"/>
        <v>425320</v>
      </c>
      <c r="Z201" s="202">
        <f t="shared" si="233"/>
        <v>425320</v>
      </c>
      <c r="AA201" s="112"/>
      <c r="AB201" s="112"/>
      <c r="AC201" s="112"/>
      <c r="AD201" s="202">
        <f t="shared" si="234"/>
        <v>425356</v>
      </c>
      <c r="AE201" s="202">
        <f t="shared" si="234"/>
        <v>425320</v>
      </c>
      <c r="AF201" s="202">
        <f t="shared" si="234"/>
        <v>425320</v>
      </c>
    </row>
    <row r="202" spans="1:32" s="109" customFormat="1" ht="37.5" hidden="1" x14ac:dyDescent="0.3">
      <c r="A202" s="97">
        <v>911</v>
      </c>
      <c r="B202" s="365" t="s">
        <v>103</v>
      </c>
      <c r="C202" s="110" t="s">
        <v>231</v>
      </c>
      <c r="D202" s="104">
        <v>54</v>
      </c>
      <c r="E202" s="104">
        <v>67</v>
      </c>
      <c r="F202" s="111">
        <v>50379</v>
      </c>
      <c r="G202" s="111">
        <v>50379</v>
      </c>
      <c r="H202" s="111">
        <v>50379</v>
      </c>
      <c r="I202" s="100">
        <f t="shared" si="221"/>
        <v>173</v>
      </c>
      <c r="J202" s="100">
        <f t="shared" si="221"/>
        <v>173</v>
      </c>
      <c r="K202" s="100">
        <f t="shared" si="221"/>
        <v>173</v>
      </c>
      <c r="L202" s="112">
        <v>50552</v>
      </c>
      <c r="M202" s="112">
        <v>50552</v>
      </c>
      <c r="N202" s="112">
        <v>50552</v>
      </c>
      <c r="O202" s="112"/>
      <c r="P202" s="112"/>
      <c r="Q202" s="112"/>
      <c r="R202" s="202">
        <f t="shared" si="219"/>
        <v>50552</v>
      </c>
      <c r="S202" s="202">
        <f t="shared" si="219"/>
        <v>50552</v>
      </c>
      <c r="T202" s="202">
        <f t="shared" si="219"/>
        <v>50552</v>
      </c>
      <c r="U202" s="112"/>
      <c r="V202" s="112"/>
      <c r="W202" s="112"/>
      <c r="X202" s="202">
        <f t="shared" si="233"/>
        <v>50552</v>
      </c>
      <c r="Y202" s="202">
        <f t="shared" si="233"/>
        <v>50552</v>
      </c>
      <c r="Z202" s="202">
        <f t="shared" si="233"/>
        <v>50552</v>
      </c>
      <c r="AA202" s="112"/>
      <c r="AB202" s="112"/>
      <c r="AC202" s="112"/>
      <c r="AD202" s="202">
        <f t="shared" si="234"/>
        <v>50552</v>
      </c>
      <c r="AE202" s="202">
        <f t="shared" si="234"/>
        <v>50552</v>
      </c>
      <c r="AF202" s="202">
        <f t="shared" si="234"/>
        <v>50552</v>
      </c>
    </row>
    <row r="203" spans="1:32" s="109" customFormat="1" ht="37.5" hidden="1" x14ac:dyDescent="0.3">
      <c r="A203" s="97">
        <v>911</v>
      </c>
      <c r="B203" s="365" t="s">
        <v>104</v>
      </c>
      <c r="C203" s="214" t="s">
        <v>232</v>
      </c>
      <c r="D203" s="104">
        <v>55</v>
      </c>
      <c r="E203" s="104">
        <v>68</v>
      </c>
      <c r="F203" s="111">
        <v>3880.1</v>
      </c>
      <c r="G203" s="111">
        <v>3880.1</v>
      </c>
      <c r="H203" s="111">
        <v>3880.1</v>
      </c>
      <c r="I203" s="100">
        <f t="shared" si="221"/>
        <v>0</v>
      </c>
      <c r="J203" s="100">
        <f t="shared" si="221"/>
        <v>0</v>
      </c>
      <c r="K203" s="100">
        <f t="shared" si="221"/>
        <v>0</v>
      </c>
      <c r="L203" s="112">
        <v>3880.1</v>
      </c>
      <c r="M203" s="112">
        <v>3880.1</v>
      </c>
      <c r="N203" s="112">
        <v>3880.1</v>
      </c>
      <c r="O203" s="112"/>
      <c r="P203" s="112"/>
      <c r="Q203" s="112"/>
      <c r="R203" s="202">
        <f t="shared" si="219"/>
        <v>3880.1</v>
      </c>
      <c r="S203" s="202">
        <f t="shared" si="219"/>
        <v>3880.1</v>
      </c>
      <c r="T203" s="202">
        <f t="shared" si="219"/>
        <v>3880.1</v>
      </c>
      <c r="U203" s="112">
        <v>500</v>
      </c>
      <c r="V203" s="112"/>
      <c r="W203" s="112"/>
      <c r="X203" s="202">
        <f t="shared" si="233"/>
        <v>4380.1000000000004</v>
      </c>
      <c r="Y203" s="202">
        <f t="shared" si="233"/>
        <v>3880.1</v>
      </c>
      <c r="Z203" s="202">
        <f t="shared" si="233"/>
        <v>3880.1</v>
      </c>
      <c r="AA203" s="112"/>
      <c r="AB203" s="112"/>
      <c r="AC203" s="112"/>
      <c r="AD203" s="202">
        <f t="shared" si="234"/>
        <v>4380.1000000000004</v>
      </c>
      <c r="AE203" s="202">
        <f t="shared" si="234"/>
        <v>3880.1</v>
      </c>
      <c r="AF203" s="202">
        <f t="shared" si="234"/>
        <v>3880.1</v>
      </c>
    </row>
    <row r="204" spans="1:32" s="109" customFormat="1" ht="56.25" hidden="1" x14ac:dyDescent="0.3">
      <c r="A204" s="97">
        <v>911</v>
      </c>
      <c r="B204" s="365" t="s">
        <v>105</v>
      </c>
      <c r="C204" s="110" t="s">
        <v>233</v>
      </c>
      <c r="D204" s="104">
        <v>58</v>
      </c>
      <c r="E204" s="104">
        <v>71</v>
      </c>
      <c r="F204" s="111">
        <v>207</v>
      </c>
      <c r="G204" s="111">
        <v>207</v>
      </c>
      <c r="H204" s="111">
        <v>207</v>
      </c>
      <c r="I204" s="100">
        <f t="shared" si="221"/>
        <v>0</v>
      </c>
      <c r="J204" s="100">
        <f t="shared" si="221"/>
        <v>0</v>
      </c>
      <c r="K204" s="100">
        <f t="shared" si="221"/>
        <v>0</v>
      </c>
      <c r="L204" s="112">
        <v>207</v>
      </c>
      <c r="M204" s="112">
        <v>207</v>
      </c>
      <c r="N204" s="112">
        <v>207</v>
      </c>
      <c r="O204" s="112"/>
      <c r="P204" s="112"/>
      <c r="Q204" s="112"/>
      <c r="R204" s="202">
        <f t="shared" si="219"/>
        <v>207</v>
      </c>
      <c r="S204" s="202">
        <f t="shared" si="219"/>
        <v>207</v>
      </c>
      <c r="T204" s="202">
        <f t="shared" si="219"/>
        <v>207</v>
      </c>
      <c r="U204" s="112"/>
      <c r="V204" s="112"/>
      <c r="W204" s="112"/>
      <c r="X204" s="202">
        <f t="shared" si="233"/>
        <v>207</v>
      </c>
      <c r="Y204" s="202">
        <f t="shared" si="233"/>
        <v>207</v>
      </c>
      <c r="Z204" s="202">
        <f t="shared" si="233"/>
        <v>207</v>
      </c>
      <c r="AA204" s="112"/>
      <c r="AB204" s="112"/>
      <c r="AC204" s="112"/>
      <c r="AD204" s="202">
        <f t="shared" si="234"/>
        <v>207</v>
      </c>
      <c r="AE204" s="202">
        <f t="shared" si="234"/>
        <v>207</v>
      </c>
      <c r="AF204" s="202">
        <f t="shared" si="234"/>
        <v>207</v>
      </c>
    </row>
    <row r="205" spans="1:32" s="109" customFormat="1" ht="37.5" hidden="1" x14ac:dyDescent="0.25">
      <c r="A205" s="97">
        <v>911</v>
      </c>
      <c r="B205" s="365" t="s">
        <v>106</v>
      </c>
      <c r="C205" s="120" t="s">
        <v>234</v>
      </c>
      <c r="D205" s="104">
        <v>60</v>
      </c>
      <c r="E205" s="104">
        <v>73</v>
      </c>
      <c r="F205" s="111">
        <v>570</v>
      </c>
      <c r="G205" s="111">
        <v>570</v>
      </c>
      <c r="H205" s="111">
        <v>570</v>
      </c>
      <c r="I205" s="100">
        <f t="shared" si="221"/>
        <v>0</v>
      </c>
      <c r="J205" s="100">
        <f t="shared" si="221"/>
        <v>0</v>
      </c>
      <c r="K205" s="100">
        <f t="shared" si="221"/>
        <v>0</v>
      </c>
      <c r="L205" s="112">
        <v>570</v>
      </c>
      <c r="M205" s="112">
        <v>570</v>
      </c>
      <c r="N205" s="112">
        <v>570</v>
      </c>
      <c r="O205" s="112"/>
      <c r="P205" s="112"/>
      <c r="Q205" s="112"/>
      <c r="R205" s="202">
        <f t="shared" si="219"/>
        <v>570</v>
      </c>
      <c r="S205" s="202">
        <f t="shared" si="219"/>
        <v>570</v>
      </c>
      <c r="T205" s="202">
        <f t="shared" si="219"/>
        <v>570</v>
      </c>
      <c r="U205" s="112"/>
      <c r="V205" s="112"/>
      <c r="W205" s="112"/>
      <c r="X205" s="202">
        <f t="shared" si="233"/>
        <v>570</v>
      </c>
      <c r="Y205" s="202">
        <f t="shared" si="233"/>
        <v>570</v>
      </c>
      <c r="Z205" s="202">
        <f t="shared" si="233"/>
        <v>570</v>
      </c>
      <c r="AA205" s="112"/>
      <c r="AB205" s="112"/>
      <c r="AC205" s="112"/>
      <c r="AD205" s="202">
        <f t="shared" si="234"/>
        <v>570</v>
      </c>
      <c r="AE205" s="202">
        <f t="shared" si="234"/>
        <v>570</v>
      </c>
      <c r="AF205" s="202">
        <f t="shared" si="234"/>
        <v>570</v>
      </c>
    </row>
    <row r="206" spans="1:32" s="109" customFormat="1" ht="37.5" hidden="1" x14ac:dyDescent="0.25">
      <c r="A206" s="97">
        <v>911</v>
      </c>
      <c r="B206" s="365" t="s">
        <v>357</v>
      </c>
      <c r="C206" s="120" t="s">
        <v>214</v>
      </c>
      <c r="D206" s="104">
        <v>58</v>
      </c>
      <c r="E206" s="104">
        <v>71</v>
      </c>
      <c r="F206" s="111">
        <v>1200</v>
      </c>
      <c r="G206" s="111">
        <v>1310</v>
      </c>
      <c r="H206" s="111">
        <v>1330</v>
      </c>
      <c r="I206" s="100">
        <f t="shared" si="221"/>
        <v>0</v>
      </c>
      <c r="J206" s="100">
        <f t="shared" si="221"/>
        <v>0</v>
      </c>
      <c r="K206" s="100">
        <f t="shared" si="221"/>
        <v>0</v>
      </c>
      <c r="L206" s="112">
        <v>1200</v>
      </c>
      <c r="M206" s="112">
        <v>1310</v>
      </c>
      <c r="N206" s="112">
        <v>1330</v>
      </c>
      <c r="O206" s="112">
        <v>-1200</v>
      </c>
      <c r="P206" s="112">
        <v>-1310</v>
      </c>
      <c r="Q206" s="112">
        <v>-1330</v>
      </c>
      <c r="R206" s="202">
        <f t="shared" si="219"/>
        <v>0</v>
      </c>
      <c r="S206" s="202">
        <f t="shared" si="219"/>
        <v>0</v>
      </c>
      <c r="T206" s="202">
        <f t="shared" si="219"/>
        <v>0</v>
      </c>
      <c r="U206" s="112"/>
      <c r="V206" s="112"/>
      <c r="W206" s="112"/>
      <c r="X206" s="202">
        <f t="shared" si="233"/>
        <v>0</v>
      </c>
      <c r="Y206" s="202">
        <f t="shared" si="233"/>
        <v>0</v>
      </c>
      <c r="Z206" s="202">
        <f t="shared" si="233"/>
        <v>0</v>
      </c>
      <c r="AA206" s="112"/>
      <c r="AB206" s="112"/>
      <c r="AC206" s="112"/>
      <c r="AD206" s="202">
        <f t="shared" si="234"/>
        <v>0</v>
      </c>
      <c r="AE206" s="202">
        <f t="shared" si="234"/>
        <v>0</v>
      </c>
      <c r="AF206" s="202">
        <f t="shared" si="234"/>
        <v>0</v>
      </c>
    </row>
    <row r="207" spans="1:32" s="109" customFormat="1" ht="18.75" hidden="1" x14ac:dyDescent="0.25">
      <c r="A207" s="97">
        <v>911</v>
      </c>
      <c r="B207" s="365" t="s">
        <v>114</v>
      </c>
      <c r="C207" s="120" t="s">
        <v>242</v>
      </c>
      <c r="D207" s="104">
        <v>62</v>
      </c>
      <c r="E207" s="104">
        <v>75</v>
      </c>
      <c r="F207" s="111">
        <v>2005</v>
      </c>
      <c r="G207" s="111">
        <v>2005</v>
      </c>
      <c r="H207" s="111">
        <v>2005</v>
      </c>
      <c r="I207" s="100">
        <f t="shared" si="221"/>
        <v>0</v>
      </c>
      <c r="J207" s="100">
        <f t="shared" si="221"/>
        <v>0</v>
      </c>
      <c r="K207" s="100">
        <f t="shared" si="221"/>
        <v>0</v>
      </c>
      <c r="L207" s="112">
        <v>2005</v>
      </c>
      <c r="M207" s="112">
        <v>2005</v>
      </c>
      <c r="N207" s="112">
        <v>2005</v>
      </c>
      <c r="O207" s="112"/>
      <c r="P207" s="112"/>
      <c r="Q207" s="112"/>
      <c r="R207" s="202">
        <f t="shared" si="219"/>
        <v>2005</v>
      </c>
      <c r="S207" s="202">
        <f t="shared" si="219"/>
        <v>2005</v>
      </c>
      <c r="T207" s="202">
        <f t="shared" si="219"/>
        <v>2005</v>
      </c>
      <c r="U207" s="112"/>
      <c r="V207" s="112"/>
      <c r="W207" s="112"/>
      <c r="X207" s="202">
        <f t="shared" si="233"/>
        <v>2005</v>
      </c>
      <c r="Y207" s="202">
        <f t="shared" si="233"/>
        <v>2005</v>
      </c>
      <c r="Z207" s="202">
        <f t="shared" si="233"/>
        <v>2005</v>
      </c>
      <c r="AA207" s="112"/>
      <c r="AB207" s="112"/>
      <c r="AC207" s="112"/>
      <c r="AD207" s="202">
        <f t="shared" si="234"/>
        <v>2005</v>
      </c>
      <c r="AE207" s="202">
        <f t="shared" si="234"/>
        <v>2005</v>
      </c>
      <c r="AF207" s="202">
        <f t="shared" si="234"/>
        <v>2005</v>
      </c>
    </row>
    <row r="208" spans="1:32" s="109" customFormat="1" ht="18.75" hidden="1" x14ac:dyDescent="0.25">
      <c r="A208" s="97">
        <v>911</v>
      </c>
      <c r="B208" s="365" t="s">
        <v>358</v>
      </c>
      <c r="C208" s="210" t="s">
        <v>204</v>
      </c>
      <c r="D208" s="104">
        <v>56</v>
      </c>
      <c r="E208" s="104">
        <v>69</v>
      </c>
      <c r="F208" s="111">
        <v>4445</v>
      </c>
      <c r="G208" s="111">
        <v>4445</v>
      </c>
      <c r="H208" s="111">
        <v>4445</v>
      </c>
      <c r="I208" s="100">
        <f t="shared" si="221"/>
        <v>0</v>
      </c>
      <c r="J208" s="100">
        <f t="shared" si="221"/>
        <v>0</v>
      </c>
      <c r="K208" s="100">
        <f t="shared" si="221"/>
        <v>0</v>
      </c>
      <c r="L208" s="112">
        <v>4445</v>
      </c>
      <c r="M208" s="112">
        <v>4445</v>
      </c>
      <c r="N208" s="112">
        <v>4445</v>
      </c>
      <c r="O208" s="112"/>
      <c r="P208" s="112"/>
      <c r="Q208" s="112"/>
      <c r="R208" s="202">
        <f t="shared" si="219"/>
        <v>4445</v>
      </c>
      <c r="S208" s="202">
        <f t="shared" si="219"/>
        <v>4445</v>
      </c>
      <c r="T208" s="202">
        <f t="shared" si="219"/>
        <v>4445</v>
      </c>
      <c r="U208" s="112"/>
      <c r="V208" s="112"/>
      <c r="W208" s="112"/>
      <c r="X208" s="202">
        <f t="shared" si="233"/>
        <v>4445</v>
      </c>
      <c r="Y208" s="202">
        <f t="shared" si="233"/>
        <v>4445</v>
      </c>
      <c r="Z208" s="202">
        <f t="shared" si="233"/>
        <v>4445</v>
      </c>
      <c r="AA208" s="112"/>
      <c r="AB208" s="112"/>
      <c r="AC208" s="112"/>
      <c r="AD208" s="202">
        <f t="shared" si="234"/>
        <v>4445</v>
      </c>
      <c r="AE208" s="202">
        <f t="shared" si="234"/>
        <v>4445</v>
      </c>
      <c r="AF208" s="202">
        <f t="shared" si="234"/>
        <v>4445</v>
      </c>
    </row>
    <row r="209" spans="1:32" s="109" customFormat="1" ht="18.75" hidden="1" x14ac:dyDescent="0.3">
      <c r="A209" s="97">
        <v>915</v>
      </c>
      <c r="B209" s="365" t="s">
        <v>94</v>
      </c>
      <c r="C209" s="110" t="s">
        <v>222</v>
      </c>
      <c r="D209" s="104">
        <v>43</v>
      </c>
      <c r="E209" s="104">
        <v>53</v>
      </c>
      <c r="F209" s="111">
        <v>2070</v>
      </c>
      <c r="G209" s="111">
        <v>2070</v>
      </c>
      <c r="H209" s="111">
        <v>2070</v>
      </c>
      <c r="I209" s="100">
        <f t="shared" si="221"/>
        <v>0</v>
      </c>
      <c r="J209" s="100">
        <f t="shared" si="221"/>
        <v>0</v>
      </c>
      <c r="K209" s="100">
        <f t="shared" si="221"/>
        <v>0</v>
      </c>
      <c r="L209" s="112">
        <v>2070</v>
      </c>
      <c r="M209" s="112">
        <v>2070</v>
      </c>
      <c r="N209" s="112">
        <v>2070</v>
      </c>
      <c r="O209" s="112"/>
      <c r="P209" s="112"/>
      <c r="Q209" s="112"/>
      <c r="R209" s="202">
        <f t="shared" si="219"/>
        <v>2070</v>
      </c>
      <c r="S209" s="202">
        <f t="shared" si="219"/>
        <v>2070</v>
      </c>
      <c r="T209" s="202">
        <f t="shared" si="219"/>
        <v>2070</v>
      </c>
      <c r="U209" s="112"/>
      <c r="V209" s="112"/>
      <c r="W209" s="112"/>
      <c r="X209" s="202">
        <f t="shared" si="233"/>
        <v>2070</v>
      </c>
      <c r="Y209" s="202">
        <f t="shared" si="233"/>
        <v>2070</v>
      </c>
      <c r="Z209" s="202">
        <f t="shared" si="233"/>
        <v>2070</v>
      </c>
      <c r="AA209" s="112"/>
      <c r="AB209" s="112"/>
      <c r="AC209" s="112"/>
      <c r="AD209" s="202">
        <f t="shared" si="234"/>
        <v>2070</v>
      </c>
      <c r="AE209" s="202">
        <f t="shared" si="234"/>
        <v>2070</v>
      </c>
      <c r="AF209" s="202">
        <f t="shared" si="234"/>
        <v>2070</v>
      </c>
    </row>
    <row r="210" spans="1:32" s="109" customFormat="1" ht="75" hidden="1" x14ac:dyDescent="0.25">
      <c r="A210" s="97">
        <v>915</v>
      </c>
      <c r="B210" s="365" t="s">
        <v>95</v>
      </c>
      <c r="C210" s="120" t="s">
        <v>223</v>
      </c>
      <c r="D210" s="104">
        <v>40</v>
      </c>
      <c r="E210" s="104">
        <v>54</v>
      </c>
      <c r="F210" s="111">
        <v>36</v>
      </c>
      <c r="G210" s="111">
        <v>36</v>
      </c>
      <c r="H210" s="111">
        <v>36</v>
      </c>
      <c r="I210" s="100">
        <f t="shared" si="221"/>
        <v>0</v>
      </c>
      <c r="J210" s="100">
        <f t="shared" si="221"/>
        <v>0</v>
      </c>
      <c r="K210" s="100">
        <f t="shared" si="221"/>
        <v>0</v>
      </c>
      <c r="L210" s="112">
        <v>36</v>
      </c>
      <c r="M210" s="112">
        <v>36</v>
      </c>
      <c r="N210" s="112">
        <v>36</v>
      </c>
      <c r="O210" s="112"/>
      <c r="P210" s="112"/>
      <c r="Q210" s="112"/>
      <c r="R210" s="202">
        <f t="shared" si="219"/>
        <v>36</v>
      </c>
      <c r="S210" s="202">
        <f t="shared" si="219"/>
        <v>36</v>
      </c>
      <c r="T210" s="202">
        <f t="shared" si="219"/>
        <v>36</v>
      </c>
      <c r="U210" s="112"/>
      <c r="V210" s="112"/>
      <c r="W210" s="112"/>
      <c r="X210" s="202">
        <f t="shared" si="233"/>
        <v>36</v>
      </c>
      <c r="Y210" s="202">
        <f t="shared" si="233"/>
        <v>36</v>
      </c>
      <c r="Z210" s="202">
        <f t="shared" si="233"/>
        <v>36</v>
      </c>
      <c r="AA210" s="112"/>
      <c r="AB210" s="112"/>
      <c r="AC210" s="112"/>
      <c r="AD210" s="202">
        <f t="shared" si="234"/>
        <v>36</v>
      </c>
      <c r="AE210" s="202">
        <f t="shared" si="234"/>
        <v>36</v>
      </c>
      <c r="AF210" s="202">
        <f t="shared" si="234"/>
        <v>36</v>
      </c>
    </row>
    <row r="211" spans="1:32" s="167" customFormat="1" ht="18.75" hidden="1" customHeight="1" x14ac:dyDescent="0.3">
      <c r="A211" s="97">
        <v>915</v>
      </c>
      <c r="B211" s="365" t="s">
        <v>96</v>
      </c>
      <c r="C211" s="120" t="s">
        <v>224</v>
      </c>
      <c r="D211" s="104"/>
      <c r="E211" s="104">
        <v>56</v>
      </c>
      <c r="F211" s="111"/>
      <c r="G211" s="111"/>
      <c r="H211" s="111"/>
      <c r="I211" s="118">
        <f t="shared" si="221"/>
        <v>60</v>
      </c>
      <c r="J211" s="100">
        <f t="shared" si="221"/>
        <v>60</v>
      </c>
      <c r="K211" s="100">
        <f t="shared" si="221"/>
        <v>60</v>
      </c>
      <c r="L211" s="112">
        <v>60</v>
      </c>
      <c r="M211" s="112">
        <v>60</v>
      </c>
      <c r="N211" s="112">
        <v>60</v>
      </c>
      <c r="O211" s="112"/>
      <c r="P211" s="112"/>
      <c r="Q211" s="112"/>
      <c r="R211" s="202">
        <f t="shared" si="219"/>
        <v>60</v>
      </c>
      <c r="S211" s="202">
        <f t="shared" si="219"/>
        <v>60</v>
      </c>
      <c r="T211" s="202">
        <f t="shared" si="219"/>
        <v>60</v>
      </c>
      <c r="U211" s="112"/>
      <c r="V211" s="112"/>
      <c r="W211" s="112"/>
      <c r="X211" s="202">
        <f t="shared" si="233"/>
        <v>60</v>
      </c>
      <c r="Y211" s="202">
        <f t="shared" si="233"/>
        <v>60</v>
      </c>
      <c r="Z211" s="202">
        <f t="shared" si="233"/>
        <v>60</v>
      </c>
      <c r="AA211" s="112"/>
      <c r="AB211" s="112"/>
      <c r="AC211" s="112"/>
      <c r="AD211" s="202">
        <f t="shared" si="234"/>
        <v>60</v>
      </c>
      <c r="AE211" s="202">
        <f t="shared" si="234"/>
        <v>60</v>
      </c>
      <c r="AF211" s="202">
        <f t="shared" si="234"/>
        <v>60</v>
      </c>
    </row>
    <row r="212" spans="1:32" s="167" customFormat="1" ht="18.75" hidden="1" customHeight="1" x14ac:dyDescent="0.3">
      <c r="A212" s="97">
        <v>915</v>
      </c>
      <c r="B212" s="365" t="s">
        <v>97</v>
      </c>
      <c r="C212" s="127" t="s">
        <v>225</v>
      </c>
      <c r="D212" s="104"/>
      <c r="E212" s="104"/>
      <c r="F212" s="111"/>
      <c r="G212" s="111"/>
      <c r="H212" s="111"/>
      <c r="I212" s="118">
        <f t="shared" si="221"/>
        <v>0</v>
      </c>
      <c r="J212" s="100">
        <f t="shared" si="221"/>
        <v>0</v>
      </c>
      <c r="K212" s="100">
        <f t="shared" si="221"/>
        <v>0</v>
      </c>
      <c r="L212" s="111"/>
      <c r="M212" s="111"/>
      <c r="N212" s="111"/>
      <c r="O212" s="111"/>
      <c r="P212" s="111"/>
      <c r="Q212" s="111"/>
      <c r="R212" s="202">
        <f t="shared" si="219"/>
        <v>0</v>
      </c>
      <c r="S212" s="202">
        <f t="shared" si="219"/>
        <v>0</v>
      </c>
      <c r="T212" s="202">
        <f t="shared" si="219"/>
        <v>0</v>
      </c>
      <c r="U212" s="111"/>
      <c r="V212" s="111"/>
      <c r="W212" s="111"/>
      <c r="X212" s="202">
        <f t="shared" si="233"/>
        <v>0</v>
      </c>
      <c r="Y212" s="202">
        <f t="shared" si="233"/>
        <v>0</v>
      </c>
      <c r="Z212" s="202">
        <f t="shared" si="233"/>
        <v>0</v>
      </c>
      <c r="AA212" s="111"/>
      <c r="AB212" s="111"/>
      <c r="AC212" s="111"/>
      <c r="AD212" s="202">
        <f t="shared" si="234"/>
        <v>0</v>
      </c>
      <c r="AE212" s="202">
        <f t="shared" si="234"/>
        <v>0</v>
      </c>
      <c r="AF212" s="202">
        <f t="shared" si="234"/>
        <v>0</v>
      </c>
    </row>
    <row r="213" spans="1:32" s="109" customFormat="1" ht="56.25" hidden="1" x14ac:dyDescent="0.25">
      <c r="A213" s="97">
        <v>915</v>
      </c>
      <c r="B213" s="365" t="s">
        <v>98</v>
      </c>
      <c r="C213" s="120" t="s">
        <v>226</v>
      </c>
      <c r="D213" s="104">
        <v>48</v>
      </c>
      <c r="E213" s="104">
        <v>61</v>
      </c>
      <c r="F213" s="111">
        <v>130196.4</v>
      </c>
      <c r="G213" s="111">
        <v>130196.4</v>
      </c>
      <c r="H213" s="111">
        <v>130196.4</v>
      </c>
      <c r="I213" s="100">
        <f t="shared" si="221"/>
        <v>3256.3999999999942</v>
      </c>
      <c r="J213" s="100">
        <f t="shared" si="221"/>
        <v>3256.3999999999942</v>
      </c>
      <c r="K213" s="100">
        <f t="shared" si="221"/>
        <v>3256.3999999999942</v>
      </c>
      <c r="L213" s="112">
        <v>133452.79999999999</v>
      </c>
      <c r="M213" s="112">
        <v>133452.79999999999</v>
      </c>
      <c r="N213" s="112">
        <v>133452.79999999999</v>
      </c>
      <c r="O213" s="112"/>
      <c r="P213" s="112"/>
      <c r="Q213" s="112"/>
      <c r="R213" s="202">
        <f t="shared" ref="R213:T244" si="235">L213+O213</f>
        <v>133452.79999999999</v>
      </c>
      <c r="S213" s="202">
        <f t="shared" si="235"/>
        <v>133452.79999999999</v>
      </c>
      <c r="T213" s="202">
        <f t="shared" si="235"/>
        <v>133452.79999999999</v>
      </c>
      <c r="U213" s="112"/>
      <c r="V213" s="112"/>
      <c r="W213" s="112"/>
      <c r="X213" s="202">
        <f t="shared" si="233"/>
        <v>133452.79999999999</v>
      </c>
      <c r="Y213" s="202">
        <f t="shared" si="233"/>
        <v>133452.79999999999</v>
      </c>
      <c r="Z213" s="202">
        <f t="shared" si="233"/>
        <v>133452.79999999999</v>
      </c>
      <c r="AA213" s="112"/>
      <c r="AB213" s="112"/>
      <c r="AC213" s="112"/>
      <c r="AD213" s="202">
        <f t="shared" si="234"/>
        <v>133452.79999999999</v>
      </c>
      <c r="AE213" s="202">
        <f t="shared" si="234"/>
        <v>133452.79999999999</v>
      </c>
      <c r="AF213" s="202">
        <f t="shared" si="234"/>
        <v>133452.79999999999</v>
      </c>
    </row>
    <row r="214" spans="1:32" s="109" customFormat="1" ht="75" hidden="1" x14ac:dyDescent="0.25">
      <c r="A214" s="97">
        <v>915</v>
      </c>
      <c r="B214" s="365" t="s">
        <v>99</v>
      </c>
      <c r="C214" s="120" t="s">
        <v>227</v>
      </c>
      <c r="D214" s="104">
        <v>48</v>
      </c>
      <c r="E214" s="104">
        <v>61</v>
      </c>
      <c r="F214" s="111">
        <v>50530.6</v>
      </c>
      <c r="G214" s="111">
        <v>50530.6</v>
      </c>
      <c r="H214" s="111">
        <v>50530.6</v>
      </c>
      <c r="I214" s="100">
        <f t="shared" si="221"/>
        <v>1037</v>
      </c>
      <c r="J214" s="100">
        <f t="shared" si="221"/>
        <v>1037</v>
      </c>
      <c r="K214" s="100">
        <f t="shared" si="221"/>
        <v>1037</v>
      </c>
      <c r="L214" s="112">
        <v>51567.6</v>
      </c>
      <c r="M214" s="112">
        <v>51567.6</v>
      </c>
      <c r="N214" s="112">
        <v>51567.6</v>
      </c>
      <c r="O214" s="112"/>
      <c r="P214" s="112"/>
      <c r="Q214" s="112"/>
      <c r="R214" s="202">
        <f t="shared" si="235"/>
        <v>51567.6</v>
      </c>
      <c r="S214" s="202">
        <f t="shared" si="235"/>
        <v>51567.6</v>
      </c>
      <c r="T214" s="202">
        <f t="shared" si="235"/>
        <v>51567.6</v>
      </c>
      <c r="U214" s="112"/>
      <c r="V214" s="112"/>
      <c r="W214" s="112"/>
      <c r="X214" s="202">
        <f t="shared" si="233"/>
        <v>51567.6</v>
      </c>
      <c r="Y214" s="202">
        <f t="shared" si="233"/>
        <v>51567.6</v>
      </c>
      <c r="Z214" s="202">
        <f t="shared" si="233"/>
        <v>51567.6</v>
      </c>
      <c r="AA214" s="112"/>
      <c r="AB214" s="112"/>
      <c r="AC214" s="112"/>
      <c r="AD214" s="202">
        <f t="shared" si="234"/>
        <v>51567.6</v>
      </c>
      <c r="AE214" s="202">
        <f t="shared" si="234"/>
        <v>51567.6</v>
      </c>
      <c r="AF214" s="202">
        <f t="shared" si="234"/>
        <v>51567.6</v>
      </c>
    </row>
    <row r="215" spans="1:32" s="167" customFormat="1" ht="56.25" hidden="1" customHeight="1" x14ac:dyDescent="0.3">
      <c r="A215" s="97">
        <v>915</v>
      </c>
      <c r="B215" s="365" t="s">
        <v>359</v>
      </c>
      <c r="C215" s="127" t="s">
        <v>246</v>
      </c>
      <c r="D215" s="104"/>
      <c r="E215" s="104"/>
      <c r="F215" s="111"/>
      <c r="G215" s="111"/>
      <c r="H215" s="111"/>
      <c r="I215" s="118">
        <f t="shared" si="221"/>
        <v>0</v>
      </c>
      <c r="J215" s="100">
        <f t="shared" si="221"/>
        <v>0</v>
      </c>
      <c r="K215" s="100">
        <f t="shared" si="221"/>
        <v>0</v>
      </c>
      <c r="L215" s="111"/>
      <c r="M215" s="111"/>
      <c r="N215" s="111"/>
      <c r="O215" s="111"/>
      <c r="P215" s="111"/>
      <c r="Q215" s="111"/>
      <c r="R215" s="202">
        <f t="shared" si="235"/>
        <v>0</v>
      </c>
      <c r="S215" s="202">
        <f t="shared" si="235"/>
        <v>0</v>
      </c>
      <c r="T215" s="202">
        <f t="shared" si="235"/>
        <v>0</v>
      </c>
      <c r="U215" s="111"/>
      <c r="V215" s="111"/>
      <c r="W215" s="111"/>
      <c r="X215" s="202">
        <f t="shared" si="233"/>
        <v>0</v>
      </c>
      <c r="Y215" s="202">
        <f t="shared" si="233"/>
        <v>0</v>
      </c>
      <c r="Z215" s="202">
        <f t="shared" si="233"/>
        <v>0</v>
      </c>
      <c r="AA215" s="111"/>
      <c r="AB215" s="111"/>
      <c r="AC215" s="111"/>
      <c r="AD215" s="202">
        <f t="shared" si="234"/>
        <v>0</v>
      </c>
      <c r="AE215" s="202">
        <f t="shared" si="234"/>
        <v>0</v>
      </c>
      <c r="AF215" s="202">
        <f t="shared" si="234"/>
        <v>0</v>
      </c>
    </row>
    <row r="216" spans="1:32" s="167" customFormat="1" ht="56.25" hidden="1" customHeight="1" x14ac:dyDescent="0.3">
      <c r="A216" s="97">
        <v>915</v>
      </c>
      <c r="B216" s="365" t="s">
        <v>115</v>
      </c>
      <c r="C216" s="208" t="s">
        <v>360</v>
      </c>
      <c r="D216" s="104"/>
      <c r="E216" s="104"/>
      <c r="F216" s="111"/>
      <c r="G216" s="111"/>
      <c r="H216" s="111"/>
      <c r="I216" s="118">
        <f t="shared" si="221"/>
        <v>0</v>
      </c>
      <c r="J216" s="100">
        <f t="shared" si="221"/>
        <v>0</v>
      </c>
      <c r="K216" s="100">
        <f t="shared" si="221"/>
        <v>0</v>
      </c>
      <c r="L216" s="111"/>
      <c r="M216" s="111"/>
      <c r="N216" s="111"/>
      <c r="O216" s="111"/>
      <c r="P216" s="111"/>
      <c r="Q216" s="111"/>
      <c r="R216" s="202">
        <f t="shared" si="235"/>
        <v>0</v>
      </c>
      <c r="S216" s="202">
        <f t="shared" si="235"/>
        <v>0</v>
      </c>
      <c r="T216" s="202">
        <f t="shared" si="235"/>
        <v>0</v>
      </c>
      <c r="U216" s="111"/>
      <c r="V216" s="111"/>
      <c r="W216" s="111"/>
      <c r="X216" s="202">
        <f t="shared" si="233"/>
        <v>0</v>
      </c>
      <c r="Y216" s="202">
        <f t="shared" si="233"/>
        <v>0</v>
      </c>
      <c r="Z216" s="202">
        <f t="shared" si="233"/>
        <v>0</v>
      </c>
      <c r="AA216" s="111"/>
      <c r="AB216" s="111"/>
      <c r="AC216" s="111"/>
      <c r="AD216" s="202">
        <f t="shared" si="234"/>
        <v>0</v>
      </c>
      <c r="AE216" s="202">
        <f t="shared" si="234"/>
        <v>0</v>
      </c>
      <c r="AF216" s="202">
        <f t="shared" si="234"/>
        <v>0</v>
      </c>
    </row>
    <row r="217" spans="1:32" s="167" customFormat="1" ht="18.75" hidden="1" customHeight="1" x14ac:dyDescent="0.3">
      <c r="A217" s="97">
        <v>915</v>
      </c>
      <c r="B217" s="365" t="s">
        <v>100</v>
      </c>
      <c r="C217" s="208" t="s">
        <v>228</v>
      </c>
      <c r="D217" s="104"/>
      <c r="E217" s="104"/>
      <c r="F217" s="111"/>
      <c r="G217" s="111"/>
      <c r="H217" s="111"/>
      <c r="I217" s="118">
        <f t="shared" ref="I217:K244" si="236">L217-F217</f>
        <v>0</v>
      </c>
      <c r="J217" s="100">
        <f t="shared" si="236"/>
        <v>0</v>
      </c>
      <c r="K217" s="100">
        <f t="shared" si="236"/>
        <v>0</v>
      </c>
      <c r="L217" s="111"/>
      <c r="M217" s="111"/>
      <c r="N217" s="111"/>
      <c r="O217" s="111"/>
      <c r="P217" s="111"/>
      <c r="Q217" s="111"/>
      <c r="R217" s="202">
        <f t="shared" si="235"/>
        <v>0</v>
      </c>
      <c r="S217" s="202">
        <f t="shared" si="235"/>
        <v>0</v>
      </c>
      <c r="T217" s="202">
        <f t="shared" si="235"/>
        <v>0</v>
      </c>
      <c r="U217" s="111"/>
      <c r="V217" s="111"/>
      <c r="W217" s="111"/>
      <c r="X217" s="202">
        <f t="shared" si="233"/>
        <v>0</v>
      </c>
      <c r="Y217" s="202">
        <f t="shared" si="233"/>
        <v>0</v>
      </c>
      <c r="Z217" s="202">
        <f t="shared" si="233"/>
        <v>0</v>
      </c>
      <c r="AA217" s="111"/>
      <c r="AB217" s="111"/>
      <c r="AC217" s="111"/>
      <c r="AD217" s="202">
        <f t="shared" si="234"/>
        <v>0</v>
      </c>
      <c r="AE217" s="202">
        <f t="shared" si="234"/>
        <v>0</v>
      </c>
      <c r="AF217" s="202">
        <f t="shared" si="234"/>
        <v>0</v>
      </c>
    </row>
    <row r="218" spans="1:32" s="109" customFormat="1" ht="37.5" hidden="1" x14ac:dyDescent="0.3">
      <c r="A218" s="97">
        <v>915</v>
      </c>
      <c r="B218" s="365" t="s">
        <v>101</v>
      </c>
      <c r="C218" s="110" t="s">
        <v>229</v>
      </c>
      <c r="D218" s="104">
        <v>46</v>
      </c>
      <c r="E218" s="104">
        <v>60</v>
      </c>
      <c r="F218" s="111">
        <v>1216</v>
      </c>
      <c r="G218" s="111">
        <v>1216</v>
      </c>
      <c r="H218" s="111">
        <v>1216</v>
      </c>
      <c r="I218" s="100">
        <f t="shared" si="236"/>
        <v>0</v>
      </c>
      <c r="J218" s="100">
        <f t="shared" si="236"/>
        <v>0</v>
      </c>
      <c r="K218" s="100">
        <f t="shared" si="236"/>
        <v>0</v>
      </c>
      <c r="L218" s="112">
        <v>1216</v>
      </c>
      <c r="M218" s="112">
        <v>1216</v>
      </c>
      <c r="N218" s="112">
        <v>1216</v>
      </c>
      <c r="O218" s="112"/>
      <c r="P218" s="112"/>
      <c r="Q218" s="112"/>
      <c r="R218" s="202">
        <f t="shared" si="235"/>
        <v>1216</v>
      </c>
      <c r="S218" s="202">
        <f t="shared" si="235"/>
        <v>1216</v>
      </c>
      <c r="T218" s="202">
        <f t="shared" si="235"/>
        <v>1216</v>
      </c>
      <c r="U218" s="112"/>
      <c r="V218" s="112"/>
      <c r="W218" s="112"/>
      <c r="X218" s="202">
        <f t="shared" si="233"/>
        <v>1216</v>
      </c>
      <c r="Y218" s="202">
        <f t="shared" si="233"/>
        <v>1216</v>
      </c>
      <c r="Z218" s="202">
        <f t="shared" si="233"/>
        <v>1216</v>
      </c>
      <c r="AA218" s="112"/>
      <c r="AB218" s="112"/>
      <c r="AC218" s="112"/>
      <c r="AD218" s="202">
        <f t="shared" si="234"/>
        <v>1216</v>
      </c>
      <c r="AE218" s="202">
        <f t="shared" si="234"/>
        <v>1216</v>
      </c>
      <c r="AF218" s="202">
        <f t="shared" si="234"/>
        <v>1216</v>
      </c>
    </row>
    <row r="219" spans="1:32" s="167" customFormat="1" ht="18.75" hidden="1" customHeight="1" x14ac:dyDescent="0.3">
      <c r="A219" s="97">
        <v>915</v>
      </c>
      <c r="B219" s="365" t="s">
        <v>102</v>
      </c>
      <c r="C219" s="208" t="s">
        <v>230</v>
      </c>
      <c r="D219" s="104"/>
      <c r="E219" s="104"/>
      <c r="F219" s="111"/>
      <c r="G219" s="111"/>
      <c r="H219" s="111"/>
      <c r="I219" s="118">
        <f t="shared" si="236"/>
        <v>0</v>
      </c>
      <c r="J219" s="100">
        <f t="shared" si="236"/>
        <v>0</v>
      </c>
      <c r="K219" s="100">
        <f t="shared" si="236"/>
        <v>0</v>
      </c>
      <c r="L219" s="111"/>
      <c r="M219" s="111"/>
      <c r="N219" s="111"/>
      <c r="O219" s="111"/>
      <c r="P219" s="111"/>
      <c r="Q219" s="111"/>
      <c r="R219" s="202">
        <f t="shared" si="235"/>
        <v>0</v>
      </c>
      <c r="S219" s="202">
        <f t="shared" si="235"/>
        <v>0</v>
      </c>
      <c r="T219" s="202">
        <f t="shared" si="235"/>
        <v>0</v>
      </c>
      <c r="U219" s="111"/>
      <c r="V219" s="111"/>
      <c r="W219" s="111"/>
      <c r="X219" s="202">
        <f t="shared" si="233"/>
        <v>0</v>
      </c>
      <c r="Y219" s="202">
        <f t="shared" si="233"/>
        <v>0</v>
      </c>
      <c r="Z219" s="202">
        <f t="shared" si="233"/>
        <v>0</v>
      </c>
      <c r="AA219" s="111"/>
      <c r="AB219" s="111"/>
      <c r="AC219" s="111"/>
      <c r="AD219" s="202">
        <f t="shared" si="234"/>
        <v>0</v>
      </c>
      <c r="AE219" s="202">
        <f t="shared" si="234"/>
        <v>0</v>
      </c>
      <c r="AF219" s="202">
        <f t="shared" si="234"/>
        <v>0</v>
      </c>
    </row>
    <row r="220" spans="1:32" s="109" customFormat="1" ht="37.5" hidden="1" x14ac:dyDescent="0.3">
      <c r="A220" s="97">
        <v>915</v>
      </c>
      <c r="B220" s="365" t="s">
        <v>116</v>
      </c>
      <c r="C220" s="110" t="s">
        <v>243</v>
      </c>
      <c r="D220" s="104">
        <v>45</v>
      </c>
      <c r="E220" s="104">
        <v>58</v>
      </c>
      <c r="F220" s="111">
        <v>1471</v>
      </c>
      <c r="G220" s="111">
        <v>1471</v>
      </c>
      <c r="H220" s="111">
        <v>1471</v>
      </c>
      <c r="I220" s="100">
        <f t="shared" si="236"/>
        <v>0</v>
      </c>
      <c r="J220" s="100">
        <f t="shared" si="236"/>
        <v>0</v>
      </c>
      <c r="K220" s="100">
        <f t="shared" si="236"/>
        <v>0</v>
      </c>
      <c r="L220" s="112">
        <v>1471</v>
      </c>
      <c r="M220" s="112">
        <v>1471</v>
      </c>
      <c r="N220" s="112">
        <v>1471</v>
      </c>
      <c r="O220" s="112"/>
      <c r="P220" s="112"/>
      <c r="Q220" s="112"/>
      <c r="R220" s="202">
        <f t="shared" si="235"/>
        <v>1471</v>
      </c>
      <c r="S220" s="202">
        <f t="shared" si="235"/>
        <v>1471</v>
      </c>
      <c r="T220" s="202">
        <f t="shared" si="235"/>
        <v>1471</v>
      </c>
      <c r="U220" s="112"/>
      <c r="V220" s="112"/>
      <c r="W220" s="112"/>
      <c r="X220" s="202">
        <f t="shared" si="233"/>
        <v>1471</v>
      </c>
      <c r="Y220" s="202">
        <f t="shared" si="233"/>
        <v>1471</v>
      </c>
      <c r="Z220" s="202">
        <f t="shared" si="233"/>
        <v>1471</v>
      </c>
      <c r="AA220" s="112"/>
      <c r="AB220" s="112"/>
      <c r="AC220" s="112"/>
      <c r="AD220" s="202">
        <f t="shared" si="234"/>
        <v>1471</v>
      </c>
      <c r="AE220" s="202">
        <f t="shared" si="234"/>
        <v>1471</v>
      </c>
      <c r="AF220" s="202">
        <f t="shared" si="234"/>
        <v>1471</v>
      </c>
    </row>
    <row r="221" spans="1:32" s="109" customFormat="1" ht="37.5" hidden="1" x14ac:dyDescent="0.3">
      <c r="A221" s="97">
        <v>915</v>
      </c>
      <c r="B221" s="365" t="s">
        <v>117</v>
      </c>
      <c r="C221" s="110" t="s">
        <v>244</v>
      </c>
      <c r="D221" s="104">
        <v>49</v>
      </c>
      <c r="E221" s="104">
        <v>63</v>
      </c>
      <c r="F221" s="111">
        <v>28219.9</v>
      </c>
      <c r="G221" s="111">
        <v>28219.9</v>
      </c>
      <c r="H221" s="111">
        <v>28219.9</v>
      </c>
      <c r="I221" s="100">
        <f t="shared" si="236"/>
        <v>0</v>
      </c>
      <c r="J221" s="100">
        <f t="shared" si="236"/>
        <v>0</v>
      </c>
      <c r="K221" s="100">
        <f t="shared" si="236"/>
        <v>0</v>
      </c>
      <c r="L221" s="112">
        <v>28219.9</v>
      </c>
      <c r="M221" s="112">
        <v>28219.9</v>
      </c>
      <c r="N221" s="112">
        <v>28219.9</v>
      </c>
      <c r="O221" s="112"/>
      <c r="P221" s="112"/>
      <c r="Q221" s="112"/>
      <c r="R221" s="202">
        <f t="shared" si="235"/>
        <v>28219.9</v>
      </c>
      <c r="S221" s="202">
        <f t="shared" si="235"/>
        <v>28219.9</v>
      </c>
      <c r="T221" s="202">
        <f t="shared" si="235"/>
        <v>28219.9</v>
      </c>
      <c r="U221" s="112"/>
      <c r="V221" s="112"/>
      <c r="W221" s="112"/>
      <c r="X221" s="202">
        <f t="shared" si="233"/>
        <v>28219.9</v>
      </c>
      <c r="Y221" s="202">
        <f t="shared" si="233"/>
        <v>28219.9</v>
      </c>
      <c r="Z221" s="202">
        <f t="shared" si="233"/>
        <v>28219.9</v>
      </c>
      <c r="AA221" s="112"/>
      <c r="AB221" s="112"/>
      <c r="AC221" s="112"/>
      <c r="AD221" s="202">
        <f t="shared" si="234"/>
        <v>28219.9</v>
      </c>
      <c r="AE221" s="202">
        <f t="shared" si="234"/>
        <v>28219.9</v>
      </c>
      <c r="AF221" s="202">
        <f t="shared" si="234"/>
        <v>28219.9</v>
      </c>
    </row>
    <row r="222" spans="1:32" s="109" customFormat="1" ht="18.75" hidden="1" x14ac:dyDescent="0.3">
      <c r="A222" s="97">
        <v>915</v>
      </c>
      <c r="B222" s="365" t="s">
        <v>108</v>
      </c>
      <c r="C222" s="110" t="s">
        <v>236</v>
      </c>
      <c r="D222" s="104">
        <v>45</v>
      </c>
      <c r="E222" s="104">
        <v>56</v>
      </c>
      <c r="F222" s="111">
        <v>6903</v>
      </c>
      <c r="G222" s="111">
        <v>6903</v>
      </c>
      <c r="H222" s="111">
        <v>6903</v>
      </c>
      <c r="I222" s="100">
        <f t="shared" si="236"/>
        <v>0</v>
      </c>
      <c r="J222" s="100">
        <f t="shared" si="236"/>
        <v>0</v>
      </c>
      <c r="K222" s="100">
        <f t="shared" si="236"/>
        <v>0</v>
      </c>
      <c r="L222" s="112">
        <v>6903</v>
      </c>
      <c r="M222" s="112">
        <v>6903</v>
      </c>
      <c r="N222" s="112">
        <v>6903</v>
      </c>
      <c r="O222" s="112"/>
      <c r="P222" s="112"/>
      <c r="Q222" s="112"/>
      <c r="R222" s="202">
        <f t="shared" si="235"/>
        <v>6903</v>
      </c>
      <c r="S222" s="202">
        <f t="shared" si="235"/>
        <v>6903</v>
      </c>
      <c r="T222" s="202">
        <f t="shared" si="235"/>
        <v>6903</v>
      </c>
      <c r="U222" s="112"/>
      <c r="V222" s="112"/>
      <c r="W222" s="112"/>
      <c r="X222" s="202">
        <f t="shared" si="233"/>
        <v>6903</v>
      </c>
      <c r="Y222" s="202">
        <f t="shared" si="233"/>
        <v>6903</v>
      </c>
      <c r="Z222" s="202">
        <f t="shared" si="233"/>
        <v>6903</v>
      </c>
      <c r="AA222" s="112"/>
      <c r="AB222" s="112"/>
      <c r="AC222" s="112"/>
      <c r="AD222" s="202">
        <f t="shared" si="234"/>
        <v>6903</v>
      </c>
      <c r="AE222" s="202">
        <f t="shared" si="234"/>
        <v>6903</v>
      </c>
      <c r="AF222" s="202">
        <f t="shared" si="234"/>
        <v>6903</v>
      </c>
    </row>
    <row r="223" spans="1:32" s="109" customFormat="1" ht="18.75" hidden="1" x14ac:dyDescent="0.25">
      <c r="A223" s="97">
        <v>915</v>
      </c>
      <c r="B223" s="365" t="s">
        <v>109</v>
      </c>
      <c r="C223" s="120" t="s">
        <v>237</v>
      </c>
      <c r="D223" s="104">
        <v>44</v>
      </c>
      <c r="E223" s="104">
        <v>57</v>
      </c>
      <c r="F223" s="111">
        <v>29.1</v>
      </c>
      <c r="G223" s="111">
        <v>29.1</v>
      </c>
      <c r="H223" s="111">
        <v>29.1</v>
      </c>
      <c r="I223" s="100">
        <f t="shared" si="236"/>
        <v>0</v>
      </c>
      <c r="J223" s="100">
        <f t="shared" si="236"/>
        <v>0</v>
      </c>
      <c r="K223" s="100">
        <f t="shared" si="236"/>
        <v>0</v>
      </c>
      <c r="L223" s="112">
        <v>29.1</v>
      </c>
      <c r="M223" s="112">
        <v>29.1</v>
      </c>
      <c r="N223" s="112">
        <v>29.1</v>
      </c>
      <c r="O223" s="112"/>
      <c r="P223" s="112"/>
      <c r="Q223" s="112"/>
      <c r="R223" s="202">
        <f t="shared" si="235"/>
        <v>29.1</v>
      </c>
      <c r="S223" s="202">
        <f t="shared" si="235"/>
        <v>29.1</v>
      </c>
      <c r="T223" s="202">
        <f t="shared" si="235"/>
        <v>29.1</v>
      </c>
      <c r="U223" s="112"/>
      <c r="V223" s="112"/>
      <c r="W223" s="112"/>
      <c r="X223" s="202">
        <f t="shared" si="233"/>
        <v>29.1</v>
      </c>
      <c r="Y223" s="202">
        <f t="shared" si="233"/>
        <v>29.1</v>
      </c>
      <c r="Z223" s="202">
        <f t="shared" si="233"/>
        <v>29.1</v>
      </c>
      <c r="AA223" s="112"/>
      <c r="AB223" s="112"/>
      <c r="AC223" s="112"/>
      <c r="AD223" s="202">
        <f t="shared" si="234"/>
        <v>29.1</v>
      </c>
      <c r="AE223" s="202">
        <f t="shared" si="234"/>
        <v>29.1</v>
      </c>
      <c r="AF223" s="202">
        <f t="shared" si="234"/>
        <v>29.1</v>
      </c>
    </row>
    <row r="224" spans="1:32" s="167" customFormat="1" ht="48.75" hidden="1" customHeight="1" x14ac:dyDescent="0.3">
      <c r="A224" s="97">
        <v>915</v>
      </c>
      <c r="B224" s="365" t="s">
        <v>460</v>
      </c>
      <c r="C224" s="210" t="s">
        <v>461</v>
      </c>
      <c r="D224" s="104"/>
      <c r="E224" s="104"/>
      <c r="F224" s="111"/>
      <c r="G224" s="111"/>
      <c r="H224" s="111"/>
      <c r="I224" s="118"/>
      <c r="J224" s="100"/>
      <c r="K224" s="100"/>
      <c r="L224" s="112">
        <v>0</v>
      </c>
      <c r="M224" s="112">
        <v>0</v>
      </c>
      <c r="N224" s="112">
        <v>0</v>
      </c>
      <c r="O224" s="112">
        <v>2523.4</v>
      </c>
      <c r="P224" s="112">
        <v>2523.4</v>
      </c>
      <c r="Q224" s="112">
        <v>2523.4</v>
      </c>
      <c r="R224" s="203">
        <f t="shared" si="235"/>
        <v>2523.4</v>
      </c>
      <c r="S224" s="202">
        <f t="shared" si="235"/>
        <v>2523.4</v>
      </c>
      <c r="T224" s="202">
        <f t="shared" si="235"/>
        <v>2523.4</v>
      </c>
      <c r="U224" s="112"/>
      <c r="V224" s="112"/>
      <c r="W224" s="112"/>
      <c r="X224" s="203">
        <f t="shared" si="233"/>
        <v>2523.4</v>
      </c>
      <c r="Y224" s="202">
        <f t="shared" si="233"/>
        <v>2523.4</v>
      </c>
      <c r="Z224" s="202">
        <f t="shared" si="233"/>
        <v>2523.4</v>
      </c>
      <c r="AA224" s="112"/>
      <c r="AB224" s="112"/>
      <c r="AC224" s="112"/>
      <c r="AD224" s="203">
        <f t="shared" si="234"/>
        <v>2523.4</v>
      </c>
      <c r="AE224" s="202">
        <f t="shared" si="234"/>
        <v>2523.4</v>
      </c>
      <c r="AF224" s="202">
        <f t="shared" si="234"/>
        <v>2523.4</v>
      </c>
    </row>
    <row r="225" spans="1:32" s="109" customFormat="1" ht="56.25" hidden="1" x14ac:dyDescent="0.3">
      <c r="A225" s="97">
        <v>915</v>
      </c>
      <c r="B225" s="365" t="s">
        <v>110</v>
      </c>
      <c r="C225" s="110" t="s">
        <v>238</v>
      </c>
      <c r="D225" s="104">
        <v>52</v>
      </c>
      <c r="E225" s="104">
        <v>65</v>
      </c>
      <c r="F225" s="111">
        <v>654.70000000000005</v>
      </c>
      <c r="G225" s="111"/>
      <c r="H225" s="111">
        <v>654.70000000000005</v>
      </c>
      <c r="I225" s="100">
        <f t="shared" si="236"/>
        <v>0</v>
      </c>
      <c r="J225" s="100">
        <f t="shared" si="236"/>
        <v>0</v>
      </c>
      <c r="K225" s="100">
        <f t="shared" si="236"/>
        <v>0</v>
      </c>
      <c r="L225" s="112">
        <v>654.70000000000005</v>
      </c>
      <c r="M225" s="112">
        <v>0</v>
      </c>
      <c r="N225" s="112">
        <v>654.70000000000005</v>
      </c>
      <c r="O225" s="112">
        <v>-654.70000000000005</v>
      </c>
      <c r="P225" s="112">
        <v>0</v>
      </c>
      <c r="Q225" s="112">
        <v>-654.70000000000005</v>
      </c>
      <c r="R225" s="202">
        <f t="shared" si="235"/>
        <v>0</v>
      </c>
      <c r="S225" s="202">
        <f t="shared" si="235"/>
        <v>0</v>
      </c>
      <c r="T225" s="202">
        <f t="shared" si="235"/>
        <v>0</v>
      </c>
      <c r="U225" s="112"/>
      <c r="V225" s="112"/>
      <c r="W225" s="112"/>
      <c r="X225" s="202">
        <f t="shared" si="233"/>
        <v>0</v>
      </c>
      <c r="Y225" s="202">
        <f t="shared" si="233"/>
        <v>0</v>
      </c>
      <c r="Z225" s="202">
        <f t="shared" si="233"/>
        <v>0</v>
      </c>
      <c r="AA225" s="112"/>
      <c r="AB225" s="112"/>
      <c r="AC225" s="112"/>
      <c r="AD225" s="202">
        <f t="shared" si="234"/>
        <v>0</v>
      </c>
      <c r="AE225" s="202">
        <f t="shared" si="234"/>
        <v>0</v>
      </c>
      <c r="AF225" s="202">
        <f t="shared" si="234"/>
        <v>0</v>
      </c>
    </row>
    <row r="226" spans="1:32" s="109" customFormat="1" ht="37.5" hidden="1" x14ac:dyDescent="0.3">
      <c r="A226" s="97">
        <v>915</v>
      </c>
      <c r="B226" s="366" t="s">
        <v>111</v>
      </c>
      <c r="C226" s="110" t="s">
        <v>239</v>
      </c>
      <c r="D226" s="104">
        <v>47</v>
      </c>
      <c r="E226" s="104">
        <v>62</v>
      </c>
      <c r="F226" s="111">
        <v>10</v>
      </c>
      <c r="G226" s="111">
        <v>10</v>
      </c>
      <c r="H226" s="111">
        <v>10</v>
      </c>
      <c r="I226" s="100">
        <f t="shared" si="236"/>
        <v>0</v>
      </c>
      <c r="J226" s="100">
        <f t="shared" si="236"/>
        <v>0</v>
      </c>
      <c r="K226" s="100">
        <f t="shared" si="236"/>
        <v>0</v>
      </c>
      <c r="L226" s="112">
        <v>10</v>
      </c>
      <c r="M226" s="112">
        <v>10</v>
      </c>
      <c r="N226" s="112">
        <v>10</v>
      </c>
      <c r="O226" s="112"/>
      <c r="P226" s="112"/>
      <c r="Q226" s="112"/>
      <c r="R226" s="202">
        <f t="shared" si="235"/>
        <v>10</v>
      </c>
      <c r="S226" s="202">
        <f t="shared" si="235"/>
        <v>10</v>
      </c>
      <c r="T226" s="202">
        <f t="shared" si="235"/>
        <v>10</v>
      </c>
      <c r="U226" s="112"/>
      <c r="V226" s="112"/>
      <c r="W226" s="112"/>
      <c r="X226" s="202">
        <f t="shared" si="233"/>
        <v>10</v>
      </c>
      <c r="Y226" s="202">
        <f t="shared" si="233"/>
        <v>10</v>
      </c>
      <c r="Z226" s="202">
        <f t="shared" si="233"/>
        <v>10</v>
      </c>
      <c r="AA226" s="112"/>
      <c r="AB226" s="112"/>
      <c r="AC226" s="112"/>
      <c r="AD226" s="202">
        <f t="shared" si="234"/>
        <v>10</v>
      </c>
      <c r="AE226" s="202">
        <f t="shared" si="234"/>
        <v>10</v>
      </c>
      <c r="AF226" s="202">
        <f t="shared" si="234"/>
        <v>10</v>
      </c>
    </row>
    <row r="227" spans="1:32" s="167" customFormat="1" ht="37.5" hidden="1" customHeight="1" x14ac:dyDescent="0.3">
      <c r="A227" s="97">
        <v>915</v>
      </c>
      <c r="B227" s="366" t="s">
        <v>278</v>
      </c>
      <c r="C227" s="127" t="s">
        <v>245</v>
      </c>
      <c r="D227" s="104"/>
      <c r="E227" s="104"/>
      <c r="F227" s="111"/>
      <c r="G227" s="111"/>
      <c r="H227" s="111"/>
      <c r="I227" s="118">
        <f t="shared" si="236"/>
        <v>0</v>
      </c>
      <c r="J227" s="100">
        <f t="shared" si="236"/>
        <v>0</v>
      </c>
      <c r="K227" s="100">
        <f t="shared" si="236"/>
        <v>0</v>
      </c>
      <c r="L227" s="111"/>
      <c r="M227" s="111"/>
      <c r="N227" s="111"/>
      <c r="O227" s="111"/>
      <c r="P227" s="111"/>
      <c r="Q227" s="111"/>
      <c r="R227" s="202">
        <f t="shared" si="235"/>
        <v>0</v>
      </c>
      <c r="S227" s="202">
        <f t="shared" si="235"/>
        <v>0</v>
      </c>
      <c r="T227" s="202">
        <f t="shared" si="235"/>
        <v>0</v>
      </c>
      <c r="U227" s="111"/>
      <c r="V227" s="111"/>
      <c r="W227" s="111"/>
      <c r="X227" s="202">
        <f t="shared" si="233"/>
        <v>0</v>
      </c>
      <c r="Y227" s="202">
        <f t="shared" si="233"/>
        <v>0</v>
      </c>
      <c r="Z227" s="202">
        <f t="shared" si="233"/>
        <v>0</v>
      </c>
      <c r="AA227" s="111"/>
      <c r="AB227" s="111"/>
      <c r="AC227" s="111"/>
      <c r="AD227" s="202">
        <f t="shared" si="234"/>
        <v>0</v>
      </c>
      <c r="AE227" s="202">
        <f t="shared" si="234"/>
        <v>0</v>
      </c>
      <c r="AF227" s="202">
        <f t="shared" si="234"/>
        <v>0</v>
      </c>
    </row>
    <row r="228" spans="1:32" s="167" customFormat="1" ht="37.5" hidden="1" customHeight="1" x14ac:dyDescent="0.3">
      <c r="A228" s="97">
        <v>919</v>
      </c>
      <c r="B228" s="366"/>
      <c r="C228" s="120" t="s">
        <v>361</v>
      </c>
      <c r="D228" s="104"/>
      <c r="E228" s="104">
        <v>80</v>
      </c>
      <c r="F228" s="111">
        <v>0</v>
      </c>
      <c r="G228" s="111">
        <v>0</v>
      </c>
      <c r="H228" s="111">
        <v>0</v>
      </c>
      <c r="I228" s="118">
        <f t="shared" si="236"/>
        <v>0</v>
      </c>
      <c r="J228" s="100">
        <f t="shared" si="236"/>
        <v>250</v>
      </c>
      <c r="K228" s="100">
        <f t="shared" si="236"/>
        <v>0</v>
      </c>
      <c r="L228" s="112">
        <v>0</v>
      </c>
      <c r="M228" s="112">
        <v>250</v>
      </c>
      <c r="N228" s="112">
        <v>0</v>
      </c>
      <c r="O228" s="112"/>
      <c r="P228" s="112"/>
      <c r="Q228" s="112"/>
      <c r="R228" s="202">
        <f t="shared" si="235"/>
        <v>0</v>
      </c>
      <c r="S228" s="202">
        <f t="shared" si="235"/>
        <v>250</v>
      </c>
      <c r="T228" s="202">
        <f t="shared" si="235"/>
        <v>0</v>
      </c>
      <c r="U228" s="112"/>
      <c r="V228" s="112"/>
      <c r="W228" s="112"/>
      <c r="X228" s="202">
        <f t="shared" si="233"/>
        <v>0</v>
      </c>
      <c r="Y228" s="202">
        <f t="shared" si="233"/>
        <v>250</v>
      </c>
      <c r="Z228" s="202">
        <f t="shared" si="233"/>
        <v>0</v>
      </c>
      <c r="AA228" s="112"/>
      <c r="AB228" s="112"/>
      <c r="AC228" s="112"/>
      <c r="AD228" s="202">
        <f t="shared" si="234"/>
        <v>0</v>
      </c>
      <c r="AE228" s="202">
        <f t="shared" si="234"/>
        <v>250</v>
      </c>
      <c r="AF228" s="202">
        <f t="shared" si="234"/>
        <v>0</v>
      </c>
    </row>
    <row r="229" spans="1:32" s="167" customFormat="1" ht="37.5" hidden="1" customHeight="1" x14ac:dyDescent="0.3">
      <c r="A229" s="97">
        <v>919</v>
      </c>
      <c r="B229" s="366" t="s">
        <v>462</v>
      </c>
      <c r="C229" s="120" t="s">
        <v>443</v>
      </c>
      <c r="D229" s="104"/>
      <c r="E229" s="104">
        <v>80</v>
      </c>
      <c r="F229" s="111"/>
      <c r="G229" s="111"/>
      <c r="H229" s="111"/>
      <c r="I229" s="118">
        <f t="shared" si="236"/>
        <v>1068</v>
      </c>
      <c r="J229" s="100">
        <f t="shared" si="236"/>
        <v>1068</v>
      </c>
      <c r="K229" s="100">
        <f t="shared" si="236"/>
        <v>1068</v>
      </c>
      <c r="L229" s="112">
        <v>1068</v>
      </c>
      <c r="M229" s="112">
        <v>1068</v>
      </c>
      <c r="N229" s="112">
        <v>1068</v>
      </c>
      <c r="O229" s="112"/>
      <c r="P229" s="112"/>
      <c r="Q229" s="112"/>
      <c r="R229" s="202">
        <f t="shared" si="235"/>
        <v>1068</v>
      </c>
      <c r="S229" s="202">
        <f t="shared" si="235"/>
        <v>1068</v>
      </c>
      <c r="T229" s="202">
        <f t="shared" si="235"/>
        <v>1068</v>
      </c>
      <c r="U229" s="112"/>
      <c r="V229" s="112"/>
      <c r="W229" s="112"/>
      <c r="X229" s="202">
        <f t="shared" si="233"/>
        <v>1068</v>
      </c>
      <c r="Y229" s="202">
        <f t="shared" si="233"/>
        <v>1068</v>
      </c>
      <c r="Z229" s="202">
        <f t="shared" si="233"/>
        <v>1068</v>
      </c>
      <c r="AA229" s="112"/>
      <c r="AB229" s="112"/>
      <c r="AC229" s="112"/>
      <c r="AD229" s="202">
        <f t="shared" si="234"/>
        <v>1068</v>
      </c>
      <c r="AE229" s="202">
        <f t="shared" si="234"/>
        <v>1068</v>
      </c>
      <c r="AF229" s="202">
        <f t="shared" si="234"/>
        <v>1068</v>
      </c>
    </row>
    <row r="230" spans="1:32" s="109" customFormat="1" ht="37.5" hidden="1" x14ac:dyDescent="0.3">
      <c r="A230" s="97">
        <v>911</v>
      </c>
      <c r="B230" s="366" t="s">
        <v>357</v>
      </c>
      <c r="C230" s="120" t="s">
        <v>385</v>
      </c>
      <c r="D230" s="104">
        <v>63</v>
      </c>
      <c r="E230" s="104">
        <v>76</v>
      </c>
      <c r="F230" s="111">
        <v>250</v>
      </c>
      <c r="G230" s="111">
        <v>250</v>
      </c>
      <c r="H230" s="111">
        <v>250</v>
      </c>
      <c r="I230" s="118">
        <f t="shared" si="236"/>
        <v>0</v>
      </c>
      <c r="J230" s="100">
        <f t="shared" si="236"/>
        <v>0</v>
      </c>
      <c r="K230" s="100">
        <f t="shared" si="236"/>
        <v>0</v>
      </c>
      <c r="L230" s="112">
        <v>250</v>
      </c>
      <c r="M230" s="112">
        <v>250</v>
      </c>
      <c r="N230" s="112">
        <v>250</v>
      </c>
      <c r="O230" s="112"/>
      <c r="P230" s="112"/>
      <c r="Q230" s="112"/>
      <c r="R230" s="202">
        <f t="shared" si="235"/>
        <v>250</v>
      </c>
      <c r="S230" s="202">
        <f t="shared" si="235"/>
        <v>250</v>
      </c>
      <c r="T230" s="202">
        <f t="shared" si="235"/>
        <v>250</v>
      </c>
      <c r="U230" s="112"/>
      <c r="V230" s="112"/>
      <c r="W230" s="112"/>
      <c r="X230" s="202">
        <f t="shared" si="233"/>
        <v>250</v>
      </c>
      <c r="Y230" s="202">
        <f t="shared" si="233"/>
        <v>250</v>
      </c>
      <c r="Z230" s="202">
        <f t="shared" si="233"/>
        <v>250</v>
      </c>
      <c r="AA230" s="112"/>
      <c r="AB230" s="112"/>
      <c r="AC230" s="112"/>
      <c r="AD230" s="202">
        <f t="shared" si="234"/>
        <v>250</v>
      </c>
      <c r="AE230" s="202">
        <f t="shared" si="234"/>
        <v>250</v>
      </c>
      <c r="AF230" s="202">
        <f t="shared" si="234"/>
        <v>250</v>
      </c>
    </row>
    <row r="231" spans="1:32" s="109" customFormat="1" ht="112.5" hidden="1" x14ac:dyDescent="0.25">
      <c r="A231" s="97">
        <v>911</v>
      </c>
      <c r="B231" s="365" t="s">
        <v>91</v>
      </c>
      <c r="C231" s="120" t="s">
        <v>386</v>
      </c>
      <c r="D231" s="104">
        <v>61</v>
      </c>
      <c r="E231" s="104">
        <v>74</v>
      </c>
      <c r="F231" s="111">
        <v>3245.9</v>
      </c>
      <c r="G231" s="111">
        <v>3245.9</v>
      </c>
      <c r="H231" s="111">
        <v>3245.9</v>
      </c>
      <c r="I231" s="100">
        <f t="shared" si="236"/>
        <v>0</v>
      </c>
      <c r="J231" s="100">
        <f t="shared" si="236"/>
        <v>0</v>
      </c>
      <c r="K231" s="100">
        <f t="shared" si="236"/>
        <v>0</v>
      </c>
      <c r="L231" s="112">
        <v>3245.9</v>
      </c>
      <c r="M231" s="112">
        <v>3245.9</v>
      </c>
      <c r="N231" s="112">
        <v>3245.9</v>
      </c>
      <c r="O231" s="112"/>
      <c r="P231" s="112"/>
      <c r="Q231" s="112"/>
      <c r="R231" s="202">
        <f t="shared" si="235"/>
        <v>3245.9</v>
      </c>
      <c r="S231" s="202">
        <f t="shared" si="235"/>
        <v>3245.9</v>
      </c>
      <c r="T231" s="202">
        <f t="shared" si="235"/>
        <v>3245.9</v>
      </c>
      <c r="U231" s="112">
        <v>296.89999999999998</v>
      </c>
      <c r="V231" s="112">
        <v>296.89999999999998</v>
      </c>
      <c r="W231" s="112">
        <v>296.89999999999998</v>
      </c>
      <c r="X231" s="202">
        <f t="shared" si="233"/>
        <v>3542.8</v>
      </c>
      <c r="Y231" s="202">
        <f t="shared" si="233"/>
        <v>3542.8</v>
      </c>
      <c r="Z231" s="202">
        <f t="shared" si="233"/>
        <v>3542.8</v>
      </c>
      <c r="AA231" s="112"/>
      <c r="AB231" s="112"/>
      <c r="AC231" s="112"/>
      <c r="AD231" s="202">
        <f t="shared" si="234"/>
        <v>3542.8</v>
      </c>
      <c r="AE231" s="202">
        <f t="shared" si="234"/>
        <v>3542.8</v>
      </c>
      <c r="AF231" s="202">
        <f t="shared" si="234"/>
        <v>3542.8</v>
      </c>
    </row>
    <row r="232" spans="1:32" s="168" customFormat="1" ht="18.75" hidden="1" customHeight="1" x14ac:dyDescent="0.3">
      <c r="A232" s="97"/>
      <c r="B232" s="358" t="s">
        <v>362</v>
      </c>
      <c r="C232" s="106" t="s">
        <v>247</v>
      </c>
      <c r="D232" s="104"/>
      <c r="E232" s="104"/>
      <c r="F232" s="107"/>
      <c r="G232" s="107"/>
      <c r="H232" s="107"/>
      <c r="I232" s="215">
        <f t="shared" si="236"/>
        <v>340671.4</v>
      </c>
      <c r="J232" s="215">
        <f t="shared" si="236"/>
        <v>272908.5</v>
      </c>
      <c r="K232" s="215">
        <f t="shared" si="236"/>
        <v>616432.6</v>
      </c>
      <c r="L232" s="108">
        <f>SUM(L233:L238)</f>
        <v>340671.4</v>
      </c>
      <c r="M232" s="108">
        <f>SUM(M233:M238)</f>
        <v>272908.5</v>
      </c>
      <c r="N232" s="108">
        <f>SUM(N233:N238)</f>
        <v>616432.6</v>
      </c>
      <c r="O232" s="108">
        <f t="shared" ref="O232:AF232" si="237">SUM(O233:O238)</f>
        <v>0</v>
      </c>
      <c r="P232" s="108">
        <f t="shared" si="237"/>
        <v>0</v>
      </c>
      <c r="Q232" s="108">
        <f t="shared" si="237"/>
        <v>0</v>
      </c>
      <c r="R232" s="108">
        <f t="shared" si="237"/>
        <v>340671.4</v>
      </c>
      <c r="S232" s="108">
        <f t="shared" si="237"/>
        <v>272908.5</v>
      </c>
      <c r="T232" s="108">
        <f t="shared" si="237"/>
        <v>616432.6</v>
      </c>
      <c r="U232" s="108">
        <f t="shared" si="237"/>
        <v>39556.400000000001</v>
      </c>
      <c r="V232" s="108">
        <f t="shared" si="237"/>
        <v>43669.1</v>
      </c>
      <c r="W232" s="108">
        <f t="shared" si="237"/>
        <v>43669.1</v>
      </c>
      <c r="X232" s="108">
        <f t="shared" si="237"/>
        <v>380227.80000000005</v>
      </c>
      <c r="Y232" s="108">
        <f t="shared" si="237"/>
        <v>316577.59999999998</v>
      </c>
      <c r="Z232" s="108">
        <f t="shared" si="237"/>
        <v>660101.69999999995</v>
      </c>
      <c r="AA232" s="108">
        <f t="shared" si="237"/>
        <v>0</v>
      </c>
      <c r="AB232" s="108">
        <f t="shared" si="237"/>
        <v>0</v>
      </c>
      <c r="AC232" s="108">
        <f t="shared" si="237"/>
        <v>0</v>
      </c>
      <c r="AD232" s="108">
        <f t="shared" si="237"/>
        <v>380227.80000000005</v>
      </c>
      <c r="AE232" s="108">
        <f t="shared" si="237"/>
        <v>316577.59999999998</v>
      </c>
      <c r="AF232" s="108">
        <f t="shared" si="237"/>
        <v>660101.69999999995</v>
      </c>
    </row>
    <row r="233" spans="1:32" s="109" customFormat="1" ht="37.5" hidden="1" customHeight="1" x14ac:dyDescent="0.25">
      <c r="A233" s="97">
        <v>855</v>
      </c>
      <c r="B233" s="360" t="s">
        <v>363</v>
      </c>
      <c r="C233" s="120" t="s">
        <v>248</v>
      </c>
      <c r="D233" s="104"/>
      <c r="E233" s="104">
        <v>82</v>
      </c>
      <c r="F233" s="111"/>
      <c r="G233" s="111"/>
      <c r="H233" s="111"/>
      <c r="I233" s="100">
        <f t="shared" si="236"/>
        <v>340671.4</v>
      </c>
      <c r="J233" s="100">
        <f t="shared" si="236"/>
        <v>272908.5</v>
      </c>
      <c r="K233" s="100">
        <f t="shared" si="236"/>
        <v>616432.6</v>
      </c>
      <c r="L233" s="112">
        <v>340671.4</v>
      </c>
      <c r="M233" s="112">
        <v>272908.5</v>
      </c>
      <c r="N233" s="112">
        <v>616432.6</v>
      </c>
      <c r="O233" s="112"/>
      <c r="P233" s="112"/>
      <c r="Q233" s="112"/>
      <c r="R233" s="202">
        <f t="shared" si="235"/>
        <v>340671.4</v>
      </c>
      <c r="S233" s="202">
        <f t="shared" si="235"/>
        <v>272908.5</v>
      </c>
      <c r="T233" s="202">
        <f t="shared" si="235"/>
        <v>616432.6</v>
      </c>
      <c r="U233" s="112"/>
      <c r="V233" s="112"/>
      <c r="W233" s="112"/>
      <c r="X233" s="202">
        <f t="shared" ref="X233:Z238" si="238">R233+U233</f>
        <v>340671.4</v>
      </c>
      <c r="Y233" s="202">
        <f t="shared" si="238"/>
        <v>272908.5</v>
      </c>
      <c r="Z233" s="202">
        <f t="shared" si="238"/>
        <v>616432.6</v>
      </c>
      <c r="AA233" s="112"/>
      <c r="AB233" s="112"/>
      <c r="AC233" s="112"/>
      <c r="AD233" s="202">
        <f t="shared" ref="AD233:AF238" si="239">X233+AA233</f>
        <v>340671.4</v>
      </c>
      <c r="AE233" s="202">
        <f t="shared" si="239"/>
        <v>272908.5</v>
      </c>
      <c r="AF233" s="202">
        <f t="shared" si="239"/>
        <v>616432.6</v>
      </c>
    </row>
    <row r="234" spans="1:32" s="109" customFormat="1" ht="55.5" hidden="1" customHeight="1" x14ac:dyDescent="0.25">
      <c r="A234" s="97"/>
      <c r="B234" s="360" t="s">
        <v>366</v>
      </c>
      <c r="C234" s="120" t="s">
        <v>471</v>
      </c>
      <c r="D234" s="104"/>
      <c r="E234" s="104"/>
      <c r="F234" s="111"/>
      <c r="G234" s="111"/>
      <c r="H234" s="111"/>
      <c r="I234" s="100"/>
      <c r="J234" s="100"/>
      <c r="K234" s="100"/>
      <c r="L234" s="112"/>
      <c r="M234" s="112"/>
      <c r="N234" s="112"/>
      <c r="O234" s="112"/>
      <c r="P234" s="112"/>
      <c r="Q234" s="112"/>
      <c r="R234" s="202"/>
      <c r="S234" s="202"/>
      <c r="T234" s="202"/>
      <c r="U234" s="112">
        <v>14556.4</v>
      </c>
      <c r="V234" s="112">
        <v>43669.1</v>
      </c>
      <c r="W234" s="112">
        <v>43669.1</v>
      </c>
      <c r="X234" s="202">
        <f t="shared" si="238"/>
        <v>14556.4</v>
      </c>
      <c r="Y234" s="202">
        <f t="shared" si="238"/>
        <v>43669.1</v>
      </c>
      <c r="Z234" s="202">
        <f t="shared" si="238"/>
        <v>43669.1</v>
      </c>
      <c r="AA234" s="112"/>
      <c r="AB234" s="112"/>
      <c r="AC234" s="112"/>
      <c r="AD234" s="202">
        <f t="shared" si="239"/>
        <v>14556.4</v>
      </c>
      <c r="AE234" s="202">
        <f t="shared" si="239"/>
        <v>43669.1</v>
      </c>
      <c r="AF234" s="202">
        <f t="shared" si="239"/>
        <v>43669.1</v>
      </c>
    </row>
    <row r="235" spans="1:32" s="109" customFormat="1" ht="37.5" hidden="1" customHeight="1" x14ac:dyDescent="0.25">
      <c r="A235" s="97"/>
      <c r="B235" s="360" t="s">
        <v>477</v>
      </c>
      <c r="C235" s="120" t="s">
        <v>478</v>
      </c>
      <c r="D235" s="104"/>
      <c r="E235" s="104"/>
      <c r="F235" s="111"/>
      <c r="G235" s="111"/>
      <c r="H235" s="111"/>
      <c r="I235" s="100"/>
      <c r="J235" s="100"/>
      <c r="K235" s="100"/>
      <c r="L235" s="112"/>
      <c r="M235" s="112"/>
      <c r="N235" s="112"/>
      <c r="O235" s="112"/>
      <c r="P235" s="112"/>
      <c r="Q235" s="112"/>
      <c r="R235" s="202"/>
      <c r="S235" s="202"/>
      <c r="T235" s="202"/>
      <c r="U235" s="112"/>
      <c r="V235" s="112"/>
      <c r="W235" s="112"/>
      <c r="X235" s="202">
        <f t="shared" si="238"/>
        <v>0</v>
      </c>
      <c r="Y235" s="202">
        <f t="shared" si="238"/>
        <v>0</v>
      </c>
      <c r="Z235" s="202">
        <f t="shared" si="238"/>
        <v>0</v>
      </c>
      <c r="AA235" s="112"/>
      <c r="AB235" s="112"/>
      <c r="AC235" s="112"/>
      <c r="AD235" s="202">
        <f t="shared" si="239"/>
        <v>0</v>
      </c>
      <c r="AE235" s="202">
        <f t="shared" si="239"/>
        <v>0</v>
      </c>
      <c r="AF235" s="202">
        <f t="shared" si="239"/>
        <v>0</v>
      </c>
    </row>
    <row r="236" spans="1:32" s="109" customFormat="1" ht="54.75" hidden="1" customHeight="1" x14ac:dyDescent="0.25">
      <c r="A236" s="97"/>
      <c r="B236" s="360" t="s">
        <v>472</v>
      </c>
      <c r="C236" s="120" t="s">
        <v>475</v>
      </c>
      <c r="D236" s="104"/>
      <c r="E236" s="104"/>
      <c r="F236" s="111"/>
      <c r="G236" s="111"/>
      <c r="H236" s="111"/>
      <c r="I236" s="100"/>
      <c r="J236" s="100"/>
      <c r="K236" s="100"/>
      <c r="L236" s="112"/>
      <c r="M236" s="112"/>
      <c r="N236" s="112"/>
      <c r="O236" s="112"/>
      <c r="P236" s="112"/>
      <c r="Q236" s="112"/>
      <c r="R236" s="202"/>
      <c r="S236" s="202"/>
      <c r="T236" s="202"/>
      <c r="U236" s="112">
        <v>25000</v>
      </c>
      <c r="V236" s="112"/>
      <c r="W236" s="112"/>
      <c r="X236" s="202">
        <f t="shared" si="238"/>
        <v>25000</v>
      </c>
      <c r="Y236" s="202">
        <f t="shared" si="238"/>
        <v>0</v>
      </c>
      <c r="Z236" s="202">
        <f t="shared" si="238"/>
        <v>0</v>
      </c>
      <c r="AA236" s="112"/>
      <c r="AB236" s="112"/>
      <c r="AC236" s="112"/>
      <c r="AD236" s="202">
        <f t="shared" si="239"/>
        <v>25000</v>
      </c>
      <c r="AE236" s="202">
        <f t="shared" si="239"/>
        <v>0</v>
      </c>
      <c r="AF236" s="202">
        <f t="shared" si="239"/>
        <v>0</v>
      </c>
    </row>
    <row r="237" spans="1:32" s="109" customFormat="1" ht="68.25" hidden="1" customHeight="1" x14ac:dyDescent="0.25">
      <c r="A237" s="97"/>
      <c r="B237" s="361" t="s">
        <v>364</v>
      </c>
      <c r="C237" s="127" t="s">
        <v>365</v>
      </c>
      <c r="D237" s="104"/>
      <c r="E237" s="104"/>
      <c r="F237" s="111"/>
      <c r="G237" s="111"/>
      <c r="H237" s="111"/>
      <c r="I237" s="100">
        <f t="shared" si="236"/>
        <v>0</v>
      </c>
      <c r="J237" s="100">
        <f t="shared" si="236"/>
        <v>0</v>
      </c>
      <c r="K237" s="100">
        <f t="shared" si="236"/>
        <v>0</v>
      </c>
      <c r="L237" s="111"/>
      <c r="M237" s="111"/>
      <c r="N237" s="111"/>
      <c r="O237" s="111"/>
      <c r="P237" s="111"/>
      <c r="Q237" s="111"/>
      <c r="R237" s="202">
        <f t="shared" si="235"/>
        <v>0</v>
      </c>
      <c r="S237" s="202">
        <f t="shared" si="235"/>
        <v>0</v>
      </c>
      <c r="T237" s="202">
        <f t="shared" si="235"/>
        <v>0</v>
      </c>
      <c r="U237" s="111"/>
      <c r="V237" s="111"/>
      <c r="W237" s="111"/>
      <c r="X237" s="202">
        <f t="shared" si="238"/>
        <v>0</v>
      </c>
      <c r="Y237" s="202">
        <f t="shared" si="238"/>
        <v>0</v>
      </c>
      <c r="Z237" s="202">
        <f t="shared" si="238"/>
        <v>0</v>
      </c>
      <c r="AA237" s="111"/>
      <c r="AB237" s="111"/>
      <c r="AC237" s="111"/>
      <c r="AD237" s="202">
        <f t="shared" si="239"/>
        <v>0</v>
      </c>
      <c r="AE237" s="202">
        <f t="shared" si="239"/>
        <v>0</v>
      </c>
      <c r="AF237" s="202">
        <f t="shared" si="239"/>
        <v>0</v>
      </c>
    </row>
    <row r="238" spans="1:32" s="109" customFormat="1" ht="37.5" hidden="1" customHeight="1" x14ac:dyDescent="0.25">
      <c r="A238" s="97"/>
      <c r="B238" s="361" t="s">
        <v>366</v>
      </c>
      <c r="C238" s="216" t="s">
        <v>367</v>
      </c>
      <c r="D238" s="104"/>
      <c r="E238" s="104"/>
      <c r="F238" s="111"/>
      <c r="G238" s="111"/>
      <c r="H238" s="111"/>
      <c r="I238" s="100">
        <f t="shared" si="236"/>
        <v>0</v>
      </c>
      <c r="J238" s="100">
        <f t="shared" si="236"/>
        <v>0</v>
      </c>
      <c r="K238" s="100">
        <f t="shared" si="236"/>
        <v>0</v>
      </c>
      <c r="L238" s="111"/>
      <c r="M238" s="111"/>
      <c r="N238" s="111"/>
      <c r="O238" s="111"/>
      <c r="P238" s="111"/>
      <c r="Q238" s="111"/>
      <c r="R238" s="202">
        <f t="shared" si="235"/>
        <v>0</v>
      </c>
      <c r="S238" s="202">
        <f t="shared" si="235"/>
        <v>0</v>
      </c>
      <c r="T238" s="202">
        <f t="shared" si="235"/>
        <v>0</v>
      </c>
      <c r="U238" s="111"/>
      <c r="V238" s="111"/>
      <c r="W238" s="111"/>
      <c r="X238" s="202">
        <f t="shared" si="238"/>
        <v>0</v>
      </c>
      <c r="Y238" s="202">
        <f t="shared" si="238"/>
        <v>0</v>
      </c>
      <c r="Z238" s="202">
        <f t="shared" si="238"/>
        <v>0</v>
      </c>
      <c r="AA238" s="111"/>
      <c r="AB238" s="111"/>
      <c r="AC238" s="111"/>
      <c r="AD238" s="202">
        <f t="shared" si="239"/>
        <v>0</v>
      </c>
      <c r="AE238" s="202">
        <f t="shared" si="239"/>
        <v>0</v>
      </c>
      <c r="AF238" s="202">
        <f t="shared" si="239"/>
        <v>0</v>
      </c>
    </row>
    <row r="239" spans="1:32" s="303" customFormat="1" ht="37.5" customHeight="1" x14ac:dyDescent="0.3">
      <c r="A239" s="300">
        <v>900</v>
      </c>
      <c r="B239" s="354" t="s">
        <v>118</v>
      </c>
      <c r="C239" s="301" t="s">
        <v>368</v>
      </c>
      <c r="D239" s="27"/>
      <c r="E239" s="27"/>
      <c r="F239" s="22">
        <f>F240</f>
        <v>0</v>
      </c>
      <c r="G239" s="22">
        <f>G240</f>
        <v>0</v>
      </c>
      <c r="H239" s="22">
        <f>H240</f>
        <v>0</v>
      </c>
      <c r="I239" s="302">
        <f t="shared" si="236"/>
        <v>1025.9000000000001</v>
      </c>
      <c r="J239" s="302">
        <f t="shared" si="236"/>
        <v>439.7</v>
      </c>
      <c r="K239" s="302">
        <f t="shared" si="236"/>
        <v>0</v>
      </c>
      <c r="L239" s="20">
        <f>L240</f>
        <v>1025.9000000000001</v>
      </c>
      <c r="M239" s="20">
        <f>M240</f>
        <v>439.7</v>
      </c>
      <c r="N239" s="20">
        <f>N240</f>
        <v>0</v>
      </c>
      <c r="O239" s="20">
        <f t="shared" ref="O239:AF239" si="240">O240</f>
        <v>0</v>
      </c>
      <c r="P239" s="20">
        <f t="shared" si="240"/>
        <v>0</v>
      </c>
      <c r="Q239" s="20">
        <f t="shared" si="240"/>
        <v>0</v>
      </c>
      <c r="R239" s="20">
        <f t="shared" si="240"/>
        <v>1025.9000000000001</v>
      </c>
      <c r="S239" s="20">
        <f t="shared" si="240"/>
        <v>439.7</v>
      </c>
      <c r="T239" s="20">
        <f t="shared" si="240"/>
        <v>0</v>
      </c>
      <c r="U239" s="20">
        <f t="shared" si="240"/>
        <v>0</v>
      </c>
      <c r="V239" s="20">
        <f t="shared" si="240"/>
        <v>0</v>
      </c>
      <c r="W239" s="20">
        <f t="shared" si="240"/>
        <v>0</v>
      </c>
      <c r="X239" s="20">
        <f t="shared" si="240"/>
        <v>1025.9000000000001</v>
      </c>
      <c r="Y239" s="20">
        <f t="shared" si="240"/>
        <v>439.7</v>
      </c>
      <c r="Z239" s="20">
        <f t="shared" si="240"/>
        <v>0</v>
      </c>
      <c r="AA239" s="20">
        <f t="shared" si="240"/>
        <v>-1025.9000000000001</v>
      </c>
      <c r="AB239" s="20">
        <f t="shared" si="240"/>
        <v>-439.7</v>
      </c>
      <c r="AC239" s="20">
        <f t="shared" si="240"/>
        <v>0</v>
      </c>
      <c r="AD239" s="20">
        <f t="shared" si="240"/>
        <v>0</v>
      </c>
      <c r="AE239" s="20">
        <f t="shared" si="240"/>
        <v>0</v>
      </c>
      <c r="AF239" s="20">
        <f t="shared" si="240"/>
        <v>0</v>
      </c>
    </row>
    <row r="240" spans="1:32" s="42" customFormat="1" ht="24" customHeight="1" x14ac:dyDescent="0.25">
      <c r="A240" s="300">
        <v>900</v>
      </c>
      <c r="B240" s="354" t="s">
        <v>119</v>
      </c>
      <c r="C240" s="304" t="s">
        <v>249</v>
      </c>
      <c r="D240" s="27"/>
      <c r="E240" s="27"/>
      <c r="F240" s="305"/>
      <c r="G240" s="305"/>
      <c r="H240" s="305"/>
      <c r="I240" s="28">
        <f>L240-F240</f>
        <v>1025.9000000000001</v>
      </c>
      <c r="J240" s="28">
        <f>M240-G240</f>
        <v>439.7</v>
      </c>
      <c r="K240" s="28">
        <f>N240-H240</f>
        <v>0</v>
      </c>
      <c r="L240" s="19">
        <v>1025.9000000000001</v>
      </c>
      <c r="M240" s="19">
        <v>439.7</v>
      </c>
      <c r="N240" s="19">
        <v>0</v>
      </c>
      <c r="O240" s="19"/>
      <c r="P240" s="19"/>
      <c r="Q240" s="19"/>
      <c r="R240" s="204">
        <f t="shared" si="235"/>
        <v>1025.9000000000001</v>
      </c>
      <c r="S240" s="204">
        <f t="shared" si="235"/>
        <v>439.7</v>
      </c>
      <c r="T240" s="204">
        <f t="shared" si="235"/>
        <v>0</v>
      </c>
      <c r="U240" s="19"/>
      <c r="V240" s="19"/>
      <c r="W240" s="19"/>
      <c r="X240" s="204">
        <f t="shared" ref="X240:Z240" si="241">R240+U240</f>
        <v>1025.9000000000001</v>
      </c>
      <c r="Y240" s="204">
        <f t="shared" si="241"/>
        <v>439.7</v>
      </c>
      <c r="Z240" s="204">
        <f t="shared" si="241"/>
        <v>0</v>
      </c>
      <c r="AA240" s="19">
        <v>-1025.9000000000001</v>
      </c>
      <c r="AB240" s="19">
        <v>-439.7</v>
      </c>
      <c r="AC240" s="19"/>
      <c r="AD240" s="204">
        <f t="shared" ref="AD240:AF240" si="242">X240+AA240</f>
        <v>0</v>
      </c>
      <c r="AE240" s="204">
        <f t="shared" si="242"/>
        <v>0</v>
      </c>
      <c r="AF240" s="204">
        <f t="shared" si="242"/>
        <v>0</v>
      </c>
    </row>
    <row r="241" spans="1:32" s="109" customFormat="1" ht="18.75" hidden="1" customHeight="1" x14ac:dyDescent="0.25">
      <c r="A241" s="97"/>
      <c r="B241" s="360" t="s">
        <v>369</v>
      </c>
      <c r="C241" s="117" t="s">
        <v>250</v>
      </c>
      <c r="D241" s="104"/>
      <c r="E241" s="104"/>
      <c r="F241" s="107">
        <f t="shared" ref="F241:AF241" si="243">F242</f>
        <v>121.9</v>
      </c>
      <c r="G241" s="107">
        <f t="shared" si="243"/>
        <v>77.2</v>
      </c>
      <c r="H241" s="107">
        <f t="shared" si="243"/>
        <v>77.2</v>
      </c>
      <c r="I241" s="107">
        <f t="shared" si="243"/>
        <v>1116.8</v>
      </c>
      <c r="J241" s="107">
        <f t="shared" si="243"/>
        <v>1119.8</v>
      </c>
      <c r="K241" s="107">
        <f t="shared" si="243"/>
        <v>1180.5999999999999</v>
      </c>
      <c r="L241" s="108">
        <f t="shared" si="243"/>
        <v>1238.7</v>
      </c>
      <c r="M241" s="108">
        <f t="shared" si="243"/>
        <v>1197</v>
      </c>
      <c r="N241" s="108">
        <f t="shared" si="243"/>
        <v>1257.8</v>
      </c>
      <c r="O241" s="108">
        <f t="shared" si="243"/>
        <v>-114.89999999999998</v>
      </c>
      <c r="P241" s="108">
        <f t="shared" si="243"/>
        <v>0</v>
      </c>
      <c r="Q241" s="108">
        <f t="shared" si="243"/>
        <v>0</v>
      </c>
      <c r="R241" s="108">
        <f>R242</f>
        <v>1123.8000000000002</v>
      </c>
      <c r="S241" s="108">
        <f t="shared" si="243"/>
        <v>1197</v>
      </c>
      <c r="T241" s="108">
        <f t="shared" si="243"/>
        <v>1257.8</v>
      </c>
      <c r="U241" s="108">
        <f t="shared" si="243"/>
        <v>2895.2</v>
      </c>
      <c r="V241" s="108">
        <f t="shared" si="243"/>
        <v>0</v>
      </c>
      <c r="W241" s="108">
        <f t="shared" si="243"/>
        <v>0</v>
      </c>
      <c r="X241" s="108">
        <f>X242</f>
        <v>4019</v>
      </c>
      <c r="Y241" s="108">
        <f t="shared" si="243"/>
        <v>1197</v>
      </c>
      <c r="Z241" s="108">
        <f t="shared" si="243"/>
        <v>1257.8</v>
      </c>
      <c r="AA241" s="108">
        <f t="shared" si="243"/>
        <v>0</v>
      </c>
      <c r="AB241" s="108">
        <f t="shared" si="243"/>
        <v>0</v>
      </c>
      <c r="AC241" s="108">
        <f t="shared" si="243"/>
        <v>0</v>
      </c>
      <c r="AD241" s="108">
        <f>AD242</f>
        <v>4019</v>
      </c>
      <c r="AE241" s="108">
        <f t="shared" si="243"/>
        <v>1197</v>
      </c>
      <c r="AF241" s="108">
        <f t="shared" si="243"/>
        <v>1257.8</v>
      </c>
    </row>
    <row r="242" spans="1:32" s="109" customFormat="1" ht="32.25" hidden="1" customHeight="1" x14ac:dyDescent="0.25">
      <c r="A242" s="97"/>
      <c r="B242" s="360" t="s">
        <v>370</v>
      </c>
      <c r="C242" s="275" t="s">
        <v>251</v>
      </c>
      <c r="D242" s="104"/>
      <c r="E242" s="104"/>
      <c r="F242" s="157">
        <f>44.7+77.2</f>
        <v>121.9</v>
      </c>
      <c r="G242" s="111">
        <v>77.2</v>
      </c>
      <c r="H242" s="111">
        <v>77.2</v>
      </c>
      <c r="I242" s="100">
        <f t="shared" si="236"/>
        <v>1116.8</v>
      </c>
      <c r="J242" s="100">
        <f t="shared" si="236"/>
        <v>1119.8</v>
      </c>
      <c r="K242" s="100">
        <f t="shared" si="236"/>
        <v>1180.5999999999999</v>
      </c>
      <c r="L242" s="158">
        <f>44.7+77.2+1116.8</f>
        <v>1238.7</v>
      </c>
      <c r="M242" s="112">
        <f>77.2+1119.8</f>
        <v>1197</v>
      </c>
      <c r="N242" s="112">
        <f>77.2+1180.6</f>
        <v>1257.8</v>
      </c>
      <c r="O242" s="158">
        <f>-337.7+122.8+100</f>
        <v>-114.89999999999998</v>
      </c>
      <c r="P242" s="112"/>
      <c r="Q242" s="112"/>
      <c r="R242" s="202">
        <f t="shared" si="235"/>
        <v>1123.8000000000002</v>
      </c>
      <c r="S242" s="202">
        <f t="shared" si="235"/>
        <v>1197</v>
      </c>
      <c r="T242" s="202">
        <f t="shared" si="235"/>
        <v>1257.8</v>
      </c>
      <c r="U242" s="158">
        <f>585.4+20.6+149.2+993.9+1146.1</f>
        <v>2895.2</v>
      </c>
      <c r="V242" s="112"/>
      <c r="W242" s="112"/>
      <c r="X242" s="202">
        <f t="shared" ref="X242:Z244" si="244">R242+U242</f>
        <v>4019</v>
      </c>
      <c r="Y242" s="202">
        <f t="shared" si="244"/>
        <v>1197</v>
      </c>
      <c r="Z242" s="202">
        <f t="shared" si="244"/>
        <v>1257.8</v>
      </c>
      <c r="AA242" s="158"/>
      <c r="AB242" s="112"/>
      <c r="AC242" s="112"/>
      <c r="AD242" s="202">
        <f t="shared" ref="AD242:AF244" si="245">X242+AA242</f>
        <v>4019</v>
      </c>
      <c r="AE242" s="202">
        <f t="shared" si="245"/>
        <v>1197</v>
      </c>
      <c r="AF242" s="202">
        <f t="shared" si="245"/>
        <v>1257.8</v>
      </c>
    </row>
    <row r="243" spans="1:32" s="109" customFormat="1" ht="15.75" hidden="1" customHeight="1" x14ac:dyDescent="0.3">
      <c r="A243" s="97"/>
      <c r="B243" s="367" t="s">
        <v>277</v>
      </c>
      <c r="C243" s="255" t="s">
        <v>463</v>
      </c>
      <c r="D243" s="256"/>
      <c r="E243" s="256"/>
      <c r="F243" s="257">
        <f t="shared" ref="F243:Q243" si="246">F244</f>
        <v>0</v>
      </c>
      <c r="G243" s="257">
        <f t="shared" si="246"/>
        <v>0</v>
      </c>
      <c r="H243" s="257">
        <f t="shared" si="246"/>
        <v>0</v>
      </c>
      <c r="I243" s="257">
        <f t="shared" si="246"/>
        <v>0</v>
      </c>
      <c r="J243" s="257">
        <f t="shared" si="246"/>
        <v>0</v>
      </c>
      <c r="K243" s="257">
        <f t="shared" si="246"/>
        <v>0</v>
      </c>
      <c r="L243" s="257">
        <f t="shared" si="246"/>
        <v>0</v>
      </c>
      <c r="M243" s="257">
        <f t="shared" si="246"/>
        <v>0</v>
      </c>
      <c r="N243" s="257">
        <f t="shared" si="246"/>
        <v>0</v>
      </c>
      <c r="O243" s="257">
        <f t="shared" si="246"/>
        <v>0</v>
      </c>
      <c r="P243" s="257">
        <f t="shared" si="246"/>
        <v>0</v>
      </c>
      <c r="Q243" s="257">
        <f t="shared" si="246"/>
        <v>0</v>
      </c>
      <c r="R243" s="258">
        <f t="shared" si="235"/>
        <v>0</v>
      </c>
      <c r="S243" s="258">
        <f t="shared" si="235"/>
        <v>0</v>
      </c>
      <c r="T243" s="258">
        <f t="shared" si="235"/>
        <v>0</v>
      </c>
      <c r="U243" s="257">
        <f t="shared" ref="U243:W243" si="247">U244</f>
        <v>0</v>
      </c>
      <c r="V243" s="257">
        <f t="shared" si="247"/>
        <v>0</v>
      </c>
      <c r="W243" s="257">
        <f t="shared" si="247"/>
        <v>0</v>
      </c>
      <c r="X243" s="258">
        <f t="shared" si="244"/>
        <v>0</v>
      </c>
      <c r="Y243" s="258">
        <f t="shared" si="244"/>
        <v>0</v>
      </c>
      <c r="Z243" s="258">
        <f t="shared" si="244"/>
        <v>0</v>
      </c>
      <c r="AA243" s="257">
        <f t="shared" ref="AA243:AC243" si="248">AA244</f>
        <v>0</v>
      </c>
      <c r="AB243" s="257">
        <f t="shared" si="248"/>
        <v>0</v>
      </c>
      <c r="AC243" s="257">
        <f t="shared" si="248"/>
        <v>0</v>
      </c>
      <c r="AD243" s="258">
        <f t="shared" si="245"/>
        <v>0</v>
      </c>
      <c r="AE243" s="258">
        <f t="shared" si="245"/>
        <v>0</v>
      </c>
      <c r="AF243" s="258">
        <f t="shared" si="245"/>
        <v>0</v>
      </c>
    </row>
    <row r="244" spans="1:32" s="168" customFormat="1" ht="21" hidden="1" customHeight="1" x14ac:dyDescent="0.3">
      <c r="A244" s="97"/>
      <c r="B244" s="368" t="s">
        <v>120</v>
      </c>
      <c r="C244" s="260" t="s">
        <v>252</v>
      </c>
      <c r="D244" s="256"/>
      <c r="E244" s="256"/>
      <c r="F244" s="261"/>
      <c r="G244" s="261"/>
      <c r="H244" s="261"/>
      <c r="I244" s="262">
        <f t="shared" si="236"/>
        <v>0</v>
      </c>
      <c r="J244" s="263">
        <f t="shared" si="236"/>
        <v>0</v>
      </c>
      <c r="K244" s="263">
        <f t="shared" si="236"/>
        <v>0</v>
      </c>
      <c r="L244" s="261"/>
      <c r="M244" s="261"/>
      <c r="N244" s="261"/>
      <c r="O244" s="261"/>
      <c r="P244" s="261"/>
      <c r="Q244" s="261"/>
      <c r="R244" s="258">
        <f t="shared" si="235"/>
        <v>0</v>
      </c>
      <c r="S244" s="258">
        <f t="shared" si="235"/>
        <v>0</v>
      </c>
      <c r="T244" s="258">
        <f t="shared" si="235"/>
        <v>0</v>
      </c>
      <c r="U244" s="261"/>
      <c r="V244" s="261"/>
      <c r="W244" s="261"/>
      <c r="X244" s="258">
        <f t="shared" si="244"/>
        <v>0</v>
      </c>
      <c r="Y244" s="258">
        <f t="shared" si="244"/>
        <v>0</v>
      </c>
      <c r="Z244" s="258">
        <f t="shared" si="244"/>
        <v>0</v>
      </c>
      <c r="AA244" s="261"/>
      <c r="AB244" s="261"/>
      <c r="AC244" s="261"/>
      <c r="AD244" s="258">
        <f t="shared" si="245"/>
        <v>0</v>
      </c>
      <c r="AE244" s="258">
        <f t="shared" si="245"/>
        <v>0</v>
      </c>
      <c r="AF244" s="258">
        <f t="shared" si="245"/>
        <v>0</v>
      </c>
    </row>
    <row r="245" spans="1:32" s="311" customFormat="1" ht="33" customHeight="1" x14ac:dyDescent="0.3">
      <c r="A245" s="300"/>
      <c r="B245" s="354" t="s">
        <v>489</v>
      </c>
      <c r="C245" s="301" t="s">
        <v>368</v>
      </c>
      <c r="D245" s="306"/>
      <c r="E245" s="306"/>
      <c r="F245" s="307"/>
      <c r="G245" s="307"/>
      <c r="H245" s="307"/>
      <c r="I245" s="308"/>
      <c r="J245" s="309"/>
      <c r="K245" s="309"/>
      <c r="L245" s="307"/>
      <c r="M245" s="307"/>
      <c r="N245" s="307"/>
      <c r="O245" s="307"/>
      <c r="P245" s="307"/>
      <c r="Q245" s="307"/>
      <c r="R245" s="310"/>
      <c r="S245" s="310"/>
      <c r="T245" s="310"/>
      <c r="U245" s="307"/>
      <c r="V245" s="307"/>
      <c r="W245" s="307"/>
      <c r="X245" s="310"/>
      <c r="Y245" s="310"/>
      <c r="Z245" s="310"/>
      <c r="AA245" s="326">
        <f>AA246</f>
        <v>1025.9000000000001</v>
      </c>
      <c r="AB245" s="326">
        <f t="shared" ref="AB245:AF245" si="249">AB246</f>
        <v>439.7</v>
      </c>
      <c r="AC245" s="326">
        <f t="shared" si="249"/>
        <v>0</v>
      </c>
      <c r="AD245" s="326">
        <f t="shared" si="249"/>
        <v>1025.9000000000001</v>
      </c>
      <c r="AE245" s="326">
        <f t="shared" si="249"/>
        <v>439.7</v>
      </c>
      <c r="AF245" s="326">
        <f t="shared" si="249"/>
        <v>0</v>
      </c>
    </row>
    <row r="246" spans="1:32" s="311" customFormat="1" ht="36" customHeight="1" x14ac:dyDescent="0.3">
      <c r="A246" s="300"/>
      <c r="B246" s="354" t="s">
        <v>490</v>
      </c>
      <c r="C246" s="304" t="s">
        <v>249</v>
      </c>
      <c r="D246" s="306"/>
      <c r="E246" s="306"/>
      <c r="F246" s="307"/>
      <c r="G246" s="307"/>
      <c r="H246" s="307"/>
      <c r="I246" s="308"/>
      <c r="J246" s="309"/>
      <c r="K246" s="309"/>
      <c r="L246" s="307"/>
      <c r="M246" s="307"/>
      <c r="N246" s="307"/>
      <c r="O246" s="307"/>
      <c r="P246" s="307"/>
      <c r="Q246" s="307"/>
      <c r="R246" s="310"/>
      <c r="S246" s="310"/>
      <c r="T246" s="310"/>
      <c r="U246" s="307"/>
      <c r="V246" s="307"/>
      <c r="W246" s="307"/>
      <c r="X246" s="222">
        <v>0</v>
      </c>
      <c r="Y246" s="222">
        <v>0</v>
      </c>
      <c r="Z246" s="222">
        <v>0</v>
      </c>
      <c r="AA246" s="204">
        <v>1025.9000000000001</v>
      </c>
      <c r="AB246" s="204">
        <v>439.7</v>
      </c>
      <c r="AC246" s="307"/>
      <c r="AD246" s="204">
        <f t="shared" ref="AD246:AF246" si="250">X246+AA246</f>
        <v>1025.9000000000001</v>
      </c>
      <c r="AE246" s="204">
        <f t="shared" si="250"/>
        <v>439.7</v>
      </c>
      <c r="AF246" s="204">
        <f t="shared" si="250"/>
        <v>0</v>
      </c>
    </row>
    <row r="247" spans="1:32" s="40" customFormat="1" ht="21" x14ac:dyDescent="0.35">
      <c r="A247" s="7"/>
      <c r="B247" s="176"/>
      <c r="C247" s="217" t="s">
        <v>253</v>
      </c>
      <c r="D247" s="27"/>
      <c r="E247" s="27"/>
      <c r="F247" s="218">
        <f t="shared" ref="F247:AF247" si="251">F139+F141</f>
        <v>2554289.4</v>
      </c>
      <c r="G247" s="218">
        <f t="shared" si="251"/>
        <v>2174653.6</v>
      </c>
      <c r="H247" s="218">
        <f t="shared" si="251"/>
        <v>2144372.5</v>
      </c>
      <c r="I247" s="22">
        <f t="shared" si="251"/>
        <v>555550.00000000012</v>
      </c>
      <c r="J247" s="22">
        <f t="shared" si="251"/>
        <v>482744.8</v>
      </c>
      <c r="K247" s="22">
        <f t="shared" si="251"/>
        <v>739013.79999999993</v>
      </c>
      <c r="L247" s="219">
        <f t="shared" si="251"/>
        <v>3114264.4</v>
      </c>
      <c r="M247" s="219">
        <f t="shared" si="251"/>
        <v>2661823.4</v>
      </c>
      <c r="N247" s="219">
        <f t="shared" si="251"/>
        <v>2887811.3</v>
      </c>
      <c r="O247" s="219">
        <f t="shared" si="251"/>
        <v>3521.6</v>
      </c>
      <c r="P247" s="219">
        <f t="shared" si="251"/>
        <v>0</v>
      </c>
      <c r="Q247" s="219">
        <f t="shared" si="251"/>
        <v>0</v>
      </c>
      <c r="R247" s="219">
        <f t="shared" si="251"/>
        <v>3117785.9999999995</v>
      </c>
      <c r="S247" s="219">
        <f t="shared" si="251"/>
        <v>2661823.4</v>
      </c>
      <c r="T247" s="219">
        <f t="shared" si="251"/>
        <v>2887811.3</v>
      </c>
      <c r="U247" s="219">
        <f t="shared" si="251"/>
        <v>104015.7</v>
      </c>
      <c r="V247" s="219">
        <f t="shared" si="251"/>
        <v>43965.9</v>
      </c>
      <c r="W247" s="219">
        <f t="shared" si="251"/>
        <v>48466</v>
      </c>
      <c r="X247" s="219">
        <f t="shared" si="251"/>
        <v>3221801.7</v>
      </c>
      <c r="Y247" s="219">
        <f t="shared" si="251"/>
        <v>2705789.3000000003</v>
      </c>
      <c r="Z247" s="219">
        <f t="shared" si="251"/>
        <v>2936277.3</v>
      </c>
      <c r="AA247" s="219">
        <f t="shared" si="251"/>
        <v>79096.3</v>
      </c>
      <c r="AB247" s="219">
        <f t="shared" si="251"/>
        <v>0</v>
      </c>
      <c r="AC247" s="219">
        <f t="shared" si="251"/>
        <v>0</v>
      </c>
      <c r="AD247" s="219">
        <f t="shared" si="251"/>
        <v>3300898</v>
      </c>
      <c r="AE247" s="219">
        <f t="shared" si="251"/>
        <v>2705789.3000000003</v>
      </c>
      <c r="AF247" s="219">
        <f t="shared" si="251"/>
        <v>2936277.3</v>
      </c>
    </row>
    <row r="248" spans="1:32" s="2" customFormat="1" ht="27" customHeight="1" x14ac:dyDescent="0.25">
      <c r="A248" s="80"/>
      <c r="B248" s="183" t="s">
        <v>121</v>
      </c>
      <c r="C248" s="217" t="s">
        <v>371</v>
      </c>
      <c r="D248" s="27"/>
      <c r="E248" s="27"/>
      <c r="F248" s="218">
        <f t="shared" ref="F248:AC248" si="252">F139+F241</f>
        <v>603448.5</v>
      </c>
      <c r="G248" s="218">
        <f t="shared" si="252"/>
        <v>610894.89999999991</v>
      </c>
      <c r="H248" s="218">
        <f t="shared" si="252"/>
        <v>625776.89999999991</v>
      </c>
      <c r="I248" s="22">
        <f t="shared" si="252"/>
        <v>4221.8</v>
      </c>
      <c r="J248" s="22">
        <f t="shared" si="252"/>
        <v>4348.8</v>
      </c>
      <c r="K248" s="22">
        <f t="shared" si="252"/>
        <v>4538.6000000000004</v>
      </c>
      <c r="L248" s="219">
        <f t="shared" si="252"/>
        <v>607670.29999999993</v>
      </c>
      <c r="M248" s="219">
        <f t="shared" si="252"/>
        <v>615243.69999999995</v>
      </c>
      <c r="N248" s="219">
        <f t="shared" si="252"/>
        <v>630315.5</v>
      </c>
      <c r="O248" s="219">
        <f t="shared" si="252"/>
        <v>-114.89999999999998</v>
      </c>
      <c r="P248" s="219">
        <f t="shared" si="252"/>
        <v>0</v>
      </c>
      <c r="Q248" s="219">
        <f t="shared" si="252"/>
        <v>0</v>
      </c>
      <c r="R248" s="219">
        <f t="shared" si="252"/>
        <v>607555.4</v>
      </c>
      <c r="S248" s="219">
        <f t="shared" si="252"/>
        <v>615243.69999999995</v>
      </c>
      <c r="T248" s="219">
        <f t="shared" si="252"/>
        <v>630315.5</v>
      </c>
      <c r="U248" s="219">
        <f t="shared" si="252"/>
        <v>2895.2</v>
      </c>
      <c r="V248" s="219">
        <f t="shared" si="252"/>
        <v>0</v>
      </c>
      <c r="W248" s="219">
        <f t="shared" si="252"/>
        <v>0</v>
      </c>
      <c r="X248" s="219">
        <f t="shared" si="252"/>
        <v>610450.6</v>
      </c>
      <c r="Y248" s="219">
        <f t="shared" si="252"/>
        <v>615243.69999999995</v>
      </c>
      <c r="Z248" s="219">
        <f t="shared" si="252"/>
        <v>630315.5</v>
      </c>
      <c r="AA248" s="219">
        <f t="shared" si="252"/>
        <v>0</v>
      </c>
      <c r="AB248" s="219">
        <f t="shared" si="252"/>
        <v>0</v>
      </c>
      <c r="AC248" s="219">
        <f t="shared" si="252"/>
        <v>0</v>
      </c>
      <c r="AD248" s="219">
        <f>AD139+AD241</f>
        <v>610450.6</v>
      </c>
      <c r="AE248" s="219">
        <f t="shared" ref="AE248:AF248" si="253">AE139+AE241</f>
        <v>615243.69999999995</v>
      </c>
      <c r="AF248" s="219">
        <f t="shared" si="253"/>
        <v>630315.5</v>
      </c>
    </row>
    <row r="249" spans="1:32" ht="18.75" hidden="1" x14ac:dyDescent="0.3">
      <c r="A249" s="81"/>
      <c r="B249" s="184"/>
      <c r="C249" s="82"/>
      <c r="D249" s="83"/>
      <c r="E249" s="83"/>
      <c r="F249" s="84"/>
      <c r="G249" s="85"/>
      <c r="H249" s="86"/>
      <c r="I249" s="87"/>
      <c r="J249" s="88"/>
      <c r="K249" s="88"/>
      <c r="L249" s="89"/>
      <c r="M249" s="89"/>
      <c r="N249" s="89"/>
      <c r="O249" s="89"/>
    </row>
    <row r="250" spans="1:32" s="1" customFormat="1" ht="21" hidden="1" x14ac:dyDescent="0.35">
      <c r="A250" s="75"/>
      <c r="B250" s="185"/>
      <c r="C250" s="76" t="s">
        <v>380</v>
      </c>
      <c r="D250" s="77"/>
      <c r="E250" s="77"/>
      <c r="F250" s="78">
        <f t="shared" ref="F250:N250" si="254">F101</f>
        <v>6607.1</v>
      </c>
      <c r="G250" s="78">
        <f t="shared" si="254"/>
        <v>6607.1</v>
      </c>
      <c r="H250" s="78">
        <f t="shared" si="254"/>
        <v>6607.1</v>
      </c>
      <c r="I250" s="78">
        <f t="shared" si="254"/>
        <v>0</v>
      </c>
      <c r="J250" s="78">
        <f t="shared" si="254"/>
        <v>0</v>
      </c>
      <c r="K250" s="78">
        <f t="shared" si="254"/>
        <v>0</v>
      </c>
      <c r="L250" s="79">
        <f t="shared" si="254"/>
        <v>6607.1</v>
      </c>
      <c r="M250" s="79">
        <f t="shared" si="254"/>
        <v>6607.1</v>
      </c>
      <c r="N250" s="79">
        <f t="shared" si="254"/>
        <v>6607.1</v>
      </c>
    </row>
    <row r="251" spans="1:32" s="1" customFormat="1" ht="38.25" hidden="1" x14ac:dyDescent="0.35">
      <c r="A251" s="15"/>
      <c r="B251" s="186"/>
      <c r="C251" s="12" t="s">
        <v>449</v>
      </c>
      <c r="D251" s="30"/>
      <c r="E251" s="30"/>
      <c r="F251" s="29">
        <f>F23+F49+F149</f>
        <v>50684</v>
      </c>
      <c r="G251" s="29">
        <f>G23+G49+G149</f>
        <v>52901</v>
      </c>
      <c r="H251" s="29">
        <f>H23+H49+H149</f>
        <v>57750</v>
      </c>
      <c r="I251" s="29">
        <f t="shared" ref="I251:K251" si="255">L251-F251</f>
        <v>16614.300000000003</v>
      </c>
      <c r="J251" s="29">
        <f t="shared" si="255"/>
        <v>16660</v>
      </c>
      <c r="K251" s="29">
        <f t="shared" si="255"/>
        <v>17913</v>
      </c>
      <c r="L251" s="16">
        <f>L23+L49+L149+16614.3</f>
        <v>67298.3</v>
      </c>
      <c r="M251" s="16">
        <f>M23+M49+M149+16660</f>
        <v>69561</v>
      </c>
      <c r="N251" s="16">
        <f>N23+N49+N149+17564</f>
        <v>75663</v>
      </c>
    </row>
    <row r="252" spans="1:32" s="1" customFormat="1" ht="21" hidden="1" x14ac:dyDescent="0.35">
      <c r="A252" s="15"/>
      <c r="B252" s="186"/>
      <c r="C252" s="13" t="s">
        <v>378</v>
      </c>
      <c r="D252" s="30"/>
      <c r="E252" s="30"/>
      <c r="F252" s="29">
        <f t="shared" ref="F252:N252" si="256">F97+F241</f>
        <v>1297.6000000000001</v>
      </c>
      <c r="G252" s="29">
        <f t="shared" si="256"/>
        <v>1252.9000000000001</v>
      </c>
      <c r="H252" s="29">
        <f t="shared" si="256"/>
        <v>1252.9000000000001</v>
      </c>
      <c r="I252" s="29">
        <f t="shared" si="256"/>
        <v>1116.8</v>
      </c>
      <c r="J252" s="29">
        <f t="shared" si="256"/>
        <v>1119.8</v>
      </c>
      <c r="K252" s="29">
        <f t="shared" si="256"/>
        <v>1180.5999999999999</v>
      </c>
      <c r="L252" s="16">
        <f t="shared" si="256"/>
        <v>2414.4</v>
      </c>
      <c r="M252" s="16">
        <f t="shared" si="256"/>
        <v>2372.6999999999998</v>
      </c>
      <c r="N252" s="16">
        <f t="shared" si="256"/>
        <v>2433.5</v>
      </c>
    </row>
    <row r="253" spans="1:32" s="1" customFormat="1" ht="21" hidden="1" x14ac:dyDescent="0.35">
      <c r="A253" s="15"/>
      <c r="B253" s="186"/>
      <c r="C253" s="17" t="s">
        <v>383</v>
      </c>
      <c r="D253" s="30"/>
      <c r="E253" s="30"/>
      <c r="F253" s="31">
        <f t="shared" ref="F253:N253" si="257">F250+F252</f>
        <v>7904.7000000000007</v>
      </c>
      <c r="G253" s="31">
        <f t="shared" si="257"/>
        <v>7860</v>
      </c>
      <c r="H253" s="31">
        <f t="shared" si="257"/>
        <v>7860</v>
      </c>
      <c r="I253" s="31">
        <f t="shared" si="257"/>
        <v>1116.8</v>
      </c>
      <c r="J253" s="31">
        <f t="shared" si="257"/>
        <v>1119.8</v>
      </c>
      <c r="K253" s="31">
        <f t="shared" si="257"/>
        <v>1180.5999999999999</v>
      </c>
      <c r="L253" s="18">
        <f t="shared" si="257"/>
        <v>9021.5</v>
      </c>
      <c r="M253" s="18">
        <f t="shared" si="257"/>
        <v>8979.7999999999993</v>
      </c>
      <c r="N253" s="18">
        <f t="shared" si="257"/>
        <v>9040.6</v>
      </c>
    </row>
    <row r="254" spans="1:32" s="1" customFormat="1" ht="21" hidden="1" x14ac:dyDescent="0.35">
      <c r="A254" s="15"/>
      <c r="B254" s="186"/>
      <c r="C254" s="13" t="s">
        <v>379</v>
      </c>
      <c r="D254" s="30"/>
      <c r="E254" s="30"/>
      <c r="F254" s="29">
        <f t="shared" ref="F254:N254" si="258">F102</f>
        <v>-5364</v>
      </c>
      <c r="G254" s="29">
        <f t="shared" si="258"/>
        <v>4701</v>
      </c>
      <c r="H254" s="29">
        <f t="shared" si="258"/>
        <v>4200</v>
      </c>
      <c r="I254" s="29">
        <f t="shared" si="258"/>
        <v>0</v>
      </c>
      <c r="J254" s="29">
        <f t="shared" si="258"/>
        <v>0</v>
      </c>
      <c r="K254" s="29">
        <f t="shared" si="258"/>
        <v>0</v>
      </c>
      <c r="L254" s="16">
        <f t="shared" si="258"/>
        <v>-5364</v>
      </c>
      <c r="M254" s="16">
        <f t="shared" si="258"/>
        <v>4701</v>
      </c>
      <c r="N254" s="16">
        <f t="shared" si="258"/>
        <v>4200</v>
      </c>
    </row>
    <row r="255" spans="1:32" s="1" customFormat="1" ht="21" hidden="1" x14ac:dyDescent="0.35">
      <c r="A255" s="15"/>
      <c r="B255" s="186"/>
      <c r="C255" s="13" t="s">
        <v>376</v>
      </c>
      <c r="D255" s="30"/>
      <c r="E255" s="30"/>
      <c r="F255" s="29">
        <f t="shared" ref="F255:N255" si="259">F139+F143</f>
        <v>1272495.6000000001</v>
      </c>
      <c r="G255" s="29">
        <f t="shared" si="259"/>
        <v>892370.7</v>
      </c>
      <c r="H255" s="29">
        <f t="shared" si="259"/>
        <v>850963.7</v>
      </c>
      <c r="I255" s="29">
        <f t="shared" si="259"/>
        <v>-1892</v>
      </c>
      <c r="J255" s="29">
        <f t="shared" si="259"/>
        <v>2922</v>
      </c>
      <c r="K255" s="29">
        <f t="shared" si="259"/>
        <v>170</v>
      </c>
      <c r="L255" s="16">
        <f t="shared" si="259"/>
        <v>1270603.6000000001</v>
      </c>
      <c r="M255" s="16">
        <f t="shared" si="259"/>
        <v>895292.7</v>
      </c>
      <c r="N255" s="16">
        <f t="shared" si="259"/>
        <v>851133.7</v>
      </c>
    </row>
    <row r="256" spans="1:32" s="1" customFormat="1" ht="54" hidden="1" x14ac:dyDescent="0.35">
      <c r="A256" s="15"/>
      <c r="B256" s="186"/>
      <c r="C256" s="14" t="s">
        <v>377</v>
      </c>
      <c r="D256" s="32"/>
      <c r="E256" s="32"/>
      <c r="F256" s="29">
        <f t="shared" ref="F256:N256" si="260">F247-F139-F241-F250-F251-F253-F254</f>
        <v>1891009.0999999999</v>
      </c>
      <c r="G256" s="29">
        <f t="shared" si="260"/>
        <v>1491689.6</v>
      </c>
      <c r="H256" s="29">
        <f t="shared" si="260"/>
        <v>1442178.5</v>
      </c>
      <c r="I256" s="33">
        <f t="shared" si="260"/>
        <v>533597.1</v>
      </c>
      <c r="J256" s="33">
        <f t="shared" si="260"/>
        <v>460616.2</v>
      </c>
      <c r="K256" s="33">
        <f t="shared" si="260"/>
        <v>715381.6</v>
      </c>
      <c r="L256" s="16">
        <f t="shared" si="260"/>
        <v>2429031.1999999997</v>
      </c>
      <c r="M256" s="16">
        <f t="shared" si="260"/>
        <v>1956730.7999999998</v>
      </c>
      <c r="N256" s="16">
        <f t="shared" si="260"/>
        <v>2161985.0999999996</v>
      </c>
    </row>
    <row r="257" spans="1:32" ht="18.75" hidden="1" x14ac:dyDescent="0.3">
      <c r="A257" s="3"/>
      <c r="B257" s="169"/>
      <c r="C257" s="4"/>
      <c r="D257" s="24"/>
      <c r="E257" s="24"/>
      <c r="F257" s="34"/>
      <c r="G257" s="35"/>
      <c r="H257" s="36"/>
      <c r="I257" s="25"/>
      <c r="J257" s="26"/>
      <c r="K257" s="26"/>
    </row>
    <row r="258" spans="1:32" ht="19.5" hidden="1" x14ac:dyDescent="0.3">
      <c r="A258" s="43"/>
      <c r="B258" s="187"/>
      <c r="C258" s="44"/>
      <c r="D258" s="45"/>
      <c r="E258" s="45"/>
      <c r="F258" s="46"/>
      <c r="G258" s="47"/>
      <c r="H258" s="48"/>
      <c r="I258" s="49"/>
      <c r="J258" s="50"/>
      <c r="K258" s="50"/>
      <c r="L258" s="51"/>
      <c r="M258" s="52"/>
      <c r="N258" s="52"/>
      <c r="O258" s="51"/>
      <c r="P258" s="52"/>
      <c r="Q258" s="52"/>
      <c r="R258" s="247"/>
      <c r="S258" s="248"/>
      <c r="T258" s="248"/>
    </row>
    <row r="259" spans="1:32" s="9" customFormat="1" ht="19.5" hidden="1" x14ac:dyDescent="0.25">
      <c r="A259" s="53"/>
      <c r="B259" s="188"/>
      <c r="C259" s="54" t="s">
        <v>122</v>
      </c>
      <c r="D259" s="55"/>
      <c r="E259" s="55"/>
      <c r="F259" s="51">
        <f t="shared" ref="F259:T259" si="261">F16+F23+F33+F46+F57</f>
        <v>548454</v>
      </c>
      <c r="G259" s="52">
        <f t="shared" si="261"/>
        <v>545270</v>
      </c>
      <c r="H259" s="52">
        <f t="shared" si="261"/>
        <v>559687</v>
      </c>
      <c r="I259" s="51">
        <f t="shared" si="261"/>
        <v>0</v>
      </c>
      <c r="J259" s="52">
        <f t="shared" si="261"/>
        <v>0</v>
      </c>
      <c r="K259" s="52">
        <f t="shared" si="261"/>
        <v>0</v>
      </c>
      <c r="L259" s="51">
        <f t="shared" si="261"/>
        <v>548454</v>
      </c>
      <c r="M259" s="52">
        <f t="shared" si="261"/>
        <v>545270</v>
      </c>
      <c r="N259" s="52">
        <f t="shared" si="261"/>
        <v>559687</v>
      </c>
      <c r="O259" s="51">
        <f t="shared" si="261"/>
        <v>-5648</v>
      </c>
      <c r="P259" s="52">
        <f t="shared" si="261"/>
        <v>0</v>
      </c>
      <c r="Q259" s="52">
        <f t="shared" si="261"/>
        <v>0</v>
      </c>
      <c r="R259" s="247">
        <f t="shared" si="261"/>
        <v>542806</v>
      </c>
      <c r="S259" s="248">
        <f t="shared" si="261"/>
        <v>545270</v>
      </c>
      <c r="T259" s="248">
        <f t="shared" si="261"/>
        <v>559687</v>
      </c>
      <c r="X259" s="51">
        <f t="shared" ref="X259:AF259" si="262">X16+X23+X33+X46+X57</f>
        <v>542806</v>
      </c>
      <c r="Y259" s="52">
        <f t="shared" si="262"/>
        <v>545270</v>
      </c>
      <c r="Z259" s="52">
        <f t="shared" si="262"/>
        <v>559687</v>
      </c>
      <c r="AA259" s="51">
        <f t="shared" si="262"/>
        <v>0</v>
      </c>
      <c r="AB259" s="52">
        <f t="shared" si="262"/>
        <v>0</v>
      </c>
      <c r="AC259" s="52">
        <f t="shared" si="262"/>
        <v>0</v>
      </c>
      <c r="AD259" s="51">
        <f t="shared" si="262"/>
        <v>542806</v>
      </c>
      <c r="AE259" s="52">
        <f t="shared" si="262"/>
        <v>545270</v>
      </c>
      <c r="AF259" s="52">
        <f t="shared" si="262"/>
        <v>559687</v>
      </c>
    </row>
    <row r="260" spans="1:32" s="9" customFormat="1" ht="19.5" hidden="1" x14ac:dyDescent="0.25">
      <c r="A260" s="53"/>
      <c r="B260" s="189"/>
      <c r="C260" s="56" t="s">
        <v>158</v>
      </c>
      <c r="D260" s="57"/>
      <c r="E260" s="57"/>
      <c r="F260" s="51">
        <f t="shared" ref="F260:T260" si="263">F71+F88+F96+F102+F112</f>
        <v>54872.600000000006</v>
      </c>
      <c r="G260" s="52">
        <f t="shared" si="263"/>
        <v>65547.700000000012</v>
      </c>
      <c r="H260" s="52">
        <f t="shared" si="263"/>
        <v>66012.700000000012</v>
      </c>
      <c r="I260" s="51">
        <f t="shared" si="263"/>
        <v>3105</v>
      </c>
      <c r="J260" s="52">
        <f t="shared" si="263"/>
        <v>3229</v>
      </c>
      <c r="K260" s="52">
        <f t="shared" si="263"/>
        <v>3358</v>
      </c>
      <c r="L260" s="51">
        <f t="shared" si="263"/>
        <v>57977.600000000006</v>
      </c>
      <c r="M260" s="52">
        <f t="shared" si="263"/>
        <v>68776.700000000012</v>
      </c>
      <c r="N260" s="52">
        <f t="shared" si="263"/>
        <v>69370.700000000012</v>
      </c>
      <c r="O260" s="51">
        <f t="shared" si="263"/>
        <v>5648</v>
      </c>
      <c r="P260" s="52">
        <f t="shared" si="263"/>
        <v>0</v>
      </c>
      <c r="Q260" s="52">
        <f t="shared" si="263"/>
        <v>0</v>
      </c>
      <c r="R260" s="247">
        <f t="shared" si="263"/>
        <v>63625.600000000006</v>
      </c>
      <c r="S260" s="248">
        <f t="shared" si="263"/>
        <v>68776.700000000012</v>
      </c>
      <c r="T260" s="248">
        <f t="shared" si="263"/>
        <v>69370.700000000012</v>
      </c>
      <c r="X260" s="51">
        <f t="shared" ref="X260:AF260" si="264">X71+X88+X96+X102+X112</f>
        <v>63625.600000000006</v>
      </c>
      <c r="Y260" s="52">
        <f t="shared" si="264"/>
        <v>68776.700000000012</v>
      </c>
      <c r="Z260" s="52">
        <f t="shared" si="264"/>
        <v>69370.700000000012</v>
      </c>
      <c r="AA260" s="51">
        <f t="shared" si="264"/>
        <v>0</v>
      </c>
      <c r="AB260" s="52">
        <f t="shared" si="264"/>
        <v>0</v>
      </c>
      <c r="AC260" s="52">
        <f t="shared" si="264"/>
        <v>0</v>
      </c>
      <c r="AD260" s="51">
        <f t="shared" si="264"/>
        <v>63625.600000000006</v>
      </c>
      <c r="AE260" s="52">
        <f t="shared" si="264"/>
        <v>68776.700000000012</v>
      </c>
      <c r="AF260" s="52">
        <f t="shared" si="264"/>
        <v>69370.700000000012</v>
      </c>
    </row>
    <row r="261" spans="1:32" s="9" customFormat="1" ht="19.5" hidden="1" x14ac:dyDescent="0.25">
      <c r="A261" s="53"/>
      <c r="B261" s="190"/>
      <c r="C261" s="56" t="s">
        <v>271</v>
      </c>
      <c r="D261" s="57"/>
      <c r="E261" s="57"/>
      <c r="F261" s="51">
        <f t="shared" ref="F261:T261" si="265">F17+F23+F33+F46+F57++F71+F88+F96+F102+F112</f>
        <v>603326.60000000009</v>
      </c>
      <c r="G261" s="52">
        <f t="shared" si="265"/>
        <v>610817.70000000007</v>
      </c>
      <c r="H261" s="52">
        <f t="shared" si="265"/>
        <v>625699.70000000007</v>
      </c>
      <c r="I261" s="51">
        <f t="shared" si="265"/>
        <v>3105</v>
      </c>
      <c r="J261" s="52">
        <f t="shared" si="265"/>
        <v>3229</v>
      </c>
      <c r="K261" s="52">
        <f t="shared" si="265"/>
        <v>3358</v>
      </c>
      <c r="L261" s="51">
        <f t="shared" si="265"/>
        <v>606431.60000000009</v>
      </c>
      <c r="M261" s="52">
        <f t="shared" si="265"/>
        <v>614046.70000000007</v>
      </c>
      <c r="N261" s="52">
        <f t="shared" si="265"/>
        <v>629057.70000000007</v>
      </c>
      <c r="O261" s="51">
        <f t="shared" si="265"/>
        <v>0</v>
      </c>
      <c r="P261" s="52">
        <f t="shared" si="265"/>
        <v>0</v>
      </c>
      <c r="Q261" s="52">
        <f t="shared" si="265"/>
        <v>0</v>
      </c>
      <c r="R261" s="247">
        <f t="shared" si="265"/>
        <v>606431.60000000009</v>
      </c>
      <c r="S261" s="248">
        <f t="shared" si="265"/>
        <v>614046.70000000007</v>
      </c>
      <c r="T261" s="248">
        <f t="shared" si="265"/>
        <v>629057.70000000007</v>
      </c>
      <c r="X261" s="51">
        <f t="shared" ref="X261:AF261" si="266">X17+X23+X33+X46+X57++X71+X88+X96+X102+X112</f>
        <v>606431.60000000009</v>
      </c>
      <c r="Y261" s="52">
        <f t="shared" si="266"/>
        <v>614046.70000000007</v>
      </c>
      <c r="Z261" s="52">
        <f t="shared" si="266"/>
        <v>629057.70000000007</v>
      </c>
      <c r="AA261" s="51">
        <f t="shared" si="266"/>
        <v>0</v>
      </c>
      <c r="AB261" s="52">
        <f t="shared" si="266"/>
        <v>0</v>
      </c>
      <c r="AC261" s="52">
        <f t="shared" si="266"/>
        <v>0</v>
      </c>
      <c r="AD261" s="51">
        <f t="shared" si="266"/>
        <v>606431.60000000009</v>
      </c>
      <c r="AE261" s="52">
        <f t="shared" si="266"/>
        <v>614046.70000000007</v>
      </c>
      <c r="AF261" s="52">
        <f t="shared" si="266"/>
        <v>629057.70000000007</v>
      </c>
    </row>
    <row r="262" spans="1:32" ht="19.5" hidden="1" x14ac:dyDescent="0.35">
      <c r="A262" s="43"/>
      <c r="B262" s="191"/>
      <c r="C262" s="58" t="s">
        <v>261</v>
      </c>
      <c r="D262" s="59"/>
      <c r="E262" s="59"/>
      <c r="F262" s="60">
        <f>(F17-F21)/43.08*28.08+F21</f>
        <v>262733.64066852361</v>
      </c>
      <c r="G262" s="60">
        <f>(G17-G21)/43.07*28.07+G21</f>
        <v>275450.64128163451</v>
      </c>
      <c r="H262" s="61">
        <f>(H17-H21)/42.72*27.72+H21</f>
        <v>287725.63764044945</v>
      </c>
      <c r="I262" s="60">
        <f>(I17-I21)/43.08*28.08+I21</f>
        <v>0</v>
      </c>
      <c r="J262" s="60">
        <f>(J17-J21)/43.07*28.07+J21</f>
        <v>0</v>
      </c>
      <c r="K262" s="61">
        <f>(K17-K21)/42.72*27.72+K21</f>
        <v>0</v>
      </c>
      <c r="L262" s="60">
        <f>(L17-L21)/43.08*28.08+L21</f>
        <v>262733.64066852361</v>
      </c>
      <c r="M262" s="60">
        <f>(M17-M21)/43.07*28.07+M21</f>
        <v>275450.64128163451</v>
      </c>
      <c r="N262" s="61">
        <f>(N17-N21)/42.72*27.72+N21</f>
        <v>287725.63764044945</v>
      </c>
      <c r="O262" s="60">
        <f>(O17-O21)/43.08*28.08+O21</f>
        <v>0</v>
      </c>
      <c r="P262" s="60">
        <f>(P17-P21)/43.07*28.07+P21</f>
        <v>0</v>
      </c>
      <c r="Q262" s="61">
        <f>(Q17-Q21)/42.72*27.72+Q21</f>
        <v>0</v>
      </c>
      <c r="R262" s="249">
        <f>(R17-R21)/43.08*28.08+R21</f>
        <v>262733.64066852361</v>
      </c>
      <c r="S262" s="249">
        <f>(S17-S21)/43.07*28.07+S21</f>
        <v>275450.64128163451</v>
      </c>
      <c r="T262" s="250">
        <f>(T17-T21)/42.72*27.72+T21</f>
        <v>287725.63764044945</v>
      </c>
      <c r="X262" s="60">
        <f>(X17-X21)/43.08*28.08+X21</f>
        <v>262733.64066852361</v>
      </c>
      <c r="Y262" s="60">
        <f>(Y17-Y21)/43.07*28.07+Y21</f>
        <v>275450.64128163451</v>
      </c>
      <c r="Z262" s="61">
        <f>(Z17-Z21)/42.72*27.72+Z21</f>
        <v>287725.63764044945</v>
      </c>
      <c r="AA262" s="60">
        <f>(AA17-AA21)/43.08*28.08+AA21</f>
        <v>0</v>
      </c>
      <c r="AB262" s="60">
        <f>(AB17-AB21)/43.07*28.07+AB21</f>
        <v>0</v>
      </c>
      <c r="AC262" s="61">
        <f>(AC17-AC21)/42.72*27.72+AC21</f>
        <v>0</v>
      </c>
      <c r="AD262" s="60">
        <f>(AD17-AD21)/43.08*28.08+AD21</f>
        <v>262733.64066852361</v>
      </c>
      <c r="AE262" s="60">
        <f>(AE17-AE21)/43.07*28.07+AE21</f>
        <v>275450.64128163451</v>
      </c>
      <c r="AF262" s="61">
        <f>(AF17-AF21)/42.72*27.72+AF21</f>
        <v>287725.63764044945</v>
      </c>
    </row>
    <row r="263" spans="1:32" ht="18.75" hidden="1" x14ac:dyDescent="0.25">
      <c r="A263" s="43"/>
      <c r="B263" s="192"/>
      <c r="C263" s="62" t="s">
        <v>266</v>
      </c>
      <c r="D263" s="43"/>
      <c r="E263" s="43"/>
      <c r="F263" s="63">
        <f t="shared" ref="F263:T263" si="267">F139-F262</f>
        <v>340592.95933147636</v>
      </c>
      <c r="G263" s="64">
        <f t="shared" si="267"/>
        <v>335367.05871836544</v>
      </c>
      <c r="H263" s="64">
        <f t="shared" si="267"/>
        <v>337974.0623595505</v>
      </c>
      <c r="I263" s="63">
        <f t="shared" si="267"/>
        <v>3105</v>
      </c>
      <c r="J263" s="64">
        <f t="shared" si="267"/>
        <v>3229</v>
      </c>
      <c r="K263" s="64">
        <f t="shared" si="267"/>
        <v>3358</v>
      </c>
      <c r="L263" s="63">
        <f t="shared" si="267"/>
        <v>343697.95933147636</v>
      </c>
      <c r="M263" s="64">
        <f t="shared" si="267"/>
        <v>338596.05871836544</v>
      </c>
      <c r="N263" s="64">
        <f t="shared" si="267"/>
        <v>341332.0623595505</v>
      </c>
      <c r="O263" s="63">
        <f t="shared" si="267"/>
        <v>0</v>
      </c>
      <c r="P263" s="64">
        <f t="shared" si="267"/>
        <v>0</v>
      </c>
      <c r="Q263" s="64">
        <f t="shared" si="267"/>
        <v>0</v>
      </c>
      <c r="R263" s="63">
        <f t="shared" si="267"/>
        <v>343697.95933147636</v>
      </c>
      <c r="S263" s="63">
        <f t="shared" si="267"/>
        <v>338596.05871836544</v>
      </c>
      <c r="T263" s="63">
        <f t="shared" si="267"/>
        <v>341332.0623595505</v>
      </c>
      <c r="X263" s="63">
        <f t="shared" ref="X263:AF263" si="268">X139-X262</f>
        <v>343697.95933147636</v>
      </c>
      <c r="Y263" s="64">
        <f t="shared" si="268"/>
        <v>338596.05871836544</v>
      </c>
      <c r="Z263" s="64">
        <f t="shared" si="268"/>
        <v>341332.0623595505</v>
      </c>
      <c r="AA263" s="63">
        <f t="shared" si="268"/>
        <v>0</v>
      </c>
      <c r="AB263" s="64">
        <f t="shared" si="268"/>
        <v>0</v>
      </c>
      <c r="AC263" s="64">
        <f t="shared" si="268"/>
        <v>0</v>
      </c>
      <c r="AD263" s="63">
        <f t="shared" si="268"/>
        <v>343697.95933147636</v>
      </c>
      <c r="AE263" s="64">
        <f t="shared" si="268"/>
        <v>338596.05871836544</v>
      </c>
      <c r="AF263" s="64">
        <f t="shared" si="268"/>
        <v>341332.0623595505</v>
      </c>
    </row>
    <row r="264" spans="1:32" ht="20.25" hidden="1" x14ac:dyDescent="0.3">
      <c r="A264" s="65"/>
      <c r="B264" s="193"/>
      <c r="C264" s="66" t="s">
        <v>372</v>
      </c>
      <c r="D264" s="67"/>
      <c r="E264" s="67"/>
      <c r="F264" s="68">
        <v>9.9</v>
      </c>
      <c r="G264" s="68">
        <v>9.8000000000000007</v>
      </c>
      <c r="H264" s="68">
        <v>9.6999999999999993</v>
      </c>
      <c r="I264" s="49"/>
      <c r="J264" s="50"/>
      <c r="K264" s="50"/>
      <c r="L264" s="90">
        <v>9.9</v>
      </c>
      <c r="M264" s="90">
        <v>9.8000000000000007</v>
      </c>
      <c r="N264" s="90">
        <v>9.6999999999999993</v>
      </c>
      <c r="O264" s="68">
        <v>9.9</v>
      </c>
      <c r="P264" s="68">
        <v>9.8000000000000007</v>
      </c>
      <c r="Q264" s="68">
        <v>9.6999999999999993</v>
      </c>
      <c r="R264" s="251">
        <f>R265/R266*10</f>
        <v>9.9000005895245469</v>
      </c>
      <c r="S264" s="251">
        <v>9.8000000000000007</v>
      </c>
      <c r="T264" s="251">
        <v>9.6999999999999993</v>
      </c>
      <c r="X264" s="90">
        <f>X265/X266*10</f>
        <v>9.9000005895245469</v>
      </c>
      <c r="Y264" s="90">
        <v>9.8000000000000007</v>
      </c>
      <c r="Z264" s="90">
        <v>9.6999999999999993</v>
      </c>
      <c r="AA264" s="90"/>
      <c r="AB264" s="90"/>
      <c r="AC264" s="90"/>
      <c r="AD264" s="90">
        <f>AD265/AD266*10</f>
        <v>9.9000005895245469</v>
      </c>
      <c r="AE264" s="90">
        <v>9.8000000000000007</v>
      </c>
      <c r="AF264" s="90">
        <v>9.6999999999999993</v>
      </c>
    </row>
    <row r="265" spans="1:32" ht="21" hidden="1" thickBot="1" x14ac:dyDescent="0.35">
      <c r="A265" s="65"/>
      <c r="B265" s="194"/>
      <c r="C265" s="69" t="s">
        <v>373</v>
      </c>
      <c r="D265" s="70"/>
      <c r="E265" s="70"/>
      <c r="F265" s="71">
        <f>F263*0.099</f>
        <v>33718.702973816158</v>
      </c>
      <c r="G265" s="71">
        <f>G263*0.098</f>
        <v>32865.971754399812</v>
      </c>
      <c r="H265" s="71">
        <f>H263*0.097</f>
        <v>32783.484048876402</v>
      </c>
      <c r="I265" s="49"/>
      <c r="J265" s="50"/>
      <c r="K265" s="50"/>
      <c r="L265" s="71">
        <f>L263*0.099</f>
        <v>34026.097973816162</v>
      </c>
      <c r="M265" s="71">
        <f>M263*0.098</f>
        <v>33182.413754399815</v>
      </c>
      <c r="N265" s="71">
        <f>N263*0.097</f>
        <v>33109.210048876397</v>
      </c>
      <c r="O265" s="71">
        <f>O263*0.099</f>
        <v>0</v>
      </c>
      <c r="P265" s="71">
        <f>P263*0.098</f>
        <v>0</v>
      </c>
      <c r="Q265" s="71">
        <f>Q263*0.097</f>
        <v>0</v>
      </c>
      <c r="R265" s="252">
        <v>34026.1</v>
      </c>
      <c r="S265" s="252">
        <v>33182.400000000001</v>
      </c>
      <c r="T265" s="252">
        <v>33109.199999999997</v>
      </c>
      <c r="X265" s="71">
        <v>34026.1</v>
      </c>
      <c r="Y265" s="71">
        <v>33182.400000000001</v>
      </c>
      <c r="Z265" s="71">
        <v>33109.199999999997</v>
      </c>
      <c r="AA265" s="71"/>
      <c r="AB265" s="71"/>
      <c r="AC265" s="71"/>
      <c r="AD265" s="71">
        <v>34026.1</v>
      </c>
      <c r="AE265" s="71">
        <v>33182.400000000001</v>
      </c>
      <c r="AF265" s="71">
        <v>33109.199999999997</v>
      </c>
    </row>
    <row r="266" spans="1:32" ht="20.25" hidden="1" thickBot="1" x14ac:dyDescent="0.3">
      <c r="A266" s="65"/>
      <c r="B266" s="195"/>
      <c r="C266" s="72" t="s">
        <v>267</v>
      </c>
      <c r="D266" s="73"/>
      <c r="E266" s="73"/>
      <c r="F266" s="74">
        <f t="shared" ref="F266:N266" si="269">F263*0.1</f>
        <v>34059.295933147638</v>
      </c>
      <c r="G266" s="74">
        <f t="shared" si="269"/>
        <v>33536.705871836544</v>
      </c>
      <c r="H266" s="74">
        <f t="shared" si="269"/>
        <v>33797.406235955052</v>
      </c>
      <c r="I266" s="74">
        <f t="shared" si="269"/>
        <v>310.5</v>
      </c>
      <c r="J266" s="74">
        <f t="shared" si="269"/>
        <v>322.90000000000003</v>
      </c>
      <c r="K266" s="74">
        <f t="shared" si="269"/>
        <v>335.8</v>
      </c>
      <c r="L266" s="74">
        <f t="shared" si="269"/>
        <v>34369.795933147638</v>
      </c>
      <c r="M266" s="74">
        <f t="shared" si="269"/>
        <v>33859.605871836546</v>
      </c>
      <c r="N266" s="74">
        <f t="shared" si="269"/>
        <v>34133.206235955055</v>
      </c>
      <c r="O266" s="74">
        <f>O263*0.1</f>
        <v>0</v>
      </c>
      <c r="P266" s="74">
        <f t="shared" ref="P266:T266" si="270">P263*0.1</f>
        <v>0</v>
      </c>
      <c r="Q266" s="74">
        <f t="shared" si="270"/>
        <v>0</v>
      </c>
      <c r="R266" s="253">
        <f>R263*0.1</f>
        <v>34369.795933147638</v>
      </c>
      <c r="S266" s="253">
        <f t="shared" si="270"/>
        <v>33859.605871836546</v>
      </c>
      <c r="T266" s="253">
        <f t="shared" si="270"/>
        <v>34133.206235955055</v>
      </c>
      <c r="X266" s="74">
        <f>X263*0.1</f>
        <v>34369.795933147638</v>
      </c>
      <c r="Y266" s="74">
        <f t="shared" ref="Y266:Z266" si="271">Y263*0.1</f>
        <v>33859.605871836546</v>
      </c>
      <c r="Z266" s="74">
        <f t="shared" si="271"/>
        <v>34133.206235955055</v>
      </c>
      <c r="AA266" s="74">
        <f>AA263*0.1</f>
        <v>0</v>
      </c>
      <c r="AB266" s="74">
        <f t="shared" ref="AB266:AC266" si="272">AB263*0.1</f>
        <v>0</v>
      </c>
      <c r="AC266" s="74">
        <f t="shared" si="272"/>
        <v>0</v>
      </c>
      <c r="AD266" s="74">
        <f>AD263*0.1</f>
        <v>34369.795933147638</v>
      </c>
      <c r="AE266" s="74">
        <f t="shared" ref="AE266:AF266" si="273">AE263*0.1</f>
        <v>33859.605871836546</v>
      </c>
      <c r="AF266" s="74">
        <f t="shared" si="273"/>
        <v>34133.206235955055</v>
      </c>
    </row>
    <row r="267" spans="1:32" ht="49.5" customHeight="1" x14ac:dyDescent="0.3">
      <c r="B267" s="331" t="s">
        <v>451</v>
      </c>
      <c r="C267" s="331"/>
      <c r="D267" s="276"/>
      <c r="E267" s="276"/>
      <c r="F267" s="277"/>
      <c r="G267" s="278" t="s">
        <v>440</v>
      </c>
      <c r="H267" s="279"/>
      <c r="I267" s="26"/>
      <c r="J267" s="26"/>
      <c r="K267" s="26"/>
      <c r="L267" s="220"/>
      <c r="M267" s="241"/>
      <c r="N267" s="241"/>
      <c r="O267" s="241"/>
      <c r="P267" s="220" t="s">
        <v>440</v>
      </c>
      <c r="Q267" s="241"/>
      <c r="R267" s="241"/>
      <c r="S267" s="241"/>
      <c r="T267" s="241"/>
      <c r="U267" s="241"/>
      <c r="V267" s="241"/>
      <c r="W267" s="241" t="s">
        <v>440</v>
      </c>
      <c r="X267" s="241"/>
      <c r="Y267" s="241"/>
      <c r="Z267" s="241"/>
      <c r="AA267" s="327"/>
      <c r="AB267" s="241"/>
      <c r="AC267" s="241"/>
      <c r="AD267" s="339" t="s">
        <v>440</v>
      </c>
      <c r="AE267" s="339"/>
      <c r="AF267" s="339"/>
    </row>
    <row r="268" spans="1:32" ht="18.75" x14ac:dyDescent="0.3">
      <c r="A268" s="3"/>
      <c r="B268" s="169"/>
      <c r="C268" s="4"/>
      <c r="D268" s="24"/>
      <c r="E268" s="24"/>
      <c r="F268" s="34"/>
      <c r="G268" s="35"/>
      <c r="H268" s="36"/>
      <c r="I268" s="25"/>
      <c r="J268" s="26"/>
      <c r="K268" s="26"/>
    </row>
  </sheetData>
  <mergeCells count="27">
    <mergeCell ref="AD267:AF267"/>
    <mergeCell ref="C1:AF1"/>
    <mergeCell ref="AD11:AD12"/>
    <mergeCell ref="AE11:AE12"/>
    <mergeCell ref="AF11:AF12"/>
    <mergeCell ref="C2:AF2"/>
    <mergeCell ref="C3:AF3"/>
    <mergeCell ref="B5:AF5"/>
    <mergeCell ref="B6:AF6"/>
    <mergeCell ref="B7:AF7"/>
    <mergeCell ref="B9:AF9"/>
    <mergeCell ref="C4:AF4"/>
    <mergeCell ref="B11:B12"/>
    <mergeCell ref="C11:C12"/>
    <mergeCell ref="L11:N11"/>
    <mergeCell ref="O11:Q11"/>
    <mergeCell ref="R11:T11"/>
    <mergeCell ref="U11:W11"/>
    <mergeCell ref="X11:Z11"/>
    <mergeCell ref="AA11:AC11"/>
    <mergeCell ref="D141:E141"/>
    <mergeCell ref="B267:C267"/>
    <mergeCell ref="F14:G14"/>
    <mergeCell ref="L14:M14"/>
    <mergeCell ref="O14:P14"/>
    <mergeCell ref="U14:V14"/>
    <mergeCell ref="AA14:AB14"/>
  </mergeCells>
  <pageMargins left="0.82677165354330717" right="0.55118110236220474" top="0.59055118110236227" bottom="0.9055118110236221" header="0.15748031496062992" footer="0.11811023622047245"/>
  <pageSetup paperSize="9" scale="47" fitToHeight="7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июнь 2020год</vt:lpstr>
      <vt:lpstr>июнь 2020год (второе чтение)</vt:lpstr>
      <vt:lpstr>'июнь 2020год'!Область_печати</vt:lpstr>
      <vt:lpstr>'июнь 2020год (второе чтение)'!Область_печати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2020-06-25T09:19:58Z</dcterms:modified>
</cp:coreProperties>
</file>