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601"/>
  </bookViews>
  <sheets>
    <sheet name=" август 2020  2 чтение" sheetId="31" r:id="rId1"/>
    <sheet name="Лист1" sheetId="28" r:id="rId2"/>
  </sheets>
  <definedNames>
    <definedName name="_xlnm.Print_Titles" localSheetId="0">' август 2020  2 чтение'!$12:$12</definedName>
    <definedName name="_xlnm.Print_Area" localSheetId="0">' август 2020  2 чтение'!$A$1:$AL$280</definedName>
  </definedNames>
  <calcPr calcId="152511"/>
</workbook>
</file>

<file path=xl/calcChain.xml><?xml version="1.0" encoding="utf-8"?>
<calcChain xmlns="http://schemas.openxmlformats.org/spreadsheetml/2006/main">
  <c r="N263" i="31" l="1"/>
  <c r="M263" i="31"/>
  <c r="L263" i="31"/>
  <c r="F263" i="31"/>
  <c r="Y259" i="31"/>
  <c r="AE259" i="31" s="1"/>
  <c r="AK259" i="31" s="1"/>
  <c r="T259" i="31"/>
  <c r="Z259" i="31" s="1"/>
  <c r="S259" i="31"/>
  <c r="R259" i="31"/>
  <c r="X259" i="31" s="1"/>
  <c r="AD259" i="31" s="1"/>
  <c r="AJ259" i="31" s="1"/>
  <c r="K259" i="31"/>
  <c r="K258" i="31" s="1"/>
  <c r="J259" i="31"/>
  <c r="J258" i="31" s="1"/>
  <c r="I259" i="31"/>
  <c r="AI258" i="31"/>
  <c r="AH258" i="31"/>
  <c r="AG258" i="31"/>
  <c r="AC258" i="31"/>
  <c r="AB258" i="31"/>
  <c r="AA258" i="31"/>
  <c r="W258" i="31"/>
  <c r="V258" i="31"/>
  <c r="U258" i="31"/>
  <c r="Q258" i="31"/>
  <c r="P258" i="31"/>
  <c r="O258" i="31"/>
  <c r="R258" i="31" s="1"/>
  <c r="X258" i="31" s="1"/>
  <c r="AD258" i="31" s="1"/>
  <c r="AJ258" i="31" s="1"/>
  <c r="N258" i="31"/>
  <c r="T258" i="31" s="1"/>
  <c r="Z258" i="31" s="1"/>
  <c r="AF259" i="31" s="1"/>
  <c r="M258" i="31"/>
  <c r="L258" i="31"/>
  <c r="I258" i="31"/>
  <c r="H258" i="31"/>
  <c r="G258" i="31"/>
  <c r="F258" i="31"/>
  <c r="AG257" i="31"/>
  <c r="AG256" i="31" s="1"/>
  <c r="U257" i="31"/>
  <c r="U256" i="31" s="1"/>
  <c r="O257" i="31"/>
  <c r="N257" i="31"/>
  <c r="M257" i="31"/>
  <c r="S257" i="31" s="1"/>
  <c r="L257" i="31"/>
  <c r="F257" i="31"/>
  <c r="F256" i="31" s="1"/>
  <c r="AI256" i="31"/>
  <c r="AH256" i="31"/>
  <c r="AC256" i="31"/>
  <c r="AB256" i="31"/>
  <c r="AA256" i="31"/>
  <c r="W256" i="31"/>
  <c r="V256" i="31"/>
  <c r="Q256" i="31"/>
  <c r="P256" i="31"/>
  <c r="O256" i="31"/>
  <c r="H256" i="31"/>
  <c r="G256" i="31"/>
  <c r="AL255" i="31"/>
  <c r="AK255" i="31"/>
  <c r="AG255" i="31"/>
  <c r="AL254" i="31"/>
  <c r="AE254" i="31"/>
  <c r="AK254" i="31" s="1"/>
  <c r="AD254" i="31"/>
  <c r="AD253" i="31" s="1"/>
  <c r="AI253" i="31"/>
  <c r="AH253" i="31"/>
  <c r="AF253" i="31"/>
  <c r="AC253" i="31"/>
  <c r="AB253" i="31"/>
  <c r="AA253" i="31"/>
  <c r="AF252" i="31"/>
  <c r="T252" i="31"/>
  <c r="S252" i="31"/>
  <c r="Y252" i="31" s="1"/>
  <c r="AE252" i="31" s="1"/>
  <c r="AE251" i="31" s="1"/>
  <c r="R252" i="31"/>
  <c r="X252" i="31" s="1"/>
  <c r="X251" i="31" s="1"/>
  <c r="K252" i="31"/>
  <c r="J252" i="31"/>
  <c r="I252" i="31"/>
  <c r="AI251" i="31"/>
  <c r="AL251" i="31" s="1"/>
  <c r="AH251" i="31"/>
  <c r="AG251" i="31"/>
  <c r="AC251" i="31"/>
  <c r="AB251" i="31"/>
  <c r="AA251" i="31"/>
  <c r="W251" i="31"/>
  <c r="V251" i="31"/>
  <c r="U251" i="31"/>
  <c r="Q251" i="31"/>
  <c r="P251" i="31"/>
  <c r="O251" i="31"/>
  <c r="N251" i="31"/>
  <c r="M251" i="31"/>
  <c r="L251" i="31"/>
  <c r="H251" i="31"/>
  <c r="G251" i="31"/>
  <c r="F251" i="31"/>
  <c r="AL250" i="31"/>
  <c r="AK250" i="31"/>
  <c r="AJ250" i="31"/>
  <c r="AL249" i="31"/>
  <c r="AK249" i="31"/>
  <c r="AK246" i="31" s="1"/>
  <c r="AJ249" i="31"/>
  <c r="AL248" i="31"/>
  <c r="AJ248" i="31"/>
  <c r="Z248" i="31"/>
  <c r="Y248" i="31"/>
  <c r="X248" i="31"/>
  <c r="AF247" i="31"/>
  <c r="Z247" i="31"/>
  <c r="Z246" i="31" s="1"/>
  <c r="Y247" i="31"/>
  <c r="X247" i="31"/>
  <c r="AD247" i="31" s="1"/>
  <c r="AI246" i="31"/>
  <c r="AI242" i="31" s="1"/>
  <c r="AH246" i="31"/>
  <c r="AH242" i="31" s="1"/>
  <c r="AG246" i="31"/>
  <c r="AE246" i="31"/>
  <c r="AC246" i="31"/>
  <c r="AC242" i="31" s="1"/>
  <c r="AB246" i="31"/>
  <c r="AB242" i="31" s="1"/>
  <c r="AA246" i="31"/>
  <c r="AA242" i="31" s="1"/>
  <c r="U246" i="31"/>
  <c r="U242" i="31" s="1"/>
  <c r="AE245" i="31"/>
  <c r="AK245" i="31" s="1"/>
  <c r="Z245" i="31"/>
  <c r="AF245" i="31" s="1"/>
  <c r="Y245" i="31"/>
  <c r="X245" i="31"/>
  <c r="AD245" i="31" s="1"/>
  <c r="AJ245" i="31" s="1"/>
  <c r="Z244" i="31"/>
  <c r="AF244" i="31" s="1"/>
  <c r="Y244" i="31"/>
  <c r="AE244" i="31" s="1"/>
  <c r="AK244" i="31" s="1"/>
  <c r="X244" i="31"/>
  <c r="AD244" i="31" s="1"/>
  <c r="AJ244" i="31" s="1"/>
  <c r="T243" i="31"/>
  <c r="Z243" i="31" s="1"/>
  <c r="Z242" i="31" s="1"/>
  <c r="S243" i="31"/>
  <c r="Y243" i="31" s="1"/>
  <c r="R243" i="31"/>
  <c r="X243" i="31" s="1"/>
  <c r="K243" i="31"/>
  <c r="J243" i="31"/>
  <c r="I243" i="31"/>
  <c r="AG242" i="31"/>
  <c r="W242" i="31"/>
  <c r="V242" i="31"/>
  <c r="Q242" i="31"/>
  <c r="P242" i="31"/>
  <c r="O242" i="31"/>
  <c r="N242" i="31"/>
  <c r="M242" i="31"/>
  <c r="J242" i="31" s="1"/>
  <c r="L242" i="31"/>
  <c r="I242" i="31" s="1"/>
  <c r="K242" i="31"/>
  <c r="T241" i="31"/>
  <c r="Z241" i="31" s="1"/>
  <c r="AF241" i="31" s="1"/>
  <c r="S241" i="31"/>
  <c r="Y241" i="31" s="1"/>
  <c r="AE241" i="31" s="1"/>
  <c r="AK241" i="31" s="1"/>
  <c r="R241" i="31"/>
  <c r="X241" i="31" s="1"/>
  <c r="AD241" i="31" s="1"/>
  <c r="AJ241" i="31" s="1"/>
  <c r="K241" i="31"/>
  <c r="J241" i="31"/>
  <c r="I241" i="31"/>
  <c r="T240" i="31"/>
  <c r="Z240" i="31" s="1"/>
  <c r="AF240" i="31" s="1"/>
  <c r="S240" i="31"/>
  <c r="Y240" i="31" s="1"/>
  <c r="AE240" i="31" s="1"/>
  <c r="AK240" i="31" s="1"/>
  <c r="R240" i="31"/>
  <c r="X240" i="31" s="1"/>
  <c r="AD240" i="31" s="1"/>
  <c r="AJ240" i="31" s="1"/>
  <c r="K240" i="31"/>
  <c r="J240" i="31"/>
  <c r="I240" i="31"/>
  <c r="T239" i="31"/>
  <c r="Z239" i="31" s="1"/>
  <c r="AF239" i="31" s="1"/>
  <c r="S239" i="31"/>
  <c r="Y239" i="31" s="1"/>
  <c r="AE239" i="31" s="1"/>
  <c r="AK239" i="31" s="1"/>
  <c r="R239" i="31"/>
  <c r="X239" i="31" s="1"/>
  <c r="AD239" i="31" s="1"/>
  <c r="AJ239" i="31" s="1"/>
  <c r="K239" i="31"/>
  <c r="J239" i="31"/>
  <c r="I239" i="31"/>
  <c r="AL238" i="31"/>
  <c r="T238" i="31"/>
  <c r="Z238" i="31" s="1"/>
  <c r="S238" i="31"/>
  <c r="Y238" i="31" s="1"/>
  <c r="AE238" i="31" s="1"/>
  <c r="AK238" i="31" s="1"/>
  <c r="R238" i="31"/>
  <c r="X238" i="31" s="1"/>
  <c r="AD238" i="31" s="1"/>
  <c r="AJ238" i="31" s="1"/>
  <c r="K238" i="31"/>
  <c r="J238" i="31"/>
  <c r="I238" i="31"/>
  <c r="T237" i="31"/>
  <c r="Z237" i="31" s="1"/>
  <c r="AF237" i="31" s="1"/>
  <c r="S237" i="31"/>
  <c r="Y237" i="31" s="1"/>
  <c r="AE237" i="31" s="1"/>
  <c r="AK237" i="31" s="1"/>
  <c r="R237" i="31"/>
  <c r="X237" i="31" s="1"/>
  <c r="AD237" i="31" s="1"/>
  <c r="AJ237" i="31" s="1"/>
  <c r="K237" i="31"/>
  <c r="J237" i="31"/>
  <c r="I237" i="31"/>
  <c r="Y236" i="31"/>
  <c r="AE236" i="31" s="1"/>
  <c r="AK236" i="31" s="1"/>
  <c r="T236" i="31"/>
  <c r="Z236" i="31" s="1"/>
  <c r="AF236" i="31" s="1"/>
  <c r="S236" i="31"/>
  <c r="R236" i="31"/>
  <c r="X236" i="31" s="1"/>
  <c r="AD236" i="31" s="1"/>
  <c r="AJ236" i="31" s="1"/>
  <c r="K236" i="31"/>
  <c r="J236" i="31"/>
  <c r="I236" i="31"/>
  <c r="T235" i="31"/>
  <c r="Z235" i="31" s="1"/>
  <c r="AF235" i="31" s="1"/>
  <c r="S235" i="31"/>
  <c r="Y235" i="31" s="1"/>
  <c r="AE235" i="31" s="1"/>
  <c r="AK235" i="31" s="1"/>
  <c r="R235" i="31"/>
  <c r="X235" i="31" s="1"/>
  <c r="AD235" i="31" s="1"/>
  <c r="AJ235" i="31" s="1"/>
  <c r="T234" i="31"/>
  <c r="Z234" i="31" s="1"/>
  <c r="AF234" i="31" s="1"/>
  <c r="S234" i="31"/>
  <c r="Y234" i="31" s="1"/>
  <c r="AE234" i="31" s="1"/>
  <c r="AK234" i="31" s="1"/>
  <c r="R234" i="31"/>
  <c r="X234" i="31" s="1"/>
  <c r="AD234" i="31" s="1"/>
  <c r="AJ234" i="31" s="1"/>
  <c r="K234" i="31"/>
  <c r="J234" i="31"/>
  <c r="I234" i="31"/>
  <c r="Y233" i="31"/>
  <c r="AE233" i="31" s="1"/>
  <c r="AK233" i="31" s="1"/>
  <c r="T233" i="31"/>
  <c r="Z233" i="31" s="1"/>
  <c r="AF233" i="31" s="1"/>
  <c r="S233" i="31"/>
  <c r="R233" i="31"/>
  <c r="X233" i="31" s="1"/>
  <c r="AD233" i="31" s="1"/>
  <c r="AJ233" i="31" s="1"/>
  <c r="K233" i="31"/>
  <c r="J233" i="31"/>
  <c r="I233" i="31"/>
  <c r="T232" i="31"/>
  <c r="Z232" i="31" s="1"/>
  <c r="AF232" i="31" s="1"/>
  <c r="S232" i="31"/>
  <c r="Y232" i="31" s="1"/>
  <c r="AE232" i="31" s="1"/>
  <c r="AK232" i="31" s="1"/>
  <c r="R232" i="31"/>
  <c r="X232" i="31" s="1"/>
  <c r="AD232" i="31" s="1"/>
  <c r="AJ232" i="31" s="1"/>
  <c r="K232" i="31"/>
  <c r="J232" i="31"/>
  <c r="I232" i="31"/>
  <c r="T231" i="31"/>
  <c r="Z231" i="31" s="1"/>
  <c r="AF231" i="31" s="1"/>
  <c r="S231" i="31"/>
  <c r="Y231" i="31" s="1"/>
  <c r="AE231" i="31" s="1"/>
  <c r="AK231" i="31" s="1"/>
  <c r="R231" i="31"/>
  <c r="X231" i="31" s="1"/>
  <c r="AD231" i="31" s="1"/>
  <c r="AJ231" i="31" s="1"/>
  <c r="K231" i="31"/>
  <c r="J231" i="31"/>
  <c r="I231" i="31"/>
  <c r="T230" i="31"/>
  <c r="Z230" i="31" s="1"/>
  <c r="AF230" i="31" s="1"/>
  <c r="S230" i="31"/>
  <c r="Y230" i="31" s="1"/>
  <c r="AE230" i="31" s="1"/>
  <c r="AK230" i="31" s="1"/>
  <c r="R230" i="31"/>
  <c r="X230" i="31" s="1"/>
  <c r="AD230" i="31" s="1"/>
  <c r="AJ230" i="31" s="1"/>
  <c r="K230" i="31"/>
  <c r="J230" i="31"/>
  <c r="I230" i="31"/>
  <c r="T229" i="31"/>
  <c r="Z229" i="31" s="1"/>
  <c r="AF229" i="31" s="1"/>
  <c r="AL229" i="31" s="1"/>
  <c r="S229" i="31"/>
  <c r="Y229" i="31" s="1"/>
  <c r="AE229" i="31" s="1"/>
  <c r="AK229" i="31" s="1"/>
  <c r="R229" i="31"/>
  <c r="X229" i="31" s="1"/>
  <c r="AD229" i="31" s="1"/>
  <c r="AJ229" i="31" s="1"/>
  <c r="K229" i="31"/>
  <c r="J229" i="31"/>
  <c r="I229" i="31"/>
  <c r="T228" i="31"/>
  <c r="Z228" i="31" s="1"/>
  <c r="AF228" i="31" s="1"/>
  <c r="S228" i="31"/>
  <c r="Y228" i="31" s="1"/>
  <c r="AE228" i="31" s="1"/>
  <c r="AK228" i="31" s="1"/>
  <c r="R228" i="31"/>
  <c r="X228" i="31" s="1"/>
  <c r="AD228" i="31" s="1"/>
  <c r="AJ228" i="31" s="1"/>
  <c r="K228" i="31"/>
  <c r="J228" i="31"/>
  <c r="I228" i="31"/>
  <c r="T227" i="31"/>
  <c r="Z227" i="31" s="1"/>
  <c r="AF227" i="31" s="1"/>
  <c r="S227" i="31"/>
  <c r="Y227" i="31" s="1"/>
  <c r="AE227" i="31" s="1"/>
  <c r="AK227" i="31" s="1"/>
  <c r="R227" i="31"/>
  <c r="X227" i="31" s="1"/>
  <c r="AD227" i="31" s="1"/>
  <c r="AJ227" i="31" s="1"/>
  <c r="K227" i="31"/>
  <c r="J227" i="31"/>
  <c r="I227" i="31"/>
  <c r="T226" i="31"/>
  <c r="Z226" i="31" s="1"/>
  <c r="AF226" i="31" s="1"/>
  <c r="S226" i="31"/>
  <c r="Y226" i="31" s="1"/>
  <c r="AE226" i="31" s="1"/>
  <c r="AK226" i="31" s="1"/>
  <c r="R226" i="31"/>
  <c r="X226" i="31" s="1"/>
  <c r="AD226" i="31" s="1"/>
  <c r="AJ226" i="31" s="1"/>
  <c r="K226" i="31"/>
  <c r="J226" i="31"/>
  <c r="I226" i="31"/>
  <c r="T225" i="31"/>
  <c r="Z225" i="31" s="1"/>
  <c r="AF225" i="31" s="1"/>
  <c r="S225" i="31"/>
  <c r="Y225" i="31" s="1"/>
  <c r="AE225" i="31" s="1"/>
  <c r="AK225" i="31" s="1"/>
  <c r="R225" i="31"/>
  <c r="X225" i="31" s="1"/>
  <c r="AD225" i="31" s="1"/>
  <c r="AJ225" i="31" s="1"/>
  <c r="K225" i="31"/>
  <c r="J225" i="31"/>
  <c r="I225" i="31"/>
  <c r="T224" i="31"/>
  <c r="Z224" i="31" s="1"/>
  <c r="AF224" i="31" s="1"/>
  <c r="S224" i="31"/>
  <c r="Y224" i="31" s="1"/>
  <c r="AE224" i="31" s="1"/>
  <c r="AK224" i="31" s="1"/>
  <c r="R224" i="31"/>
  <c r="X224" i="31" s="1"/>
  <c r="AD224" i="31" s="1"/>
  <c r="AJ224" i="31" s="1"/>
  <c r="K224" i="31"/>
  <c r="J224" i="31"/>
  <c r="I224" i="31"/>
  <c r="T223" i="31"/>
  <c r="Z223" i="31" s="1"/>
  <c r="AF223" i="31" s="1"/>
  <c r="S223" i="31"/>
  <c r="Y223" i="31" s="1"/>
  <c r="AE223" i="31" s="1"/>
  <c r="AK223" i="31" s="1"/>
  <c r="R223" i="31"/>
  <c r="X223" i="31" s="1"/>
  <c r="AD223" i="31" s="1"/>
  <c r="AJ223" i="31" s="1"/>
  <c r="K223" i="31"/>
  <c r="J223" i="31"/>
  <c r="I223" i="31"/>
  <c r="T222" i="31"/>
  <c r="Z222" i="31" s="1"/>
  <c r="AF222" i="31" s="1"/>
  <c r="AL222" i="31" s="1"/>
  <c r="S222" i="31"/>
  <c r="Y222" i="31" s="1"/>
  <c r="AE222" i="31" s="1"/>
  <c r="AK222" i="31" s="1"/>
  <c r="R222" i="31"/>
  <c r="X222" i="31" s="1"/>
  <c r="AD222" i="31" s="1"/>
  <c r="AJ222" i="31" s="1"/>
  <c r="K222" i="31"/>
  <c r="J222" i="31"/>
  <c r="I222" i="31"/>
  <c r="T221" i="31"/>
  <c r="Z221" i="31" s="1"/>
  <c r="AF221" i="31" s="1"/>
  <c r="S221" i="31"/>
  <c r="Y221" i="31" s="1"/>
  <c r="AE221" i="31" s="1"/>
  <c r="AK221" i="31" s="1"/>
  <c r="R221" i="31"/>
  <c r="X221" i="31" s="1"/>
  <c r="AD221" i="31" s="1"/>
  <c r="AJ221" i="31" s="1"/>
  <c r="K221" i="31"/>
  <c r="J221" i="31"/>
  <c r="I221" i="31"/>
  <c r="T220" i="31"/>
  <c r="Z220" i="31" s="1"/>
  <c r="AF220" i="31" s="1"/>
  <c r="S220" i="31"/>
  <c r="Y220" i="31" s="1"/>
  <c r="AE220" i="31" s="1"/>
  <c r="AK220" i="31" s="1"/>
  <c r="R220" i="31"/>
  <c r="X220" i="31" s="1"/>
  <c r="AD220" i="31" s="1"/>
  <c r="AJ220" i="31" s="1"/>
  <c r="K220" i="31"/>
  <c r="J220" i="31"/>
  <c r="I220" i="31"/>
  <c r="T219" i="31"/>
  <c r="Z219" i="31" s="1"/>
  <c r="AF219" i="31" s="1"/>
  <c r="S219" i="31"/>
  <c r="Y219" i="31" s="1"/>
  <c r="AE219" i="31" s="1"/>
  <c r="AK219" i="31" s="1"/>
  <c r="R219" i="31"/>
  <c r="X219" i="31" s="1"/>
  <c r="AD219" i="31" s="1"/>
  <c r="AJ219" i="31" s="1"/>
  <c r="K219" i="31"/>
  <c r="J219" i="31"/>
  <c r="I219" i="31"/>
  <c r="AG218" i="31"/>
  <c r="AG208" i="31" s="1"/>
  <c r="T218" i="31"/>
  <c r="Z218" i="31" s="1"/>
  <c r="AF218" i="31" s="1"/>
  <c r="S218" i="31"/>
  <c r="Y218" i="31" s="1"/>
  <c r="AE218" i="31" s="1"/>
  <c r="AK218" i="31" s="1"/>
  <c r="R218" i="31"/>
  <c r="X218" i="31" s="1"/>
  <c r="AD218" i="31" s="1"/>
  <c r="K218" i="31"/>
  <c r="J218" i="31"/>
  <c r="I218" i="31"/>
  <c r="T217" i="31"/>
  <c r="Z217" i="31" s="1"/>
  <c r="AF217" i="31" s="1"/>
  <c r="S217" i="31"/>
  <c r="Y217" i="31" s="1"/>
  <c r="AE217" i="31" s="1"/>
  <c r="AK217" i="31" s="1"/>
  <c r="R217" i="31"/>
  <c r="X217" i="31" s="1"/>
  <c r="AD217" i="31" s="1"/>
  <c r="AJ217" i="31" s="1"/>
  <c r="K217" i="31"/>
  <c r="J217" i="31"/>
  <c r="I217" i="31"/>
  <c r="T216" i="31"/>
  <c r="Z216" i="31" s="1"/>
  <c r="AF216" i="31" s="1"/>
  <c r="AL216" i="31" s="1"/>
  <c r="S216" i="31"/>
  <c r="Y216" i="31" s="1"/>
  <c r="AE216" i="31" s="1"/>
  <c r="AK216" i="31" s="1"/>
  <c r="R216" i="31"/>
  <c r="X216" i="31" s="1"/>
  <c r="AD216" i="31" s="1"/>
  <c r="AJ216" i="31" s="1"/>
  <c r="K216" i="31"/>
  <c r="J216" i="31"/>
  <c r="I216" i="31"/>
  <c r="T215" i="31"/>
  <c r="Z215" i="31" s="1"/>
  <c r="AF215" i="31" s="1"/>
  <c r="AL215" i="31" s="1"/>
  <c r="S215" i="31"/>
  <c r="Y215" i="31" s="1"/>
  <c r="AE215" i="31" s="1"/>
  <c r="AK215" i="31" s="1"/>
  <c r="R215" i="31"/>
  <c r="X215" i="31" s="1"/>
  <c r="AD215" i="31" s="1"/>
  <c r="AJ215" i="31" s="1"/>
  <c r="K215" i="31"/>
  <c r="J215" i="31"/>
  <c r="I215" i="31"/>
  <c r="Z214" i="31"/>
  <c r="AF214" i="31" s="1"/>
  <c r="T214" i="31"/>
  <c r="S214" i="31"/>
  <c r="Y214" i="31" s="1"/>
  <c r="AE214" i="31" s="1"/>
  <c r="AK214" i="31" s="1"/>
  <c r="R214" i="31"/>
  <c r="X214" i="31" s="1"/>
  <c r="AD214" i="31" s="1"/>
  <c r="AJ214" i="31" s="1"/>
  <c r="K214" i="31"/>
  <c r="J214" i="31"/>
  <c r="I214" i="31"/>
  <c r="T213" i="31"/>
  <c r="Z213" i="31" s="1"/>
  <c r="AF213" i="31" s="1"/>
  <c r="S213" i="31"/>
  <c r="Y213" i="31" s="1"/>
  <c r="AE213" i="31" s="1"/>
  <c r="AK213" i="31" s="1"/>
  <c r="R213" i="31"/>
  <c r="X213" i="31" s="1"/>
  <c r="AD213" i="31" s="1"/>
  <c r="AJ213" i="31" s="1"/>
  <c r="K213" i="31"/>
  <c r="J213" i="31"/>
  <c r="I213" i="31"/>
  <c r="T212" i="31"/>
  <c r="S212" i="31"/>
  <c r="Y212" i="31" s="1"/>
  <c r="AE212" i="31" s="1"/>
  <c r="AK212" i="31" s="1"/>
  <c r="R212" i="31"/>
  <c r="X212" i="31" s="1"/>
  <c r="AD212" i="31" s="1"/>
  <c r="AJ212" i="31" s="1"/>
  <c r="K212" i="31"/>
  <c r="J212" i="31"/>
  <c r="I212" i="31"/>
  <c r="T211" i="31"/>
  <c r="Z211" i="31" s="1"/>
  <c r="AF211" i="31" s="1"/>
  <c r="S211" i="31"/>
  <c r="Y211" i="31" s="1"/>
  <c r="AE211" i="31" s="1"/>
  <c r="AK211" i="31" s="1"/>
  <c r="R211" i="31"/>
  <c r="X211" i="31" s="1"/>
  <c r="AD211" i="31" s="1"/>
  <c r="AJ211" i="31" s="1"/>
  <c r="K211" i="31"/>
  <c r="J211" i="31"/>
  <c r="I211" i="31"/>
  <c r="AL210" i="31"/>
  <c r="T210" i="31"/>
  <c r="Z210" i="31" s="1"/>
  <c r="S210" i="31"/>
  <c r="Y210" i="31" s="1"/>
  <c r="AE210" i="31" s="1"/>
  <c r="AK210" i="31" s="1"/>
  <c r="R210" i="31"/>
  <c r="X210" i="31" s="1"/>
  <c r="AD210" i="31" s="1"/>
  <c r="AJ210" i="31" s="1"/>
  <c r="K210" i="31"/>
  <c r="J210" i="31"/>
  <c r="I210" i="31"/>
  <c r="T209" i="31"/>
  <c r="Z209" i="31" s="1"/>
  <c r="S209" i="31"/>
  <c r="Y209" i="31" s="1"/>
  <c r="R209" i="31"/>
  <c r="K209" i="31"/>
  <c r="J209" i="31"/>
  <c r="I209" i="31"/>
  <c r="AI208" i="31"/>
  <c r="AI192" i="31" s="1"/>
  <c r="AH208" i="31"/>
  <c r="AH192" i="31" s="1"/>
  <c r="AC208" i="31"/>
  <c r="AB208" i="31"/>
  <c r="AA208" i="31"/>
  <c r="AA192" i="31" s="1"/>
  <c r="W208" i="31"/>
  <c r="W192" i="31" s="1"/>
  <c r="V208" i="31"/>
  <c r="U208" i="31"/>
  <c r="Q208" i="31"/>
  <c r="Q192" i="31" s="1"/>
  <c r="P208" i="31"/>
  <c r="P192" i="31" s="1"/>
  <c r="O208" i="31"/>
  <c r="N208" i="31"/>
  <c r="M208" i="31"/>
  <c r="M192" i="31" s="1"/>
  <c r="L208" i="31"/>
  <c r="L192" i="31" s="1"/>
  <c r="H208" i="31"/>
  <c r="G208" i="31"/>
  <c r="F208" i="31"/>
  <c r="AG207" i="31"/>
  <c r="AF207" i="31"/>
  <c r="AL207" i="31" s="1"/>
  <c r="AE207" i="31"/>
  <c r="AK207" i="31" s="1"/>
  <c r="AD207" i="31"/>
  <c r="T206" i="31"/>
  <c r="Z206" i="31" s="1"/>
  <c r="AF206" i="31" s="1"/>
  <c r="S206" i="31"/>
  <c r="Y206" i="31" s="1"/>
  <c r="AE206" i="31" s="1"/>
  <c r="AK206" i="31" s="1"/>
  <c r="R206" i="31"/>
  <c r="X206" i="31" s="1"/>
  <c r="AD206" i="31" s="1"/>
  <c r="AJ206" i="31" s="1"/>
  <c r="K206" i="31"/>
  <c r="J206" i="31"/>
  <c r="I206" i="31"/>
  <c r="T205" i="31"/>
  <c r="Z205" i="31" s="1"/>
  <c r="AF205" i="31" s="1"/>
  <c r="S205" i="31"/>
  <c r="Y205" i="31" s="1"/>
  <c r="AE205" i="31" s="1"/>
  <c r="AK205" i="31" s="1"/>
  <c r="R205" i="31"/>
  <c r="X205" i="31" s="1"/>
  <c r="AD205" i="31" s="1"/>
  <c r="AJ205" i="31" s="1"/>
  <c r="K205" i="31"/>
  <c r="J205" i="31"/>
  <c r="I205" i="31"/>
  <c r="Z204" i="31"/>
  <c r="AF204" i="31" s="1"/>
  <c r="Y204" i="31"/>
  <c r="AE204" i="31" s="1"/>
  <c r="AK204" i="31" s="1"/>
  <c r="X204" i="31"/>
  <c r="AD204" i="31" s="1"/>
  <c r="AJ204" i="31" s="1"/>
  <c r="T203" i="31"/>
  <c r="Z203" i="31" s="1"/>
  <c r="AF203" i="31" s="1"/>
  <c r="S203" i="31"/>
  <c r="Y203" i="31" s="1"/>
  <c r="AE203" i="31" s="1"/>
  <c r="AK203" i="31" s="1"/>
  <c r="R203" i="31"/>
  <c r="X203" i="31" s="1"/>
  <c r="AD203" i="31" s="1"/>
  <c r="AJ203" i="31" s="1"/>
  <c r="K203" i="31"/>
  <c r="J203" i="31"/>
  <c r="I203" i="31"/>
  <c r="Z202" i="31"/>
  <c r="AF202" i="31" s="1"/>
  <c r="T202" i="31"/>
  <c r="S202" i="31"/>
  <c r="Y202" i="31" s="1"/>
  <c r="AE202" i="31" s="1"/>
  <c r="AK202" i="31" s="1"/>
  <c r="R202" i="31"/>
  <c r="X202" i="31" s="1"/>
  <c r="AD202" i="31" s="1"/>
  <c r="AJ202" i="31" s="1"/>
  <c r="K202" i="31"/>
  <c r="J202" i="31"/>
  <c r="I202" i="31"/>
  <c r="Y201" i="31"/>
  <c r="AE201" i="31" s="1"/>
  <c r="AK201" i="31" s="1"/>
  <c r="T201" i="31"/>
  <c r="Z201" i="31" s="1"/>
  <c r="AF201" i="31" s="1"/>
  <c r="S201" i="31"/>
  <c r="R201" i="31"/>
  <c r="X201" i="31" s="1"/>
  <c r="AD201" i="31" s="1"/>
  <c r="AJ201" i="31" s="1"/>
  <c r="K201" i="31"/>
  <c r="J201" i="31"/>
  <c r="I201" i="31"/>
  <c r="T200" i="31"/>
  <c r="Z200" i="31" s="1"/>
  <c r="AF200" i="31" s="1"/>
  <c r="S200" i="31"/>
  <c r="Y200" i="31" s="1"/>
  <c r="AE200" i="31" s="1"/>
  <c r="AK200" i="31" s="1"/>
  <c r="R200" i="31"/>
  <c r="X200" i="31" s="1"/>
  <c r="AD200" i="31" s="1"/>
  <c r="AJ200" i="31" s="1"/>
  <c r="K200" i="31"/>
  <c r="J200" i="31"/>
  <c r="I200" i="31"/>
  <c r="T199" i="31"/>
  <c r="Z199" i="31" s="1"/>
  <c r="AF199" i="31" s="1"/>
  <c r="S199" i="31"/>
  <c r="Y199" i="31" s="1"/>
  <c r="AE199" i="31" s="1"/>
  <c r="AK199" i="31" s="1"/>
  <c r="R199" i="31"/>
  <c r="X199" i="31" s="1"/>
  <c r="AD199" i="31" s="1"/>
  <c r="AJ199" i="31" s="1"/>
  <c r="K199" i="31"/>
  <c r="J199" i="31"/>
  <c r="I199" i="31"/>
  <c r="Y198" i="31"/>
  <c r="AE198" i="31" s="1"/>
  <c r="AK198" i="31" s="1"/>
  <c r="T198" i="31"/>
  <c r="Z198" i="31" s="1"/>
  <c r="AF198" i="31" s="1"/>
  <c r="AL198" i="31" s="1"/>
  <c r="S198" i="31"/>
  <c r="R198" i="31"/>
  <c r="X198" i="31" s="1"/>
  <c r="AD198" i="31" s="1"/>
  <c r="AJ198" i="31" s="1"/>
  <c r="K198" i="31"/>
  <c r="J198" i="31"/>
  <c r="I198" i="31"/>
  <c r="T197" i="31"/>
  <c r="Z197" i="31" s="1"/>
  <c r="AF197" i="31" s="1"/>
  <c r="AL197" i="31" s="1"/>
  <c r="S197" i="31"/>
  <c r="Y197" i="31" s="1"/>
  <c r="AE197" i="31" s="1"/>
  <c r="AK197" i="31" s="1"/>
  <c r="R197" i="31"/>
  <c r="X197" i="31" s="1"/>
  <c r="AD197" i="31" s="1"/>
  <c r="AJ197" i="31" s="1"/>
  <c r="K197" i="31"/>
  <c r="J197" i="31"/>
  <c r="I197" i="31"/>
  <c r="Z196" i="31"/>
  <c r="AF196" i="31" s="1"/>
  <c r="T196" i="31"/>
  <c r="S196" i="31"/>
  <c r="Y196" i="31" s="1"/>
  <c r="AE196" i="31" s="1"/>
  <c r="AK196" i="31" s="1"/>
  <c r="R196" i="31"/>
  <c r="X196" i="31" s="1"/>
  <c r="AD196" i="31" s="1"/>
  <c r="AJ196" i="31" s="1"/>
  <c r="K196" i="31"/>
  <c r="J196" i="31"/>
  <c r="I196" i="31"/>
  <c r="AK195" i="31"/>
  <c r="T195" i="31"/>
  <c r="Z195" i="31" s="1"/>
  <c r="AF195" i="31" s="1"/>
  <c r="S195" i="31"/>
  <c r="Y195" i="31" s="1"/>
  <c r="AE195" i="31" s="1"/>
  <c r="R195" i="31"/>
  <c r="X195" i="31" s="1"/>
  <c r="AD195" i="31" s="1"/>
  <c r="AJ195" i="31" s="1"/>
  <c r="K195" i="31"/>
  <c r="J195" i="31"/>
  <c r="I195" i="31"/>
  <c r="T194" i="31"/>
  <c r="Z194" i="31" s="1"/>
  <c r="AF194" i="31" s="1"/>
  <c r="S194" i="31"/>
  <c r="Y194" i="31" s="1"/>
  <c r="AE194" i="31" s="1"/>
  <c r="AK194" i="31" s="1"/>
  <c r="R194" i="31"/>
  <c r="X194" i="31" s="1"/>
  <c r="AD194" i="31" s="1"/>
  <c r="AJ194" i="31" s="1"/>
  <c r="K194" i="31"/>
  <c r="J194" i="31"/>
  <c r="I194" i="31"/>
  <c r="AF193" i="31"/>
  <c r="T193" i="31"/>
  <c r="Z193" i="31" s="1"/>
  <c r="S193" i="31"/>
  <c r="Y193" i="31" s="1"/>
  <c r="R193" i="31"/>
  <c r="K193" i="31"/>
  <c r="J193" i="31"/>
  <c r="I193" i="31"/>
  <c r="AC192" i="31"/>
  <c r="AB192" i="31"/>
  <c r="V192" i="31"/>
  <c r="U192" i="31"/>
  <c r="O192" i="31"/>
  <c r="N192" i="31"/>
  <c r="H192" i="31"/>
  <c r="G192" i="31"/>
  <c r="F192" i="31"/>
  <c r="Z191" i="31"/>
  <c r="AF191" i="31" s="1"/>
  <c r="Y191" i="31"/>
  <c r="AE191" i="31" s="1"/>
  <c r="AK191" i="31" s="1"/>
  <c r="X191" i="31"/>
  <c r="AD191" i="31" s="1"/>
  <c r="AJ191" i="31" s="1"/>
  <c r="Y190" i="31"/>
  <c r="AE190" i="31" s="1"/>
  <c r="AK190" i="31" s="1"/>
  <c r="T190" i="31"/>
  <c r="Z190" i="31" s="1"/>
  <c r="AF190" i="31" s="1"/>
  <c r="S190" i="31"/>
  <c r="R190" i="31"/>
  <c r="X190" i="31" s="1"/>
  <c r="AD190" i="31" s="1"/>
  <c r="AJ190" i="31" s="1"/>
  <c r="AL189" i="31"/>
  <c r="AK189" i="31"/>
  <c r="AJ189" i="31"/>
  <c r="T188" i="31"/>
  <c r="Z188" i="31" s="1"/>
  <c r="AF188" i="31" s="1"/>
  <c r="S188" i="31"/>
  <c r="Y188" i="31" s="1"/>
  <c r="AE188" i="31" s="1"/>
  <c r="AK188" i="31" s="1"/>
  <c r="R188" i="31"/>
  <c r="X188" i="31" s="1"/>
  <c r="AD188" i="31" s="1"/>
  <c r="AJ188" i="31" s="1"/>
  <c r="K188" i="31"/>
  <c r="J188" i="31"/>
  <c r="I188" i="31"/>
  <c r="T187" i="31"/>
  <c r="Z187" i="31" s="1"/>
  <c r="AF187" i="31" s="1"/>
  <c r="S187" i="31"/>
  <c r="Y187" i="31" s="1"/>
  <c r="AE187" i="31" s="1"/>
  <c r="AK187" i="31" s="1"/>
  <c r="R187" i="31"/>
  <c r="X187" i="31" s="1"/>
  <c r="AD187" i="31" s="1"/>
  <c r="AJ187" i="31" s="1"/>
  <c r="K187" i="31"/>
  <c r="J187" i="31"/>
  <c r="I187" i="31"/>
  <c r="T186" i="31"/>
  <c r="Z186" i="31" s="1"/>
  <c r="AF186" i="31" s="1"/>
  <c r="S186" i="31"/>
  <c r="Y186" i="31" s="1"/>
  <c r="AE186" i="31" s="1"/>
  <c r="AK186" i="31" s="1"/>
  <c r="R186" i="31"/>
  <c r="X186" i="31" s="1"/>
  <c r="AD186" i="31" s="1"/>
  <c r="AJ186" i="31" s="1"/>
  <c r="K186" i="31"/>
  <c r="J186" i="31"/>
  <c r="I186" i="31"/>
  <c r="T185" i="31"/>
  <c r="Z185" i="31" s="1"/>
  <c r="AF185" i="31" s="1"/>
  <c r="S185" i="31"/>
  <c r="Y185" i="31" s="1"/>
  <c r="AE185" i="31" s="1"/>
  <c r="AK185" i="31" s="1"/>
  <c r="R185" i="31"/>
  <c r="X185" i="31" s="1"/>
  <c r="AD185" i="31" s="1"/>
  <c r="AJ185" i="31" s="1"/>
  <c r="K185" i="31"/>
  <c r="J185" i="31"/>
  <c r="I185" i="31"/>
  <c r="AL184" i="31"/>
  <c r="AF184" i="31"/>
  <c r="AE184" i="31"/>
  <c r="AK184" i="31" s="1"/>
  <c r="AD184" i="31"/>
  <c r="AJ184" i="31" s="1"/>
  <c r="T183" i="31"/>
  <c r="S183" i="31"/>
  <c r="Y183" i="31" s="1"/>
  <c r="AE183" i="31" s="1"/>
  <c r="AK183" i="31" s="1"/>
  <c r="R183" i="31"/>
  <c r="X183" i="31" s="1"/>
  <c r="AD183" i="31" s="1"/>
  <c r="AJ183" i="31" s="1"/>
  <c r="K183" i="31"/>
  <c r="J183" i="31"/>
  <c r="I183" i="31"/>
  <c r="T182" i="31"/>
  <c r="Z182" i="31" s="1"/>
  <c r="S182" i="31"/>
  <c r="Y182" i="31" s="1"/>
  <c r="AE182" i="31" s="1"/>
  <c r="AK182" i="31" s="1"/>
  <c r="R182" i="31"/>
  <c r="X182" i="31" s="1"/>
  <c r="AD182" i="31" s="1"/>
  <c r="K182" i="31"/>
  <c r="J182" i="31"/>
  <c r="I182" i="31"/>
  <c r="AI181" i="31"/>
  <c r="AH181" i="31"/>
  <c r="AH168" i="31" s="1"/>
  <c r="AG181" i="31"/>
  <c r="AC181" i="31"/>
  <c r="AC168" i="31" s="1"/>
  <c r="AB181" i="31"/>
  <c r="AA181" i="31"/>
  <c r="W181" i="31"/>
  <c r="W168" i="31" s="1"/>
  <c r="V181" i="31"/>
  <c r="V168" i="31" s="1"/>
  <c r="U181" i="31"/>
  <c r="Q181" i="31"/>
  <c r="Q168" i="31" s="1"/>
  <c r="P181" i="31"/>
  <c r="P168" i="31" s="1"/>
  <c r="O181" i="31"/>
  <c r="O168" i="31" s="1"/>
  <c r="N181" i="31"/>
  <c r="M181" i="31"/>
  <c r="L181" i="31"/>
  <c r="L168" i="31" s="1"/>
  <c r="H181" i="31"/>
  <c r="H168" i="31" s="1"/>
  <c r="G181" i="31"/>
  <c r="G168" i="31" s="1"/>
  <c r="F181" i="31"/>
  <c r="F168" i="31" s="1"/>
  <c r="Z180" i="31"/>
  <c r="AF180" i="31" s="1"/>
  <c r="Y180" i="31"/>
  <c r="AE180" i="31" s="1"/>
  <c r="AK180" i="31" s="1"/>
  <c r="X180" i="31"/>
  <c r="AD180" i="31" s="1"/>
  <c r="AJ180" i="31" s="1"/>
  <c r="T179" i="31"/>
  <c r="Z179" i="31" s="1"/>
  <c r="AF179" i="31" s="1"/>
  <c r="AL179" i="31" s="1"/>
  <c r="S179" i="31"/>
  <c r="Y179" i="31" s="1"/>
  <c r="AE179" i="31" s="1"/>
  <c r="AK179" i="31" s="1"/>
  <c r="R179" i="31"/>
  <c r="X179" i="31" s="1"/>
  <c r="AD179" i="31" s="1"/>
  <c r="AJ179" i="31" s="1"/>
  <c r="K179" i="31"/>
  <c r="J179" i="31"/>
  <c r="I179" i="31"/>
  <c r="T178" i="31"/>
  <c r="Z178" i="31" s="1"/>
  <c r="AF178" i="31" s="1"/>
  <c r="S178" i="31"/>
  <c r="Y178" i="31" s="1"/>
  <c r="AE178" i="31" s="1"/>
  <c r="AK178" i="31" s="1"/>
  <c r="R178" i="31"/>
  <c r="X178" i="31" s="1"/>
  <c r="AD178" i="31" s="1"/>
  <c r="AJ178" i="31" s="1"/>
  <c r="K178" i="31"/>
  <c r="J178" i="31"/>
  <c r="I178" i="31"/>
  <c r="Z177" i="31"/>
  <c r="AF177" i="31" s="1"/>
  <c r="Y177" i="31"/>
  <c r="AE177" i="31" s="1"/>
  <c r="AK177" i="31" s="1"/>
  <c r="X177" i="31"/>
  <c r="AD177" i="31" s="1"/>
  <c r="AJ177" i="31" s="1"/>
  <c r="T176" i="31"/>
  <c r="Z176" i="31" s="1"/>
  <c r="AF176" i="31" s="1"/>
  <c r="S176" i="31"/>
  <c r="Y176" i="31" s="1"/>
  <c r="AE176" i="31" s="1"/>
  <c r="AK176" i="31" s="1"/>
  <c r="R176" i="31"/>
  <c r="X176" i="31" s="1"/>
  <c r="AD176" i="31" s="1"/>
  <c r="AJ176" i="31" s="1"/>
  <c r="K176" i="31"/>
  <c r="J176" i="31"/>
  <c r="I176" i="31"/>
  <c r="T175" i="31"/>
  <c r="Z175" i="31" s="1"/>
  <c r="AF175" i="31" s="1"/>
  <c r="S175" i="31"/>
  <c r="Y175" i="31" s="1"/>
  <c r="AE175" i="31" s="1"/>
  <c r="AK175" i="31" s="1"/>
  <c r="R175" i="31"/>
  <c r="X175" i="31" s="1"/>
  <c r="AD175" i="31" s="1"/>
  <c r="AJ175" i="31" s="1"/>
  <c r="K175" i="31"/>
  <c r="J175" i="31"/>
  <c r="I175" i="31"/>
  <c r="T174" i="31"/>
  <c r="Z174" i="31" s="1"/>
  <c r="AF174" i="31" s="1"/>
  <c r="R174" i="31"/>
  <c r="X174" i="31" s="1"/>
  <c r="AD174" i="31" s="1"/>
  <c r="AJ174" i="31" s="1"/>
  <c r="M174" i="31"/>
  <c r="K174" i="31"/>
  <c r="I174" i="31"/>
  <c r="AL173" i="31"/>
  <c r="AK173" i="31"/>
  <c r="AJ173" i="31"/>
  <c r="AF172" i="31"/>
  <c r="AE172" i="31"/>
  <c r="AK172" i="31" s="1"/>
  <c r="AD172" i="31"/>
  <c r="AJ172" i="31" s="1"/>
  <c r="AF171" i="31"/>
  <c r="AL171" i="31" s="1"/>
  <c r="AE171" i="31"/>
  <c r="AD171" i="31"/>
  <c r="AI170" i="31"/>
  <c r="AH170" i="31"/>
  <c r="AG170" i="31"/>
  <c r="AC170" i="31"/>
  <c r="AB170" i="31"/>
  <c r="AB168" i="31" s="1"/>
  <c r="AA170" i="31"/>
  <c r="Z170" i="31"/>
  <c r="Y170" i="31"/>
  <c r="X170" i="31"/>
  <c r="T169" i="31"/>
  <c r="Z169" i="31" s="1"/>
  <c r="AF169" i="31" s="1"/>
  <c r="S169" i="31"/>
  <c r="R169" i="31"/>
  <c r="X169" i="31" s="1"/>
  <c r="K169" i="31"/>
  <c r="J169" i="31"/>
  <c r="I169" i="31"/>
  <c r="U168" i="31"/>
  <c r="N168" i="31"/>
  <c r="T167" i="31"/>
  <c r="Z167" i="31" s="1"/>
  <c r="AF167" i="31" s="1"/>
  <c r="S167" i="31"/>
  <c r="Y167" i="31" s="1"/>
  <c r="AE167" i="31" s="1"/>
  <c r="AK167" i="31" s="1"/>
  <c r="R167" i="31"/>
  <c r="X167" i="31" s="1"/>
  <c r="AD167" i="31" s="1"/>
  <c r="AJ167" i="31" s="1"/>
  <c r="K167" i="31"/>
  <c r="J167" i="31"/>
  <c r="I167" i="31"/>
  <c r="T166" i="31"/>
  <c r="Z166" i="31" s="1"/>
  <c r="AF166" i="31" s="1"/>
  <c r="S166" i="31"/>
  <c r="Y166" i="31" s="1"/>
  <c r="AE166" i="31" s="1"/>
  <c r="AK166" i="31" s="1"/>
  <c r="R166" i="31"/>
  <c r="X166" i="31" s="1"/>
  <c r="AD166" i="31" s="1"/>
  <c r="AJ166" i="31" s="1"/>
  <c r="K166" i="31"/>
  <c r="J166" i="31"/>
  <c r="I166" i="31"/>
  <c r="T165" i="31"/>
  <c r="Z165" i="31" s="1"/>
  <c r="Z164" i="31" s="1"/>
  <c r="Z163" i="31" s="1"/>
  <c r="S165" i="31"/>
  <c r="Y165" i="31" s="1"/>
  <c r="R165" i="31"/>
  <c r="X165" i="31" s="1"/>
  <c r="K165" i="31"/>
  <c r="J165" i="31"/>
  <c r="I165" i="31"/>
  <c r="AI164" i="31"/>
  <c r="AI163" i="31" s="1"/>
  <c r="AH164" i="31"/>
  <c r="AH163" i="31" s="1"/>
  <c r="AG164" i="31"/>
  <c r="AG163" i="31" s="1"/>
  <c r="AC164" i="31"/>
  <c r="AC163" i="31" s="1"/>
  <c r="AB164" i="31"/>
  <c r="AB163" i="31" s="1"/>
  <c r="AA164" i="31"/>
  <c r="AA163" i="31" s="1"/>
  <c r="W164" i="31"/>
  <c r="W163" i="31" s="1"/>
  <c r="V164" i="31"/>
  <c r="U164" i="31"/>
  <c r="U163" i="31" s="1"/>
  <c r="Q164" i="31"/>
  <c r="P164" i="31"/>
  <c r="P163" i="31" s="1"/>
  <c r="O164" i="31"/>
  <c r="N164" i="31"/>
  <c r="M164" i="31"/>
  <c r="M163" i="31" s="1"/>
  <c r="L164" i="31"/>
  <c r="L163" i="31" s="1"/>
  <c r="H164" i="31"/>
  <c r="H163" i="31" s="1"/>
  <c r="G164" i="31"/>
  <c r="G163" i="31" s="1"/>
  <c r="G162" i="31" s="1"/>
  <c r="F164" i="31"/>
  <c r="V163" i="31"/>
  <c r="Q163" i="31"/>
  <c r="O163" i="31"/>
  <c r="N163" i="31"/>
  <c r="F163" i="31"/>
  <c r="T159" i="31"/>
  <c r="Z159" i="31" s="1"/>
  <c r="AF159" i="31" s="1"/>
  <c r="AL159" i="31" s="1"/>
  <c r="S159" i="31"/>
  <c r="Y159" i="31" s="1"/>
  <c r="AE159" i="31" s="1"/>
  <c r="AK159" i="31" s="1"/>
  <c r="R159" i="31"/>
  <c r="X159" i="31" s="1"/>
  <c r="AD159" i="31" s="1"/>
  <c r="AJ159" i="31" s="1"/>
  <c r="K159" i="31"/>
  <c r="J159" i="31"/>
  <c r="I159" i="31"/>
  <c r="T158" i="31"/>
  <c r="Z158" i="31" s="1"/>
  <c r="AF158" i="31" s="1"/>
  <c r="AL158" i="31" s="1"/>
  <c r="S158" i="31"/>
  <c r="Y158" i="31" s="1"/>
  <c r="AE158" i="31" s="1"/>
  <c r="AK158" i="31" s="1"/>
  <c r="R158" i="31"/>
  <c r="X158" i="31" s="1"/>
  <c r="AD158" i="31" s="1"/>
  <c r="AJ158" i="31" s="1"/>
  <c r="K158" i="31"/>
  <c r="J158" i="31"/>
  <c r="I158" i="31"/>
  <c r="AI157" i="31"/>
  <c r="AI155" i="31" s="1"/>
  <c r="AH157" i="31"/>
  <c r="AH155" i="31" s="1"/>
  <c r="AG157" i="31"/>
  <c r="AC157" i="31"/>
  <c r="AC155" i="31" s="1"/>
  <c r="AB157" i="31"/>
  <c r="AB155" i="31" s="1"/>
  <c r="AA157" i="31"/>
  <c r="AA155" i="31" s="1"/>
  <c r="W157" i="31"/>
  <c r="W155" i="31" s="1"/>
  <c r="V157" i="31"/>
  <c r="V155" i="31" s="1"/>
  <c r="U157" i="31"/>
  <c r="U155" i="31" s="1"/>
  <c r="Q157" i="31"/>
  <c r="Q155" i="31" s="1"/>
  <c r="P157" i="31"/>
  <c r="P155" i="31" s="1"/>
  <c r="O157" i="31"/>
  <c r="O155" i="31" s="1"/>
  <c r="N157" i="31"/>
  <c r="N155" i="31" s="1"/>
  <c r="M157" i="31"/>
  <c r="L157" i="31"/>
  <c r="H157" i="31"/>
  <c r="H155" i="31" s="1"/>
  <c r="G157" i="31"/>
  <c r="F157" i="31"/>
  <c r="F155" i="31" s="1"/>
  <c r="AL156" i="31"/>
  <c r="AK156" i="31"/>
  <c r="AG156" i="31"/>
  <c r="AJ156" i="31" s="1"/>
  <c r="T155" i="31"/>
  <c r="Z155" i="31" s="1"/>
  <c r="L155" i="31"/>
  <c r="T154" i="31"/>
  <c r="Z154" i="31" s="1"/>
  <c r="AF154" i="31" s="1"/>
  <c r="AL154" i="31" s="1"/>
  <c r="S154" i="31"/>
  <c r="Y154" i="31" s="1"/>
  <c r="AE154" i="31" s="1"/>
  <c r="AK154" i="31" s="1"/>
  <c r="R154" i="31"/>
  <c r="X154" i="31" s="1"/>
  <c r="AD154" i="31" s="1"/>
  <c r="AJ154" i="31" s="1"/>
  <c r="T153" i="31"/>
  <c r="Z153" i="31" s="1"/>
  <c r="AF153" i="31" s="1"/>
  <c r="AL153" i="31" s="1"/>
  <c r="S153" i="31"/>
  <c r="Y153" i="31" s="1"/>
  <c r="AE153" i="31" s="1"/>
  <c r="AK153" i="31" s="1"/>
  <c r="R153" i="31"/>
  <c r="X153" i="31" s="1"/>
  <c r="AD153" i="31" s="1"/>
  <c r="AJ153" i="31" s="1"/>
  <c r="S152" i="31"/>
  <c r="Y152" i="31" s="1"/>
  <c r="AE152" i="31" s="1"/>
  <c r="AK152" i="31" s="1"/>
  <c r="R152" i="31"/>
  <c r="N152" i="31"/>
  <c r="T152" i="31" s="1"/>
  <c r="Z152" i="31" s="1"/>
  <c r="AF152" i="31" s="1"/>
  <c r="AL152" i="31" s="1"/>
  <c r="J152" i="31"/>
  <c r="I152" i="31"/>
  <c r="H152" i="31"/>
  <c r="R151" i="31"/>
  <c r="X151" i="31" s="1"/>
  <c r="N151" i="31"/>
  <c r="M151" i="31"/>
  <c r="S151" i="31" s="1"/>
  <c r="I151" i="31"/>
  <c r="G151" i="31"/>
  <c r="J151" i="31" s="1"/>
  <c r="AI150" i="31"/>
  <c r="AH150" i="31"/>
  <c r="AG150" i="31"/>
  <c r="AC150" i="31"/>
  <c r="AB150" i="31"/>
  <c r="AA150" i="31"/>
  <c r="W150" i="31"/>
  <c r="V150" i="31"/>
  <c r="U150" i="31"/>
  <c r="Q150" i="31"/>
  <c r="P150" i="31"/>
  <c r="O150" i="31"/>
  <c r="M150" i="31"/>
  <c r="L150" i="31"/>
  <c r="F150" i="31"/>
  <c r="T149" i="31"/>
  <c r="Z149" i="31" s="1"/>
  <c r="S149" i="31"/>
  <c r="Y149" i="31" s="1"/>
  <c r="Y148" i="31" s="1"/>
  <c r="R149" i="31"/>
  <c r="X149" i="31" s="1"/>
  <c r="K149" i="31"/>
  <c r="J149" i="31"/>
  <c r="I149" i="31"/>
  <c r="AI148" i="31"/>
  <c r="AH148" i="31"/>
  <c r="AG148" i="31"/>
  <c r="AC148" i="31"/>
  <c r="AB148" i="31"/>
  <c r="AA148" i="31"/>
  <c r="W148" i="31"/>
  <c r="V148" i="31"/>
  <c r="U148" i="31"/>
  <c r="Q148" i="31"/>
  <c r="P148" i="31"/>
  <c r="O148" i="31"/>
  <c r="N148" i="31"/>
  <c r="M148" i="31"/>
  <c r="L148" i="31"/>
  <c r="I148" i="31" s="1"/>
  <c r="H148" i="31"/>
  <c r="G148" i="31"/>
  <c r="F148" i="31"/>
  <c r="T147" i="31"/>
  <c r="Z147" i="31" s="1"/>
  <c r="S147" i="31"/>
  <c r="Y147" i="31" s="1"/>
  <c r="Y146" i="31" s="1"/>
  <c r="R147" i="31"/>
  <c r="X147" i="31" s="1"/>
  <c r="K147" i="31"/>
  <c r="J147" i="31"/>
  <c r="I147" i="31"/>
  <c r="AI146" i="31"/>
  <c r="AH146" i="31"/>
  <c r="AG146" i="31"/>
  <c r="AC146" i="31"/>
  <c r="AB146" i="31"/>
  <c r="AA146" i="31"/>
  <c r="W146" i="31"/>
  <c r="V146" i="31"/>
  <c r="U146" i="31"/>
  <c r="S146" i="31"/>
  <c r="Q146" i="31"/>
  <c r="P146" i="31"/>
  <c r="O146" i="31"/>
  <c r="N146" i="31"/>
  <c r="M146" i="31"/>
  <c r="L146" i="31"/>
  <c r="H146" i="31"/>
  <c r="G146" i="31"/>
  <c r="F146" i="31"/>
  <c r="T145" i="31"/>
  <c r="Z145" i="31" s="1"/>
  <c r="S145" i="31"/>
  <c r="Y145" i="31" s="1"/>
  <c r="R145" i="31"/>
  <c r="X145" i="31" s="1"/>
  <c r="K145" i="31"/>
  <c r="J145" i="31"/>
  <c r="I145" i="31"/>
  <c r="AI144" i="31"/>
  <c r="AH144" i="31"/>
  <c r="AG144" i="31"/>
  <c r="AC144" i="31"/>
  <c r="AB144" i="31"/>
  <c r="AA144" i="31"/>
  <c r="W144" i="31"/>
  <c r="V144" i="31"/>
  <c r="U144" i="31"/>
  <c r="T144" i="31"/>
  <c r="Q144" i="31"/>
  <c r="P144" i="31"/>
  <c r="O144" i="31"/>
  <c r="N144" i="31"/>
  <c r="M144" i="31"/>
  <c r="L144" i="31"/>
  <c r="I144" i="31" s="1"/>
  <c r="H144" i="31"/>
  <c r="G144" i="31"/>
  <c r="F144" i="31"/>
  <c r="AL143" i="31"/>
  <c r="AK143" i="31"/>
  <c r="AJ143" i="31"/>
  <c r="L142" i="31"/>
  <c r="R142" i="31" s="1"/>
  <c r="X142" i="31" s="1"/>
  <c r="X141" i="31" s="1"/>
  <c r="F142" i="31"/>
  <c r="AI141" i="31"/>
  <c r="AH141" i="31"/>
  <c r="AG141" i="31"/>
  <c r="AC141" i="31"/>
  <c r="AB141" i="31"/>
  <c r="AA141" i="31"/>
  <c r="W141" i="31"/>
  <c r="V141" i="31"/>
  <c r="U141" i="31"/>
  <c r="Q141" i="31"/>
  <c r="P141" i="31"/>
  <c r="O141" i="31"/>
  <c r="T140" i="31"/>
  <c r="Z140" i="31" s="1"/>
  <c r="AF140" i="31" s="1"/>
  <c r="S140" i="31"/>
  <c r="Y140" i="31" s="1"/>
  <c r="R140" i="31"/>
  <c r="X140" i="31" s="1"/>
  <c r="K140" i="31"/>
  <c r="J140" i="31"/>
  <c r="I140" i="31"/>
  <c r="AI139" i="31"/>
  <c r="AH139" i="31"/>
  <c r="AG139" i="31"/>
  <c r="AC139" i="31"/>
  <c r="AB139" i="31"/>
  <c r="AA139" i="31"/>
  <c r="Z139" i="31"/>
  <c r="W139" i="31"/>
  <c r="V139" i="31"/>
  <c r="U139" i="31"/>
  <c r="T139" i="31"/>
  <c r="S139" i="31"/>
  <c r="R139" i="31"/>
  <c r="Q139" i="31"/>
  <c r="P139" i="31"/>
  <c r="O139" i="31"/>
  <c r="N139" i="31"/>
  <c r="M139" i="31"/>
  <c r="L139" i="31"/>
  <c r="H139" i="31"/>
  <c r="G139" i="31"/>
  <c r="F139" i="31"/>
  <c r="AL138" i="31"/>
  <c r="AK138" i="31"/>
  <c r="AJ138" i="31"/>
  <c r="T137" i="31"/>
  <c r="Z137" i="31" s="1"/>
  <c r="S137" i="31"/>
  <c r="R137" i="31"/>
  <c r="X137" i="31" s="1"/>
  <c r="K137" i="31"/>
  <c r="J137" i="31"/>
  <c r="I137" i="31"/>
  <c r="AI136" i="31"/>
  <c r="AH136" i="31"/>
  <c r="AG136" i="31"/>
  <c r="AC136" i="31"/>
  <c r="AB136" i="31"/>
  <c r="AA136" i="31"/>
  <c r="W136" i="31"/>
  <c r="V136" i="31"/>
  <c r="U136" i="31"/>
  <c r="R136" i="31"/>
  <c r="Q136" i="31"/>
  <c r="P136" i="31"/>
  <c r="O136" i="31"/>
  <c r="N136" i="31"/>
  <c r="M136" i="31"/>
  <c r="L136" i="31"/>
  <c r="H136" i="31"/>
  <c r="G136" i="31"/>
  <c r="F136" i="31"/>
  <c r="N135" i="31"/>
  <c r="M135" i="31"/>
  <c r="S135" i="31" s="1"/>
  <c r="Y135" i="31" s="1"/>
  <c r="Y134" i="31" s="1"/>
  <c r="L135" i="31"/>
  <c r="R135" i="31" s="1"/>
  <c r="H135" i="31"/>
  <c r="H134" i="31" s="1"/>
  <c r="G135" i="31"/>
  <c r="F135" i="31"/>
  <c r="AI134" i="31"/>
  <c r="AH134" i="31"/>
  <c r="AG134" i="31"/>
  <c r="AC134" i="31"/>
  <c r="AB134" i="31"/>
  <c r="AA134" i="31"/>
  <c r="W134" i="31"/>
  <c r="V134" i="31"/>
  <c r="U134" i="31"/>
  <c r="S134" i="31"/>
  <c r="Q134" i="31"/>
  <c r="P134" i="31"/>
  <c r="O134" i="31"/>
  <c r="G134" i="31"/>
  <c r="N133" i="31"/>
  <c r="M133" i="31"/>
  <c r="L133" i="31"/>
  <c r="H133" i="31"/>
  <c r="G133" i="31"/>
  <c r="G132" i="31" s="1"/>
  <c r="F133" i="31"/>
  <c r="F132" i="31" s="1"/>
  <c r="AI132" i="31"/>
  <c r="AH132" i="31"/>
  <c r="AG132" i="31"/>
  <c r="AC132" i="31"/>
  <c r="AB132" i="31"/>
  <c r="AA132" i="31"/>
  <c r="W132" i="31"/>
  <c r="V132" i="31"/>
  <c r="U132" i="31"/>
  <c r="Q132" i="31"/>
  <c r="P132" i="31"/>
  <c r="O132" i="31"/>
  <c r="S129" i="31"/>
  <c r="R129" i="31"/>
  <c r="N129" i="31"/>
  <c r="T129" i="31" s="1"/>
  <c r="J129" i="31"/>
  <c r="I129" i="31"/>
  <c r="H129" i="31"/>
  <c r="H128" i="31" s="1"/>
  <c r="H127" i="31" s="1"/>
  <c r="AI128" i="31"/>
  <c r="AH128" i="31"/>
  <c r="AH127" i="31" s="1"/>
  <c r="AG128" i="31"/>
  <c r="AG127" i="31" s="1"/>
  <c r="AC128" i="31"/>
  <c r="AC127" i="31" s="1"/>
  <c r="AB128" i="31"/>
  <c r="AB127" i="31" s="1"/>
  <c r="AA128" i="31"/>
  <c r="W128" i="31"/>
  <c r="V128" i="31"/>
  <c r="V127" i="31" s="1"/>
  <c r="U128" i="31"/>
  <c r="U127" i="31" s="1"/>
  <c r="Q128" i="31"/>
  <c r="Q127" i="31" s="1"/>
  <c r="P128" i="31"/>
  <c r="P127" i="31" s="1"/>
  <c r="O128" i="31"/>
  <c r="M128" i="31"/>
  <c r="L128" i="31"/>
  <c r="L127" i="31" s="1"/>
  <c r="G128" i="31"/>
  <c r="G127" i="31" s="1"/>
  <c r="F128" i="31"/>
  <c r="F127" i="31" s="1"/>
  <c r="AI127" i="31"/>
  <c r="AA127" i="31"/>
  <c r="W127" i="31"/>
  <c r="O127" i="31"/>
  <c r="AL126" i="31"/>
  <c r="AK126" i="31"/>
  <c r="AJ126" i="31"/>
  <c r="X125" i="31"/>
  <c r="AD125" i="31" s="1"/>
  <c r="AJ125" i="31" s="1"/>
  <c r="T125" i="31"/>
  <c r="Z125" i="31" s="1"/>
  <c r="AF125" i="31" s="1"/>
  <c r="AL125" i="31" s="1"/>
  <c r="S125" i="31"/>
  <c r="Y125" i="31" s="1"/>
  <c r="AE125" i="31" s="1"/>
  <c r="AK125" i="31" s="1"/>
  <c r="R125" i="31"/>
  <c r="K125" i="31"/>
  <c r="J125" i="31"/>
  <c r="I125" i="31"/>
  <c r="T124" i="31"/>
  <c r="Z124" i="31" s="1"/>
  <c r="S124" i="31"/>
  <c r="R124" i="31"/>
  <c r="X124" i="31" s="1"/>
  <c r="K124" i="31"/>
  <c r="J124" i="31"/>
  <c r="I124" i="31"/>
  <c r="AI123" i="31"/>
  <c r="AI122" i="31" s="1"/>
  <c r="AH123" i="31"/>
  <c r="AH122" i="31" s="1"/>
  <c r="AG123" i="31"/>
  <c r="AG122" i="31" s="1"/>
  <c r="AC123" i="31"/>
  <c r="AC122" i="31" s="1"/>
  <c r="AB123" i="31"/>
  <c r="AB122" i="31" s="1"/>
  <c r="AA123" i="31"/>
  <c r="AA122" i="31" s="1"/>
  <c r="W123" i="31"/>
  <c r="W122" i="31" s="1"/>
  <c r="V123" i="31"/>
  <c r="V122" i="31" s="1"/>
  <c r="U123" i="31"/>
  <c r="U122" i="31" s="1"/>
  <c r="Q123" i="31"/>
  <c r="Q122" i="31" s="1"/>
  <c r="P123" i="31"/>
  <c r="O123" i="31"/>
  <c r="O122" i="31" s="1"/>
  <c r="N123" i="31"/>
  <c r="N122" i="31" s="1"/>
  <c r="M123" i="31"/>
  <c r="M122" i="31" s="1"/>
  <c r="J122" i="31" s="1"/>
  <c r="L123" i="31"/>
  <c r="H123" i="31"/>
  <c r="G123" i="31"/>
  <c r="G122" i="31" s="1"/>
  <c r="F123" i="31"/>
  <c r="F122" i="31" s="1"/>
  <c r="F117" i="31" s="1"/>
  <c r="F267" i="31" s="1"/>
  <c r="P122" i="31"/>
  <c r="AL121" i="31"/>
  <c r="AK121" i="31"/>
  <c r="AJ121" i="31"/>
  <c r="AL120" i="31"/>
  <c r="AK120" i="31"/>
  <c r="AJ120" i="31"/>
  <c r="AL119" i="31"/>
  <c r="AK119" i="31"/>
  <c r="AJ119" i="31"/>
  <c r="T119" i="31"/>
  <c r="Z119" i="31" s="1"/>
  <c r="Z118" i="31" s="1"/>
  <c r="S119" i="31"/>
  <c r="R119" i="31"/>
  <c r="K119" i="31"/>
  <c r="J119" i="31"/>
  <c r="I119" i="31"/>
  <c r="AI118" i="31"/>
  <c r="AH118" i="31"/>
  <c r="AG118" i="31"/>
  <c r="AF118" i="31"/>
  <c r="AE118" i="31"/>
  <c r="AD118" i="31"/>
  <c r="AC118" i="31"/>
  <c r="AB118" i="31"/>
  <c r="AA118" i="31"/>
  <c r="W118" i="31"/>
  <c r="V118" i="31"/>
  <c r="U118" i="31"/>
  <c r="T118" i="31"/>
  <c r="Q118" i="31"/>
  <c r="P118" i="31"/>
  <c r="O118" i="31"/>
  <c r="N118" i="31"/>
  <c r="M118" i="31"/>
  <c r="L118" i="31"/>
  <c r="H118" i="31"/>
  <c r="G118" i="31"/>
  <c r="F118" i="31"/>
  <c r="AL116" i="31"/>
  <c r="AK116" i="31"/>
  <c r="AJ116" i="31"/>
  <c r="Z115" i="31"/>
  <c r="AF115" i="31" s="1"/>
  <c r="T115" i="31"/>
  <c r="S115" i="31"/>
  <c r="Y115" i="31" s="1"/>
  <c r="AE115" i="31" s="1"/>
  <c r="AE114" i="31" s="1"/>
  <c r="R115" i="31"/>
  <c r="I115" i="31"/>
  <c r="I263" i="31" s="1"/>
  <c r="G115" i="31"/>
  <c r="AI114" i="31"/>
  <c r="AI112" i="31" s="1"/>
  <c r="AH114" i="31"/>
  <c r="AH112" i="31" s="1"/>
  <c r="AG114" i="31"/>
  <c r="T113" i="31"/>
  <c r="Z113" i="31" s="1"/>
  <c r="S113" i="31"/>
  <c r="Y113" i="31" s="1"/>
  <c r="AE113" i="31" s="1"/>
  <c r="R113" i="31"/>
  <c r="X113" i="31" s="1"/>
  <c r="K113" i="31"/>
  <c r="J113" i="31"/>
  <c r="I113" i="31"/>
  <c r="AG112" i="31"/>
  <c r="AC112" i="31"/>
  <c r="AB112" i="31"/>
  <c r="AA112" i="31"/>
  <c r="W112" i="31"/>
  <c r="V112" i="31"/>
  <c r="U112" i="31"/>
  <c r="Q112" i="31"/>
  <c r="P112" i="31"/>
  <c r="O112" i="31"/>
  <c r="N112" i="31"/>
  <c r="M112" i="31"/>
  <c r="L112" i="31"/>
  <c r="F112" i="31"/>
  <c r="AL111" i="31"/>
  <c r="AK111" i="31"/>
  <c r="AJ111" i="31"/>
  <c r="AL110" i="31"/>
  <c r="AK110" i="31"/>
  <c r="AJ110" i="31"/>
  <c r="R109" i="31"/>
  <c r="X109" i="31" s="1"/>
  <c r="M109" i="31"/>
  <c r="N109" i="31" s="1"/>
  <c r="I109" i="31"/>
  <c r="G109" i="31"/>
  <c r="AI108" i="31"/>
  <c r="AI107" i="31" s="1"/>
  <c r="AH108" i="31"/>
  <c r="AH107" i="31" s="1"/>
  <c r="AG108" i="31"/>
  <c r="AG107" i="31" s="1"/>
  <c r="AC107" i="31"/>
  <c r="AB107" i="31"/>
  <c r="AA107" i="31"/>
  <c r="AA106" i="31" s="1"/>
  <c r="W107" i="31"/>
  <c r="V107" i="31"/>
  <c r="U107" i="31"/>
  <c r="Q107" i="31"/>
  <c r="P107" i="31"/>
  <c r="O107" i="31"/>
  <c r="L107" i="31"/>
  <c r="F107" i="31"/>
  <c r="F265" i="31" s="1"/>
  <c r="T105" i="31"/>
  <c r="S105" i="31"/>
  <c r="R105" i="31"/>
  <c r="K105" i="31"/>
  <c r="J105" i="31"/>
  <c r="I105" i="31"/>
  <c r="T104" i="31"/>
  <c r="Z104" i="31" s="1"/>
  <c r="S104" i="31"/>
  <c r="Y104" i="31" s="1"/>
  <c r="R104" i="31"/>
  <c r="X104" i="31" s="1"/>
  <c r="K104" i="31"/>
  <c r="J104" i="31"/>
  <c r="I104" i="31"/>
  <c r="AI103" i="31"/>
  <c r="AH103" i="31"/>
  <c r="AH99" i="31" s="1"/>
  <c r="AH98" i="31" s="1"/>
  <c r="AG103" i="31"/>
  <c r="AG99" i="31" s="1"/>
  <c r="AG98" i="31" s="1"/>
  <c r="AC103" i="31"/>
  <c r="AC99" i="31" s="1"/>
  <c r="AC98" i="31" s="1"/>
  <c r="AB103" i="31"/>
  <c r="AB99" i="31" s="1"/>
  <c r="AB98" i="31" s="1"/>
  <c r="AA103" i="31"/>
  <c r="W103" i="31"/>
  <c r="W99" i="31" s="1"/>
  <c r="W98" i="31" s="1"/>
  <c r="V103" i="31"/>
  <c r="V99" i="31" s="1"/>
  <c r="V98" i="31" s="1"/>
  <c r="U103" i="31"/>
  <c r="Q103" i="31"/>
  <c r="Q99" i="31" s="1"/>
  <c r="Q98" i="31" s="1"/>
  <c r="P103" i="31"/>
  <c r="P99" i="31" s="1"/>
  <c r="P98" i="31" s="1"/>
  <c r="O103" i="31"/>
  <c r="O99" i="31" s="1"/>
  <c r="O98" i="31" s="1"/>
  <c r="K103" i="31"/>
  <c r="J103" i="31"/>
  <c r="I103" i="31"/>
  <c r="T102" i="31"/>
  <c r="Z102" i="31" s="1"/>
  <c r="AF102" i="31" s="1"/>
  <c r="AL102" i="31" s="1"/>
  <c r="S102" i="31"/>
  <c r="Y102" i="31" s="1"/>
  <c r="AE102" i="31" s="1"/>
  <c r="AK102" i="31" s="1"/>
  <c r="R102" i="31"/>
  <c r="X102" i="31" s="1"/>
  <c r="AD102" i="31" s="1"/>
  <c r="AJ102" i="31" s="1"/>
  <c r="K102" i="31"/>
  <c r="J102" i="31"/>
  <c r="I102" i="31"/>
  <c r="Z101" i="31"/>
  <c r="AF101" i="31" s="1"/>
  <c r="AL101" i="31" s="1"/>
  <c r="T101" i="31"/>
  <c r="S101" i="31"/>
  <c r="Y101" i="31" s="1"/>
  <c r="R101" i="31"/>
  <c r="K101" i="31"/>
  <c r="J101" i="31"/>
  <c r="I101" i="31"/>
  <c r="T100" i="31"/>
  <c r="Z100" i="31" s="1"/>
  <c r="S100" i="31"/>
  <c r="Y100" i="31" s="1"/>
  <c r="AE100" i="31" s="1"/>
  <c r="R100" i="31"/>
  <c r="X100" i="31" s="1"/>
  <c r="AD100" i="31" s="1"/>
  <c r="K100" i="31"/>
  <c r="J100" i="31"/>
  <c r="I100" i="31"/>
  <c r="AI99" i="31"/>
  <c r="N99" i="31"/>
  <c r="N98" i="31" s="1"/>
  <c r="T98" i="31" s="1"/>
  <c r="M99" i="31"/>
  <c r="M98" i="31" s="1"/>
  <c r="L99" i="31"/>
  <c r="L98" i="31" s="1"/>
  <c r="H99" i="31"/>
  <c r="G99" i="31"/>
  <c r="F99" i="31"/>
  <c r="F98" i="31" s="1"/>
  <c r="AI98" i="31"/>
  <c r="AA98" i="31"/>
  <c r="U98" i="31"/>
  <c r="H98" i="31"/>
  <c r="AL97" i="31"/>
  <c r="AK97" i="31"/>
  <c r="AJ97" i="31"/>
  <c r="AG97" i="31"/>
  <c r="AL96" i="31"/>
  <c r="AL94" i="31" s="1"/>
  <c r="AK96" i="31"/>
  <c r="AK94" i="31" s="1"/>
  <c r="AJ96" i="31"/>
  <c r="AJ94" i="31" s="1"/>
  <c r="T95" i="31"/>
  <c r="Z95" i="31" s="1"/>
  <c r="AF95" i="31" s="1"/>
  <c r="S95" i="31"/>
  <c r="Y95" i="31" s="1"/>
  <c r="AE95" i="31" s="1"/>
  <c r="R95" i="31"/>
  <c r="X95" i="31" s="1"/>
  <c r="AD95" i="31" s="1"/>
  <c r="K95" i="31"/>
  <c r="J95" i="31"/>
  <c r="I95" i="31"/>
  <c r="AI94" i="31"/>
  <c r="AH94" i="31"/>
  <c r="AH93" i="31" s="1"/>
  <c r="AG94" i="31"/>
  <c r="AG93" i="31" s="1"/>
  <c r="AI93" i="31"/>
  <c r="AC93" i="31"/>
  <c r="AB93" i="31"/>
  <c r="AA93" i="31"/>
  <c r="W93" i="31"/>
  <c r="V93" i="31"/>
  <c r="U93" i="31"/>
  <c r="Q93" i="31"/>
  <c r="P93" i="31"/>
  <c r="O93" i="31"/>
  <c r="N93" i="31"/>
  <c r="M93" i="31"/>
  <c r="L93" i="31"/>
  <c r="H93" i="31"/>
  <c r="G93" i="31"/>
  <c r="F93" i="31"/>
  <c r="R92" i="31"/>
  <c r="X92" i="31" s="1"/>
  <c r="AD92" i="31" s="1"/>
  <c r="AJ92" i="31" s="1"/>
  <c r="M92" i="31"/>
  <c r="N92" i="31" s="1"/>
  <c r="N91" i="31" s="1"/>
  <c r="I92" i="31"/>
  <c r="G92" i="31"/>
  <c r="AI91" i="31"/>
  <c r="AI90" i="31" s="1"/>
  <c r="AH91" i="31"/>
  <c r="AH90" i="31" s="1"/>
  <c r="AG91" i="31"/>
  <c r="AG90" i="31" s="1"/>
  <c r="AC91" i="31"/>
  <c r="AC90" i="31" s="1"/>
  <c r="AB91" i="31"/>
  <c r="AB90" i="31" s="1"/>
  <c r="AA91" i="31"/>
  <c r="AA90" i="31" s="1"/>
  <c r="W91" i="31"/>
  <c r="W90" i="31" s="1"/>
  <c r="V91" i="31"/>
  <c r="V90" i="31" s="1"/>
  <c r="U91" i="31"/>
  <c r="U90" i="31" s="1"/>
  <c r="Q91" i="31"/>
  <c r="Q90" i="31" s="1"/>
  <c r="P91" i="31"/>
  <c r="O91" i="31"/>
  <c r="O90" i="31" s="1"/>
  <c r="L91" i="31"/>
  <c r="L90" i="31" s="1"/>
  <c r="F91" i="31"/>
  <c r="F90" i="31" s="1"/>
  <c r="P90" i="31"/>
  <c r="AL89" i="31"/>
  <c r="AK89" i="31"/>
  <c r="AJ89" i="31"/>
  <c r="AL88" i="31"/>
  <c r="AK88" i="31"/>
  <c r="AJ88" i="31"/>
  <c r="R87" i="31"/>
  <c r="X87" i="31" s="1"/>
  <c r="AD87" i="31" s="1"/>
  <c r="M87" i="31"/>
  <c r="S87" i="31" s="1"/>
  <c r="Y87" i="31" s="1"/>
  <c r="AE87" i="31" s="1"/>
  <c r="I87" i="31"/>
  <c r="G87" i="31"/>
  <c r="H87" i="31" s="1"/>
  <c r="H85" i="31" s="1"/>
  <c r="AI86" i="31"/>
  <c r="AI85" i="31" s="1"/>
  <c r="AH86" i="31"/>
  <c r="AH85" i="31" s="1"/>
  <c r="AG86" i="31"/>
  <c r="AG85" i="31" s="1"/>
  <c r="AC85" i="31"/>
  <c r="AB85" i="31"/>
  <c r="AA85" i="31"/>
  <c r="W85" i="31"/>
  <c r="V85" i="31"/>
  <c r="U85" i="31"/>
  <c r="Q85" i="31"/>
  <c r="P85" i="31"/>
  <c r="O85" i="31"/>
  <c r="M85" i="31"/>
  <c r="S85" i="31" s="1"/>
  <c r="L85" i="31"/>
  <c r="G85" i="31"/>
  <c r="F85" i="31"/>
  <c r="AL84" i="31"/>
  <c r="AK84" i="31"/>
  <c r="AJ84" i="31"/>
  <c r="T83" i="31"/>
  <c r="Z83" i="31" s="1"/>
  <c r="AF83" i="31" s="1"/>
  <c r="AL83" i="31" s="1"/>
  <c r="S83" i="31"/>
  <c r="Y83" i="31" s="1"/>
  <c r="AE83" i="31" s="1"/>
  <c r="AK83" i="31" s="1"/>
  <c r="AK82" i="31" s="1"/>
  <c r="AK81" i="31" s="1"/>
  <c r="R83" i="31"/>
  <c r="X83" i="31" s="1"/>
  <c r="AD83" i="31" s="1"/>
  <c r="AJ83" i="31" s="1"/>
  <c r="K83" i="31"/>
  <c r="J83" i="31"/>
  <c r="I83" i="31"/>
  <c r="AI82" i="31"/>
  <c r="AI81" i="31" s="1"/>
  <c r="AH82" i="31"/>
  <c r="AH81" i="31" s="1"/>
  <c r="AG82" i="31"/>
  <c r="AG81" i="31" s="1"/>
  <c r="AF81" i="31"/>
  <c r="AE81" i="31"/>
  <c r="AD81" i="31"/>
  <c r="AC81" i="31"/>
  <c r="AB81" i="31"/>
  <c r="AA81" i="31"/>
  <c r="W81" i="31"/>
  <c r="V81" i="31"/>
  <c r="U81" i="31"/>
  <c r="Q81" i="31"/>
  <c r="P81" i="31"/>
  <c r="O81" i="31"/>
  <c r="N81" i="31"/>
  <c r="M81" i="31"/>
  <c r="L81" i="31"/>
  <c r="H81" i="31"/>
  <c r="G81" i="31"/>
  <c r="F81" i="31"/>
  <c r="T80" i="31"/>
  <c r="Z80" i="31" s="1"/>
  <c r="AF80" i="31" s="1"/>
  <c r="AL80" i="31" s="1"/>
  <c r="AL79" i="31" s="1"/>
  <c r="S80" i="31"/>
  <c r="Y80" i="31" s="1"/>
  <c r="AE80" i="31" s="1"/>
  <c r="AK80" i="31" s="1"/>
  <c r="AK79" i="31" s="1"/>
  <c r="R80" i="31"/>
  <c r="X80" i="31" s="1"/>
  <c r="AD80" i="31" s="1"/>
  <c r="AJ80" i="31" s="1"/>
  <c r="AJ79" i="31" s="1"/>
  <c r="K80" i="31"/>
  <c r="J80" i="31"/>
  <c r="I80" i="31"/>
  <c r="AI79" i="31"/>
  <c r="AH79" i="31"/>
  <c r="AG79" i="31"/>
  <c r="AC79" i="31"/>
  <c r="AB79" i="31"/>
  <c r="AA79" i="31"/>
  <c r="W79" i="31"/>
  <c r="V79" i="31"/>
  <c r="U79" i="31"/>
  <c r="Q79" i="31"/>
  <c r="P79" i="31"/>
  <c r="O79" i="31"/>
  <c r="N79" i="31"/>
  <c r="T79" i="31" s="1"/>
  <c r="M79" i="31"/>
  <c r="L79" i="31"/>
  <c r="J79" i="31"/>
  <c r="H79" i="31"/>
  <c r="G79" i="31"/>
  <c r="F79" i="31"/>
  <c r="AL78" i="31"/>
  <c r="AK78" i="31"/>
  <c r="AJ78" i="31"/>
  <c r="AL77" i="31"/>
  <c r="AK77" i="31"/>
  <c r="AJ77" i="31"/>
  <c r="N76" i="31"/>
  <c r="M76" i="31"/>
  <c r="S76" i="31" s="1"/>
  <c r="Y76" i="31" s="1"/>
  <c r="AE76" i="31" s="1"/>
  <c r="L76" i="31"/>
  <c r="AI75" i="31"/>
  <c r="AH75" i="31"/>
  <c r="AG75" i="31"/>
  <c r="AI74" i="31"/>
  <c r="AH74" i="31"/>
  <c r="AG74" i="31"/>
  <c r="AC74" i="31"/>
  <c r="AB74" i="31"/>
  <c r="AA74" i="31"/>
  <c r="W74" i="31"/>
  <c r="V74" i="31"/>
  <c r="U74" i="31"/>
  <c r="Q74" i="31"/>
  <c r="P74" i="31"/>
  <c r="O74" i="31"/>
  <c r="O73" i="31" s="1"/>
  <c r="N74" i="31"/>
  <c r="H74" i="31"/>
  <c r="G74" i="31"/>
  <c r="F74" i="31"/>
  <c r="T72" i="31"/>
  <c r="Z72" i="31" s="1"/>
  <c r="AF72" i="31" s="1"/>
  <c r="AL72" i="31" s="1"/>
  <c r="S72" i="31"/>
  <c r="Y72" i="31" s="1"/>
  <c r="AE72" i="31" s="1"/>
  <c r="AK72" i="31" s="1"/>
  <c r="R72" i="31"/>
  <c r="X72" i="31" s="1"/>
  <c r="AD72" i="31" s="1"/>
  <c r="AJ72" i="31" s="1"/>
  <c r="K72" i="31"/>
  <c r="J72" i="31"/>
  <c r="I72" i="31"/>
  <c r="AI71" i="31"/>
  <c r="AH71" i="31"/>
  <c r="AG71" i="31"/>
  <c r="AC71" i="31"/>
  <c r="AB71" i="31"/>
  <c r="AA71" i="31"/>
  <c r="W71" i="31"/>
  <c r="V71" i="31"/>
  <c r="U71" i="31"/>
  <c r="Q71" i="31"/>
  <c r="P71" i="31"/>
  <c r="O71" i="31"/>
  <c r="N71" i="31"/>
  <c r="M71" i="31"/>
  <c r="L71" i="31"/>
  <c r="H71" i="31"/>
  <c r="K71" i="31" s="1"/>
  <c r="G71" i="31"/>
  <c r="F71" i="31"/>
  <c r="AL68" i="31"/>
  <c r="AK68" i="31"/>
  <c r="AJ68" i="31"/>
  <c r="T67" i="31"/>
  <c r="Z67" i="31" s="1"/>
  <c r="S67" i="31"/>
  <c r="Y67" i="31" s="1"/>
  <c r="R67" i="31"/>
  <c r="X67" i="31" s="1"/>
  <c r="K67" i="31"/>
  <c r="J67" i="31"/>
  <c r="I67" i="31"/>
  <c r="AI66" i="31"/>
  <c r="AI65" i="31" s="1"/>
  <c r="AH66" i="31"/>
  <c r="AH65" i="31" s="1"/>
  <c r="AG66" i="31"/>
  <c r="AG65" i="31"/>
  <c r="AC65" i="31"/>
  <c r="AC61" i="31" s="1"/>
  <c r="AB65" i="31"/>
  <c r="AB61" i="31" s="1"/>
  <c r="AB57" i="31" s="1"/>
  <c r="AA65" i="31"/>
  <c r="AA61" i="31" s="1"/>
  <c r="W65" i="31"/>
  <c r="W61" i="31" s="1"/>
  <c r="V65" i="31"/>
  <c r="V61" i="31" s="1"/>
  <c r="U65" i="31"/>
  <c r="U61" i="31" s="1"/>
  <c r="Q65" i="31"/>
  <c r="Q61" i="31" s="1"/>
  <c r="P65" i="31"/>
  <c r="P61" i="31" s="1"/>
  <c r="O65" i="31"/>
  <c r="O61" i="31" s="1"/>
  <c r="N65" i="31"/>
  <c r="M65" i="31"/>
  <c r="L65" i="31"/>
  <c r="H65" i="31"/>
  <c r="H61" i="31" s="1"/>
  <c r="G65" i="31"/>
  <c r="G61" i="31" s="1"/>
  <c r="F65" i="31"/>
  <c r="F61" i="31" s="1"/>
  <c r="AL64" i="31"/>
  <c r="AK64" i="31"/>
  <c r="AJ64" i="31"/>
  <c r="AL63" i="31"/>
  <c r="AK63" i="31"/>
  <c r="AJ63" i="31"/>
  <c r="AI62" i="31"/>
  <c r="AH62" i="31"/>
  <c r="AG62" i="31"/>
  <c r="AF62" i="31"/>
  <c r="AE62" i="31"/>
  <c r="AD62" i="31"/>
  <c r="T62" i="31"/>
  <c r="Z62" i="31" s="1"/>
  <c r="S62" i="31"/>
  <c r="Y62" i="31" s="1"/>
  <c r="R62" i="31"/>
  <c r="X62" i="31" s="1"/>
  <c r="K62" i="31"/>
  <c r="J62" i="31"/>
  <c r="I62" i="31"/>
  <c r="N61" i="31"/>
  <c r="T60" i="31"/>
  <c r="Z60" i="31" s="1"/>
  <c r="AF60" i="31" s="1"/>
  <c r="AL60" i="31" s="1"/>
  <c r="S60" i="31"/>
  <c r="Y60" i="31" s="1"/>
  <c r="AE60" i="31" s="1"/>
  <c r="AK60" i="31" s="1"/>
  <c r="R60" i="31"/>
  <c r="X60" i="31" s="1"/>
  <c r="AD60" i="31" s="1"/>
  <c r="AJ60" i="31" s="1"/>
  <c r="K60" i="31"/>
  <c r="J60" i="31"/>
  <c r="I60" i="31"/>
  <c r="T59" i="31"/>
  <c r="Z59" i="31" s="1"/>
  <c r="AF59" i="31" s="1"/>
  <c r="S59" i="31"/>
  <c r="Y59" i="31" s="1"/>
  <c r="R59" i="31"/>
  <c r="R58" i="31" s="1"/>
  <c r="K59" i="31"/>
  <c r="J59" i="31"/>
  <c r="I59" i="31"/>
  <c r="AI58" i="31"/>
  <c r="AH58" i="31"/>
  <c r="AG58" i="31"/>
  <c r="AC58" i="31"/>
  <c r="AB58" i="31"/>
  <c r="AA58" i="31"/>
  <c r="W58" i="31"/>
  <c r="V58" i="31"/>
  <c r="U58" i="31"/>
  <c r="U57" i="31" s="1"/>
  <c r="S58" i="31"/>
  <c r="Q58" i="31"/>
  <c r="P58" i="31"/>
  <c r="O58" i="31"/>
  <c r="O57" i="31" s="1"/>
  <c r="N58" i="31"/>
  <c r="M58" i="31"/>
  <c r="L58" i="31"/>
  <c r="K58" i="31"/>
  <c r="H58" i="31"/>
  <c r="G58" i="31"/>
  <c r="F58" i="31"/>
  <c r="T56" i="31"/>
  <c r="Z56" i="31" s="1"/>
  <c r="S56" i="31"/>
  <c r="Y56" i="31" s="1"/>
  <c r="AE56" i="31" s="1"/>
  <c r="R56" i="31"/>
  <c r="K56" i="31"/>
  <c r="J56" i="31"/>
  <c r="I56" i="31"/>
  <c r="AI55" i="31"/>
  <c r="AH55" i="31"/>
  <c r="AG55" i="31"/>
  <c r="AC55" i="31"/>
  <c r="AB55" i="31"/>
  <c r="AA55" i="31"/>
  <c r="AA52" i="31" s="1"/>
  <c r="W55" i="31"/>
  <c r="V55" i="31"/>
  <c r="U55" i="31"/>
  <c r="Q55" i="31"/>
  <c r="P55" i="31"/>
  <c r="O55" i="31"/>
  <c r="N55" i="31"/>
  <c r="M55" i="31"/>
  <c r="L55" i="31"/>
  <c r="H55" i="31"/>
  <c r="G55" i="31"/>
  <c r="F55" i="31"/>
  <c r="T54" i="31"/>
  <c r="Z54" i="31" s="1"/>
  <c r="S54" i="31"/>
  <c r="R54" i="31"/>
  <c r="X54" i="31" s="1"/>
  <c r="K54" i="31"/>
  <c r="J54" i="31"/>
  <c r="I54" i="31"/>
  <c r="AI53" i="31"/>
  <c r="AI52" i="31" s="1"/>
  <c r="AH53" i="31"/>
  <c r="AG53" i="31"/>
  <c r="AG52" i="31" s="1"/>
  <c r="AC53" i="31"/>
  <c r="AB53" i="31"/>
  <c r="AB52" i="31" s="1"/>
  <c r="AA53" i="31"/>
  <c r="W53" i="31"/>
  <c r="W52" i="31" s="1"/>
  <c r="V53" i="31"/>
  <c r="U53" i="31"/>
  <c r="U52" i="31" s="1"/>
  <c r="Q53" i="31"/>
  <c r="Q52" i="31" s="1"/>
  <c r="P53" i="31"/>
  <c r="O53" i="31"/>
  <c r="O52" i="31" s="1"/>
  <c r="N53" i="31"/>
  <c r="M53" i="31"/>
  <c r="J53" i="31" s="1"/>
  <c r="L53" i="31"/>
  <c r="H53" i="31"/>
  <c r="H52" i="31" s="1"/>
  <c r="G53" i="31"/>
  <c r="F53" i="31"/>
  <c r="T51" i="31"/>
  <c r="Z51" i="31" s="1"/>
  <c r="AF51" i="31" s="1"/>
  <c r="AL51" i="31" s="1"/>
  <c r="S51" i="31"/>
  <c r="R51" i="31"/>
  <c r="X51" i="31" s="1"/>
  <c r="AD51" i="31" s="1"/>
  <c r="AJ51" i="31" s="1"/>
  <c r="K51" i="31"/>
  <c r="J51" i="31"/>
  <c r="I51" i="31"/>
  <c r="T50" i="31"/>
  <c r="Z50" i="31" s="1"/>
  <c r="AF50" i="31" s="1"/>
  <c r="S50" i="31"/>
  <c r="Y50" i="31" s="1"/>
  <c r="R50" i="31"/>
  <c r="X50" i="31" s="1"/>
  <c r="K50" i="31"/>
  <c r="J50" i="31"/>
  <c r="I50" i="31"/>
  <c r="AI49" i="31"/>
  <c r="AH49" i="31"/>
  <c r="AG49" i="31"/>
  <c r="AC49" i="31"/>
  <c r="AB49" i="31"/>
  <c r="AA49" i="31"/>
  <c r="W49" i="31"/>
  <c r="V49" i="31"/>
  <c r="U49" i="31"/>
  <c r="Q49" i="31"/>
  <c r="P49" i="31"/>
  <c r="O49" i="31"/>
  <c r="N49" i="31"/>
  <c r="M49" i="31"/>
  <c r="L49" i="31"/>
  <c r="J49" i="31"/>
  <c r="H49" i="31"/>
  <c r="G49" i="31"/>
  <c r="F49" i="31"/>
  <c r="T48" i="31"/>
  <c r="Z48" i="31" s="1"/>
  <c r="AF48" i="31" s="1"/>
  <c r="AL48" i="31" s="1"/>
  <c r="AL47" i="31" s="1"/>
  <c r="S48" i="31"/>
  <c r="S47" i="31" s="1"/>
  <c r="R48" i="31"/>
  <c r="X48" i="31" s="1"/>
  <c r="X47" i="31" s="1"/>
  <c r="K48" i="31"/>
  <c r="J48" i="31"/>
  <c r="I48" i="31"/>
  <c r="AI47" i="31"/>
  <c r="AH47" i="31"/>
  <c r="AG47" i="31"/>
  <c r="AC47" i="31"/>
  <c r="AB47" i="31"/>
  <c r="AA47" i="31"/>
  <c r="W47" i="31"/>
  <c r="V47" i="31"/>
  <c r="U47" i="31"/>
  <c r="Q47" i="31"/>
  <c r="P47" i="31"/>
  <c r="O47" i="31"/>
  <c r="N47" i="31"/>
  <c r="M47" i="31"/>
  <c r="L47" i="31"/>
  <c r="H47" i="31"/>
  <c r="H46" i="31" s="1"/>
  <c r="G47" i="31"/>
  <c r="F47" i="31"/>
  <c r="T45" i="31"/>
  <c r="Z45" i="31" s="1"/>
  <c r="S45" i="31"/>
  <c r="R45" i="31"/>
  <c r="X45" i="31" s="1"/>
  <c r="K45" i="31"/>
  <c r="J45" i="31"/>
  <c r="I45" i="31"/>
  <c r="AI44" i="31"/>
  <c r="AH44" i="31"/>
  <c r="AG44" i="31"/>
  <c r="AC44" i="31"/>
  <c r="AB44" i="31"/>
  <c r="AA44" i="31"/>
  <c r="W44" i="31"/>
  <c r="V44" i="31"/>
  <c r="U44" i="31"/>
  <c r="T44" i="31"/>
  <c r="Q44" i="31"/>
  <c r="P44" i="31"/>
  <c r="O44" i="31"/>
  <c r="N44" i="31"/>
  <c r="M44" i="31"/>
  <c r="L44" i="31"/>
  <c r="H44" i="31"/>
  <c r="G44" i="31"/>
  <c r="F44" i="31"/>
  <c r="T43" i="31"/>
  <c r="Z43" i="31" s="1"/>
  <c r="AF43" i="31" s="1"/>
  <c r="AL43" i="31" s="1"/>
  <c r="S43" i="31"/>
  <c r="Y43" i="31" s="1"/>
  <c r="AE43" i="31" s="1"/>
  <c r="AK43" i="31" s="1"/>
  <c r="R43" i="31"/>
  <c r="X43" i="31" s="1"/>
  <c r="AD43" i="31" s="1"/>
  <c r="AJ43" i="31" s="1"/>
  <c r="K43" i="31"/>
  <c r="J43" i="31"/>
  <c r="I43" i="31"/>
  <c r="T42" i="31"/>
  <c r="Z42" i="31" s="1"/>
  <c r="AF42" i="31" s="1"/>
  <c r="S42" i="31"/>
  <c r="R42" i="31"/>
  <c r="K42" i="31"/>
  <c r="J42" i="31"/>
  <c r="I42" i="31"/>
  <c r="AI41" i="31"/>
  <c r="AH41" i="31"/>
  <c r="AG41" i="31"/>
  <c r="AC41" i="31"/>
  <c r="AB41" i="31"/>
  <c r="AA41" i="31"/>
  <c r="W41" i="31"/>
  <c r="V41" i="31"/>
  <c r="U41" i="31"/>
  <c r="Q41" i="31"/>
  <c r="P41" i="31"/>
  <c r="O41" i="31"/>
  <c r="N41" i="31"/>
  <c r="K41" i="31" s="1"/>
  <c r="M41" i="31"/>
  <c r="L41" i="31"/>
  <c r="H41" i="31"/>
  <c r="G41" i="31"/>
  <c r="J41" i="31" s="1"/>
  <c r="F41" i="31"/>
  <c r="T40" i="31"/>
  <c r="Z40" i="31" s="1"/>
  <c r="S40" i="31"/>
  <c r="Y40" i="31" s="1"/>
  <c r="AE40" i="31" s="1"/>
  <c r="AK40" i="31" s="1"/>
  <c r="R40" i="31"/>
  <c r="X40" i="31" s="1"/>
  <c r="AD40" i="31" s="1"/>
  <c r="AJ40" i="31" s="1"/>
  <c r="K40" i="31"/>
  <c r="J40" i="31"/>
  <c r="I40" i="31"/>
  <c r="T39" i="31"/>
  <c r="Z39" i="31" s="1"/>
  <c r="AF39" i="31" s="1"/>
  <c r="AL39" i="31" s="1"/>
  <c r="S39" i="31"/>
  <c r="Y39" i="31" s="1"/>
  <c r="AE39" i="31" s="1"/>
  <c r="R39" i="31"/>
  <c r="K39" i="31"/>
  <c r="J39" i="31"/>
  <c r="I39" i="31"/>
  <c r="AI38" i="31"/>
  <c r="AH38" i="31"/>
  <c r="AG38" i="31"/>
  <c r="AG33" i="31" s="1"/>
  <c r="AC38" i="31"/>
  <c r="AB38" i="31"/>
  <c r="AA38" i="31"/>
  <c r="W38" i="31"/>
  <c r="V38" i="31"/>
  <c r="U38" i="31"/>
  <c r="Q38" i="31"/>
  <c r="P38" i="31"/>
  <c r="O38" i="31"/>
  <c r="N38" i="31"/>
  <c r="M38" i="31"/>
  <c r="L38" i="31"/>
  <c r="H38" i="31"/>
  <c r="G38" i="31"/>
  <c r="F38" i="31"/>
  <c r="T37" i="31"/>
  <c r="Z37" i="31" s="1"/>
  <c r="AF37" i="31" s="1"/>
  <c r="AL37" i="31" s="1"/>
  <c r="S37" i="31"/>
  <c r="Y37" i="31" s="1"/>
  <c r="AE37" i="31" s="1"/>
  <c r="AK37" i="31" s="1"/>
  <c r="R37" i="31"/>
  <c r="X37" i="31" s="1"/>
  <c r="K37" i="31"/>
  <c r="J37" i="31"/>
  <c r="I37" i="31"/>
  <c r="T36" i="31"/>
  <c r="Z36" i="31" s="1"/>
  <c r="AF36" i="31" s="1"/>
  <c r="AL36" i="31" s="1"/>
  <c r="S36" i="31"/>
  <c r="Y36" i="31" s="1"/>
  <c r="AE36" i="31" s="1"/>
  <c r="AK36" i="31" s="1"/>
  <c r="R36" i="31"/>
  <c r="K36" i="31"/>
  <c r="J36" i="31"/>
  <c r="I36" i="31"/>
  <c r="T35" i="31"/>
  <c r="S35" i="31"/>
  <c r="Y35" i="31" s="1"/>
  <c r="R35" i="31"/>
  <c r="X35" i="31" s="1"/>
  <c r="AD35" i="31" s="1"/>
  <c r="AJ35" i="31" s="1"/>
  <c r="K35" i="31"/>
  <c r="J35" i="31"/>
  <c r="I35" i="31"/>
  <c r="AI34" i="31"/>
  <c r="AH34" i="31"/>
  <c r="AG34" i="31"/>
  <c r="AC34" i="31"/>
  <c r="AB34" i="31"/>
  <c r="AA34" i="31"/>
  <c r="W34" i="31"/>
  <c r="V34" i="31"/>
  <c r="U34" i="31"/>
  <c r="Q34" i="31"/>
  <c r="P34" i="31"/>
  <c r="O34" i="31"/>
  <c r="O33" i="31" s="1"/>
  <c r="N34" i="31"/>
  <c r="M34" i="31"/>
  <c r="J34" i="31" s="1"/>
  <c r="L34" i="31"/>
  <c r="H34" i="31"/>
  <c r="K34" i="31" s="1"/>
  <c r="G34" i="31"/>
  <c r="F34" i="31"/>
  <c r="T32" i="31"/>
  <c r="S32" i="31"/>
  <c r="Y32" i="31" s="1"/>
  <c r="R32" i="31"/>
  <c r="X32" i="31" s="1"/>
  <c r="AD32" i="31" s="1"/>
  <c r="K32" i="31"/>
  <c r="J32" i="31"/>
  <c r="I32" i="31"/>
  <c r="AI31" i="31"/>
  <c r="AH31" i="31"/>
  <c r="AG31" i="31"/>
  <c r="AC31" i="31"/>
  <c r="AB31" i="31"/>
  <c r="AA31" i="31"/>
  <c r="W31" i="31"/>
  <c r="V31" i="31"/>
  <c r="U31" i="31"/>
  <c r="Q31" i="31"/>
  <c r="P31" i="31"/>
  <c r="O31" i="31"/>
  <c r="N31" i="31"/>
  <c r="M31" i="31"/>
  <c r="J31" i="31" s="1"/>
  <c r="L31" i="31"/>
  <c r="H31" i="31"/>
  <c r="G31" i="31"/>
  <c r="F31" i="31"/>
  <c r="T30" i="31"/>
  <c r="S30" i="31"/>
  <c r="Y30" i="31" s="1"/>
  <c r="R30" i="31"/>
  <c r="X30" i="31" s="1"/>
  <c r="AD30" i="31" s="1"/>
  <c r="K30" i="31"/>
  <c r="J30" i="31"/>
  <c r="I30" i="31"/>
  <c r="AI29" i="31"/>
  <c r="AH29" i="31"/>
  <c r="AG29" i="31"/>
  <c r="AC29" i="31"/>
  <c r="AB29" i="31"/>
  <c r="AA29" i="31"/>
  <c r="W29" i="31"/>
  <c r="V29" i="31"/>
  <c r="U29" i="31"/>
  <c r="Q29" i="31"/>
  <c r="P29" i="31"/>
  <c r="O29" i="31"/>
  <c r="N29" i="31"/>
  <c r="M29" i="31"/>
  <c r="L29" i="31"/>
  <c r="H29" i="31"/>
  <c r="G29" i="31"/>
  <c r="F29" i="31"/>
  <c r="T28" i="31"/>
  <c r="S28" i="31"/>
  <c r="Y28" i="31" s="1"/>
  <c r="R28" i="31"/>
  <c r="X28" i="31" s="1"/>
  <c r="AD28" i="31" s="1"/>
  <c r="K28" i="31"/>
  <c r="J28" i="31"/>
  <c r="I28" i="31"/>
  <c r="AI27" i="31"/>
  <c r="AH27" i="31"/>
  <c r="AG27" i="31"/>
  <c r="AC27" i="31"/>
  <c r="AB27" i="31"/>
  <c r="AA27" i="31"/>
  <c r="W27" i="31"/>
  <c r="W24" i="31" s="1"/>
  <c r="W23" i="31" s="1"/>
  <c r="V27" i="31"/>
  <c r="U27" i="31"/>
  <c r="Q27" i="31"/>
  <c r="P27" i="31"/>
  <c r="O27" i="31"/>
  <c r="N27" i="31"/>
  <c r="M27" i="31"/>
  <c r="J27" i="31" s="1"/>
  <c r="L27" i="31"/>
  <c r="H27" i="31"/>
  <c r="G27" i="31"/>
  <c r="F27" i="31"/>
  <c r="T26" i="31"/>
  <c r="S26" i="31"/>
  <c r="Y26" i="31" s="1"/>
  <c r="R26" i="31"/>
  <c r="X26" i="31" s="1"/>
  <c r="AD26" i="31" s="1"/>
  <c r="K26" i="31"/>
  <c r="J26" i="31"/>
  <c r="I26" i="31"/>
  <c r="AI25" i="31"/>
  <c r="AH25" i="31"/>
  <c r="AH24" i="31" s="1"/>
  <c r="AH23" i="31" s="1"/>
  <c r="AG25" i="31"/>
  <c r="AC25" i="31"/>
  <c r="AB25" i="31"/>
  <c r="AA25" i="31"/>
  <c r="AA24" i="31" s="1"/>
  <c r="AA23" i="31" s="1"/>
  <c r="W25" i="31"/>
  <c r="V25" i="31"/>
  <c r="V24" i="31" s="1"/>
  <c r="V23" i="31" s="1"/>
  <c r="U25" i="31"/>
  <c r="S25" i="31"/>
  <c r="Q25" i="31"/>
  <c r="P25" i="31"/>
  <c r="O25" i="31"/>
  <c r="N25" i="31"/>
  <c r="M25" i="31"/>
  <c r="L25" i="31"/>
  <c r="H25" i="31"/>
  <c r="G25" i="31"/>
  <c r="G24" i="31" s="1"/>
  <c r="G23" i="31" s="1"/>
  <c r="G264" i="31" s="1"/>
  <c r="F25" i="31"/>
  <c r="N24" i="31"/>
  <c r="N23" i="31" s="1"/>
  <c r="T22" i="31"/>
  <c r="Z22" i="31" s="1"/>
  <c r="AF22" i="31" s="1"/>
  <c r="AL22" i="31" s="1"/>
  <c r="S22" i="31"/>
  <c r="Y22" i="31" s="1"/>
  <c r="AE22" i="31" s="1"/>
  <c r="AK22" i="31" s="1"/>
  <c r="R22" i="31"/>
  <c r="X22" i="31" s="1"/>
  <c r="AD22" i="31" s="1"/>
  <c r="AJ22" i="31" s="1"/>
  <c r="K22" i="31"/>
  <c r="J22" i="31"/>
  <c r="I22" i="31"/>
  <c r="T21" i="31"/>
  <c r="Z21" i="31" s="1"/>
  <c r="AF21" i="31" s="1"/>
  <c r="AL21" i="31" s="1"/>
  <c r="S21" i="31"/>
  <c r="Y21" i="31" s="1"/>
  <c r="AE21" i="31" s="1"/>
  <c r="AK21" i="31" s="1"/>
  <c r="R21" i="31"/>
  <c r="X21" i="31" s="1"/>
  <c r="AD21" i="31" s="1"/>
  <c r="AJ21" i="31" s="1"/>
  <c r="K21" i="31"/>
  <c r="J21" i="31"/>
  <c r="I21" i="31"/>
  <c r="T20" i="31"/>
  <c r="Z20" i="31" s="1"/>
  <c r="AF20" i="31" s="1"/>
  <c r="AL20" i="31" s="1"/>
  <c r="S20" i="31"/>
  <c r="Y20" i="31" s="1"/>
  <c r="AE20" i="31" s="1"/>
  <c r="AK20" i="31" s="1"/>
  <c r="R20" i="31"/>
  <c r="X20" i="31" s="1"/>
  <c r="AD20" i="31" s="1"/>
  <c r="AJ20" i="31" s="1"/>
  <c r="K20" i="31"/>
  <c r="J20" i="31"/>
  <c r="I20" i="31"/>
  <c r="T19" i="31"/>
  <c r="Z19" i="31" s="1"/>
  <c r="S19" i="31"/>
  <c r="Y19" i="31" s="1"/>
  <c r="AE19" i="31" s="1"/>
  <c r="AK19" i="31" s="1"/>
  <c r="R19" i="31"/>
  <c r="X19" i="31" s="1"/>
  <c r="AD19" i="31" s="1"/>
  <c r="AJ19" i="31" s="1"/>
  <c r="K19" i="31"/>
  <c r="J19" i="31"/>
  <c r="T18" i="31"/>
  <c r="Z18" i="31" s="1"/>
  <c r="AF18" i="31" s="1"/>
  <c r="AL18" i="31" s="1"/>
  <c r="S18" i="31"/>
  <c r="Y18" i="31" s="1"/>
  <c r="AE18" i="31" s="1"/>
  <c r="R18" i="31"/>
  <c r="X18" i="31" s="1"/>
  <c r="K18" i="31"/>
  <c r="J18" i="31"/>
  <c r="I18" i="31"/>
  <c r="AI17" i="31"/>
  <c r="AH17" i="31"/>
  <c r="AH15" i="31" s="1"/>
  <c r="AG17" i="31"/>
  <c r="AG16" i="31" s="1"/>
  <c r="AC17" i="31"/>
  <c r="AC16" i="31" s="1"/>
  <c r="AB17" i="31"/>
  <c r="AB15" i="31" s="1"/>
  <c r="AA17" i="31"/>
  <c r="AA16" i="31" s="1"/>
  <c r="W17" i="31"/>
  <c r="W15" i="31" s="1"/>
  <c r="V17" i="31"/>
  <c r="V16" i="31" s="1"/>
  <c r="U17" i="31"/>
  <c r="U16" i="31" s="1"/>
  <c r="Q17" i="31"/>
  <c r="Q16" i="31" s="1"/>
  <c r="P17" i="31"/>
  <c r="O17" i="31"/>
  <c r="O16" i="31" s="1"/>
  <c r="N17" i="31"/>
  <c r="N15" i="31" s="1"/>
  <c r="M17" i="31"/>
  <c r="M16" i="31" s="1"/>
  <c r="L17" i="31"/>
  <c r="H17" i="31"/>
  <c r="H16" i="31" s="1"/>
  <c r="G17" i="31"/>
  <c r="F17" i="31"/>
  <c r="AI16" i="31"/>
  <c r="W16" i="31"/>
  <c r="P16" i="31"/>
  <c r="L16" i="31"/>
  <c r="G16" i="31"/>
  <c r="Q15" i="31"/>
  <c r="P15" i="31"/>
  <c r="O15" i="31"/>
  <c r="L15" i="31"/>
  <c r="H24" i="31" l="1"/>
  <c r="H23" i="31" s="1"/>
  <c r="H264" i="31" s="1"/>
  <c r="O24" i="31"/>
  <c r="O23" i="31" s="1"/>
  <c r="U24" i="31"/>
  <c r="U23" i="31" s="1"/>
  <c r="U13" i="31" s="1"/>
  <c r="AB24" i="31"/>
  <c r="AB23" i="31" s="1"/>
  <c r="AI24" i="31"/>
  <c r="AI23" i="31" s="1"/>
  <c r="R27" i="31"/>
  <c r="J29" i="31"/>
  <c r="T47" i="31"/>
  <c r="Z47" i="31"/>
  <c r="T53" i="31"/>
  <c r="S65" i="31"/>
  <c r="S61" i="31" s="1"/>
  <c r="S57" i="31" s="1"/>
  <c r="T74" i="31"/>
  <c r="M91" i="31"/>
  <c r="K93" i="31"/>
  <c r="M107" i="31"/>
  <c r="M265" i="31" s="1"/>
  <c r="M266" i="31" s="1"/>
  <c r="U106" i="31"/>
  <c r="AB106" i="31"/>
  <c r="AI106" i="31"/>
  <c r="I118" i="31"/>
  <c r="U117" i="31"/>
  <c r="T136" i="31"/>
  <c r="R146" i="31"/>
  <c r="G150" i="31"/>
  <c r="H151" i="31"/>
  <c r="AG155" i="31"/>
  <c r="K157" i="31"/>
  <c r="H162" i="31"/>
  <c r="H161" i="31" s="1"/>
  <c r="Y164" i="31"/>
  <c r="K251" i="31"/>
  <c r="AJ254" i="31"/>
  <c r="L24" i="31"/>
  <c r="I24" i="31" s="1"/>
  <c r="S55" i="31"/>
  <c r="S92" i="31"/>
  <c r="Y92" i="31" s="1"/>
  <c r="AE92" i="31" s="1"/>
  <c r="AK92" i="31" s="1"/>
  <c r="S109" i="31"/>
  <c r="R148" i="31"/>
  <c r="I150" i="31"/>
  <c r="AG46" i="31"/>
  <c r="P24" i="31"/>
  <c r="P23" i="31" s="1"/>
  <c r="S29" i="31"/>
  <c r="U46" i="31"/>
  <c r="AC15" i="31"/>
  <c r="AG24" i="31"/>
  <c r="AG23" i="31" s="1"/>
  <c r="R31" i="31"/>
  <c r="J44" i="31"/>
  <c r="V52" i="31"/>
  <c r="AC52" i="31"/>
  <c r="AC46" i="31" s="1"/>
  <c r="AC13" i="31" s="1"/>
  <c r="I65" i="31"/>
  <c r="I61" i="31" s="1"/>
  <c r="V57" i="31"/>
  <c r="AJ82" i="31"/>
  <c r="AJ81" i="31" s="1"/>
  <c r="I93" i="31"/>
  <c r="F266" i="31"/>
  <c r="L134" i="31"/>
  <c r="AA131" i="31"/>
  <c r="AA130" i="31" s="1"/>
  <c r="AH131" i="31"/>
  <c r="AH130" i="31" s="1"/>
  <c r="I136" i="31"/>
  <c r="R141" i="31"/>
  <c r="M142" i="31"/>
  <c r="I146" i="31"/>
  <c r="T146" i="31"/>
  <c r="T148" i="31"/>
  <c r="R242" i="31"/>
  <c r="J251" i="31"/>
  <c r="AF40" i="31"/>
  <c r="AL40" i="31" s="1"/>
  <c r="AL38" i="31" s="1"/>
  <c r="Z38" i="31"/>
  <c r="Y45" i="31"/>
  <c r="AE45" i="31" s="1"/>
  <c r="S44" i="31"/>
  <c r="X119" i="31"/>
  <c r="X118" i="31" s="1"/>
  <c r="X117" i="31" s="1"/>
  <c r="R118" i="31"/>
  <c r="Y124" i="31"/>
  <c r="AE124" i="31" s="1"/>
  <c r="S123" i="31"/>
  <c r="S122" i="31" s="1"/>
  <c r="N132" i="31"/>
  <c r="T133" i="31"/>
  <c r="G142" i="31"/>
  <c r="G141" i="31" s="1"/>
  <c r="G131" i="31" s="1"/>
  <c r="F141" i="31"/>
  <c r="AK171" i="31"/>
  <c r="AK170" i="31" s="1"/>
  <c r="AE170" i="31"/>
  <c r="AL172" i="31"/>
  <c r="AL170" i="31" s="1"/>
  <c r="AF170" i="31"/>
  <c r="M15" i="31"/>
  <c r="AB16" i="31"/>
  <c r="R17" i="31"/>
  <c r="R275" i="31" s="1"/>
  <c r="Z28" i="31"/>
  <c r="T27" i="31"/>
  <c r="Z32" i="31"/>
  <c r="T31" i="31"/>
  <c r="U33" i="31"/>
  <c r="AB33" i="31"/>
  <c r="AB13" i="31" s="1"/>
  <c r="AI33" i="31"/>
  <c r="Q33" i="31"/>
  <c r="T55" i="31"/>
  <c r="X59" i="31"/>
  <c r="AD59" i="31" s="1"/>
  <c r="AJ59" i="31" s="1"/>
  <c r="AJ58" i="31" s="1"/>
  <c r="L61" i="31"/>
  <c r="AE67" i="31"/>
  <c r="AK67" i="31" s="1"/>
  <c r="AK66" i="31" s="1"/>
  <c r="AK65" i="31" s="1"/>
  <c r="Y65" i="31"/>
  <c r="Y61" i="31" s="1"/>
  <c r="R76" i="31"/>
  <c r="X76" i="31" s="1"/>
  <c r="AD76" i="31" s="1"/>
  <c r="AJ76" i="31" s="1"/>
  <c r="I76" i="31"/>
  <c r="L74" i="31"/>
  <c r="L73" i="31" s="1"/>
  <c r="R73" i="31" s="1"/>
  <c r="AL82" i="31"/>
  <c r="AL81" i="31" s="1"/>
  <c r="J99" i="31"/>
  <c r="G98" i="31"/>
  <c r="Y144" i="31"/>
  <c r="AE145" i="31"/>
  <c r="X39" i="31"/>
  <c r="AD39" i="31" s="1"/>
  <c r="R38" i="31"/>
  <c r="Q46" i="31"/>
  <c r="Y137" i="31"/>
  <c r="S136" i="31"/>
  <c r="Q162" i="31"/>
  <c r="Q161" i="31" s="1"/>
  <c r="J17" i="31"/>
  <c r="F24" i="31"/>
  <c r="F23" i="31" s="1"/>
  <c r="F264" i="31" s="1"/>
  <c r="M24" i="31"/>
  <c r="Q24" i="31"/>
  <c r="Q23" i="31" s="1"/>
  <c r="AC24" i="31"/>
  <c r="AC23" i="31" s="1"/>
  <c r="S27" i="31"/>
  <c r="S24" i="31" s="1"/>
  <c r="S23" i="31" s="1"/>
  <c r="S31" i="31"/>
  <c r="M33" i="31"/>
  <c r="AC33" i="31"/>
  <c r="Y48" i="31"/>
  <c r="AE48" i="31" s="1"/>
  <c r="AG15" i="31"/>
  <c r="R25" i="31"/>
  <c r="Z26" i="31"/>
  <c r="T25" i="31"/>
  <c r="R29" i="31"/>
  <c r="Z30" i="31"/>
  <c r="AF30" i="31" s="1"/>
  <c r="T29" i="31"/>
  <c r="L33" i="31"/>
  <c r="P33" i="31"/>
  <c r="W33" i="31"/>
  <c r="Z35" i="31"/>
  <c r="T34" i="31"/>
  <c r="R34" i="31"/>
  <c r="I38" i="31"/>
  <c r="W46" i="31"/>
  <c r="O46" i="31"/>
  <c r="O272" i="31" s="1"/>
  <c r="F57" i="31"/>
  <c r="P57" i="31"/>
  <c r="J65" i="31"/>
  <c r="J61" i="31" s="1"/>
  <c r="W73" i="31"/>
  <c r="W70" i="31" s="1"/>
  <c r="H92" i="31"/>
  <c r="G91" i="31"/>
  <c r="G90" i="31" s="1"/>
  <c r="F162" i="31"/>
  <c r="N57" i="31"/>
  <c r="K57" i="31" s="1"/>
  <c r="AJ62" i="31"/>
  <c r="H57" i="31"/>
  <c r="K65" i="31"/>
  <c r="K61" i="31" s="1"/>
  <c r="AG61" i="31"/>
  <c r="T71" i="31"/>
  <c r="Z71" i="31" s="1"/>
  <c r="AF71" i="31" s="1"/>
  <c r="AL71" i="31" s="1"/>
  <c r="Q73" i="31"/>
  <c r="AA73" i="31"/>
  <c r="AH73" i="31"/>
  <c r="AH70" i="31" s="1"/>
  <c r="S79" i="31"/>
  <c r="I85" i="31"/>
  <c r="R90" i="31"/>
  <c r="X90" i="31" s="1"/>
  <c r="AD90" i="31" s="1"/>
  <c r="L106" i="31"/>
  <c r="AH106" i="31"/>
  <c r="AG117" i="31"/>
  <c r="O131" i="31"/>
  <c r="O130" i="31" s="1"/>
  <c r="AI131" i="31"/>
  <c r="J135" i="31"/>
  <c r="I142" i="31"/>
  <c r="R144" i="31"/>
  <c r="AE149" i="31"/>
  <c r="K152" i="31"/>
  <c r="R164" i="31"/>
  <c r="R163" i="31" s="1"/>
  <c r="I181" i="31"/>
  <c r="I168" i="31" s="1"/>
  <c r="S251" i="31"/>
  <c r="I27" i="31"/>
  <c r="I29" i="31"/>
  <c r="I31" i="31"/>
  <c r="AA33" i="31"/>
  <c r="K38" i="31"/>
  <c r="AA46" i="31"/>
  <c r="K53" i="31"/>
  <c r="W57" i="31"/>
  <c r="F73" i="31"/>
  <c r="F70" i="31" s="1"/>
  <c r="Z74" i="31"/>
  <c r="AF74" i="31" s="1"/>
  <c r="U73" i="31"/>
  <c r="U70" i="31" s="1"/>
  <c r="U69" i="31" s="1"/>
  <c r="AB73" i="31"/>
  <c r="AB70" i="31" s="1"/>
  <c r="AI73" i="31"/>
  <c r="Z79" i="31"/>
  <c r="AF79" i="31" s="1"/>
  <c r="G73" i="31"/>
  <c r="AG73" i="31"/>
  <c r="AG70" i="31" s="1"/>
  <c r="R91" i="31"/>
  <c r="X91" i="31" s="1"/>
  <c r="AD91" i="31" s="1"/>
  <c r="AJ91" i="31" s="1"/>
  <c r="K99" i="31"/>
  <c r="S103" i="31"/>
  <c r="S99" i="31" s="1"/>
  <c r="R107" i="31"/>
  <c r="AC117" i="31"/>
  <c r="T123" i="31"/>
  <c r="T122" i="31" s="1"/>
  <c r="V117" i="31"/>
  <c r="J139" i="31"/>
  <c r="Y163" i="31"/>
  <c r="S242" i="31"/>
  <c r="S258" i="31"/>
  <c r="Y258" i="31" s="1"/>
  <c r="AE258" i="31" s="1"/>
  <c r="AK258" i="31" s="1"/>
  <c r="V106" i="31"/>
  <c r="P117" i="31"/>
  <c r="T157" i="31"/>
  <c r="Z157" i="31" s="1"/>
  <c r="AF157" i="31" s="1"/>
  <c r="AF155" i="31" s="1"/>
  <c r="I251" i="31"/>
  <c r="M256" i="31"/>
  <c r="AE30" i="31"/>
  <c r="AK30" i="31" s="1"/>
  <c r="AK29" i="31" s="1"/>
  <c r="Y29" i="31"/>
  <c r="AE32" i="31"/>
  <c r="AK32" i="31" s="1"/>
  <c r="AK31" i="31" s="1"/>
  <c r="Y31" i="31"/>
  <c r="X44" i="31"/>
  <c r="AD45" i="31"/>
  <c r="AJ45" i="31" s="1"/>
  <c r="AJ44" i="31" s="1"/>
  <c r="AE26" i="31"/>
  <c r="AK26" i="31" s="1"/>
  <c r="AK25" i="31" s="1"/>
  <c r="Y25" i="31"/>
  <c r="AE28" i="31"/>
  <c r="AK28" i="31" s="1"/>
  <c r="AK27" i="31" s="1"/>
  <c r="Y27" i="31"/>
  <c r="K92" i="31"/>
  <c r="H91" i="31"/>
  <c r="AL237" i="31"/>
  <c r="AJ247" i="31"/>
  <c r="AJ246" i="31" s="1"/>
  <c r="AD246" i="31"/>
  <c r="K257" i="31"/>
  <c r="K256" i="31" s="1"/>
  <c r="N256" i="31"/>
  <c r="AA15" i="31"/>
  <c r="R44" i="31"/>
  <c r="Y54" i="31"/>
  <c r="AE54" i="31" s="1"/>
  <c r="AK54" i="31" s="1"/>
  <c r="AK53" i="31" s="1"/>
  <c r="S53" i="31"/>
  <c r="S52" i="31" s="1"/>
  <c r="AG57" i="31"/>
  <c r="AG13" i="31" s="1"/>
  <c r="AK62" i="31"/>
  <c r="O70" i="31"/>
  <c r="AC73" i="31"/>
  <c r="AC70" i="31" s="1"/>
  <c r="AJ95" i="31"/>
  <c r="AJ93" i="31" s="1"/>
  <c r="AD94" i="31"/>
  <c r="AD93" i="31" s="1"/>
  <c r="AE104" i="31"/>
  <c r="AK104" i="31" s="1"/>
  <c r="T103" i="31"/>
  <c r="T99" i="31" s="1"/>
  <c r="Z105" i="31"/>
  <c r="AF105" i="31" s="1"/>
  <c r="AL105" i="31" s="1"/>
  <c r="W106" i="31"/>
  <c r="AG106" i="31"/>
  <c r="X115" i="31"/>
  <c r="AD115" i="31" s="1"/>
  <c r="R112" i="31"/>
  <c r="X123" i="31"/>
  <c r="X122" i="31" s="1"/>
  <c r="AD124" i="31"/>
  <c r="AJ124" i="31" s="1"/>
  <c r="AJ123" i="31" s="1"/>
  <c r="AJ122" i="31" s="1"/>
  <c r="T128" i="31"/>
  <c r="T127" i="31" s="1"/>
  <c r="Z129" i="31"/>
  <c r="Z128" i="31" s="1"/>
  <c r="Z127" i="31" s="1"/>
  <c r="AI130" i="31"/>
  <c r="R134" i="31"/>
  <c r="X135" i="31"/>
  <c r="Y42" i="31"/>
  <c r="AE42" i="31" s="1"/>
  <c r="S41" i="31"/>
  <c r="K136" i="31"/>
  <c r="J144" i="31"/>
  <c r="AL234" i="31"/>
  <c r="I41" i="31"/>
  <c r="H15" i="31"/>
  <c r="K25" i="31"/>
  <c r="K27" i="31"/>
  <c r="K29" i="31"/>
  <c r="K31" i="31"/>
  <c r="G33" i="31"/>
  <c r="J33" i="31" s="1"/>
  <c r="S34" i="31"/>
  <c r="V33" i="31"/>
  <c r="M52" i="31"/>
  <c r="M46" i="31" s="1"/>
  <c r="G52" i="31"/>
  <c r="G46" i="31" s="1"/>
  <c r="R53" i="31"/>
  <c r="R52" i="31" s="1"/>
  <c r="I55" i="31"/>
  <c r="X56" i="31"/>
  <c r="R55" i="31"/>
  <c r="I58" i="31"/>
  <c r="L57" i="31"/>
  <c r="I57" i="31" s="1"/>
  <c r="T58" i="31"/>
  <c r="AL62" i="31"/>
  <c r="AH61" i="31"/>
  <c r="AH57" i="31" s="1"/>
  <c r="R71" i="31"/>
  <c r="X71" i="31" s="1"/>
  <c r="AD71" i="31" s="1"/>
  <c r="AJ71" i="31" s="1"/>
  <c r="I71" i="31"/>
  <c r="I81" i="31"/>
  <c r="R81" i="31"/>
  <c r="X81" i="31" s="1"/>
  <c r="T91" i="31"/>
  <c r="Z91" i="31" s="1"/>
  <c r="AF91" i="31" s="1"/>
  <c r="AL91" i="31" s="1"/>
  <c r="N90" i="31"/>
  <c r="T90" i="31" s="1"/>
  <c r="I123" i="31"/>
  <c r="L122" i="31"/>
  <c r="X129" i="31"/>
  <c r="X128" i="31" s="1"/>
  <c r="X127" i="31" s="1"/>
  <c r="R128" i="31"/>
  <c r="R127" i="31" s="1"/>
  <c r="Y136" i="31"/>
  <c r="AE137" i="31"/>
  <c r="AK137" i="31" s="1"/>
  <c r="AK136" i="31" s="1"/>
  <c r="J148" i="31"/>
  <c r="U162" i="31"/>
  <c r="U161" i="31" s="1"/>
  <c r="AL175" i="31"/>
  <c r="AL186" i="31"/>
  <c r="AL191" i="31"/>
  <c r="AL193" i="31"/>
  <c r="AL201" i="31"/>
  <c r="AL204" i="31"/>
  <c r="AL235" i="31"/>
  <c r="I25" i="31"/>
  <c r="X36" i="31"/>
  <c r="AD36" i="31" s="1"/>
  <c r="AJ36" i="31" s="1"/>
  <c r="J38" i="31"/>
  <c r="X42" i="31"/>
  <c r="R41" i="31"/>
  <c r="R33" i="31" s="1"/>
  <c r="J47" i="31"/>
  <c r="V46" i="31"/>
  <c r="AB46" i="31"/>
  <c r="AI46" i="31"/>
  <c r="R49" i="31"/>
  <c r="Z49" i="31"/>
  <c r="J55" i="31"/>
  <c r="AI61" i="31"/>
  <c r="AI57" i="31" s="1"/>
  <c r="AI272" i="31" s="1"/>
  <c r="T76" i="31"/>
  <c r="Z76" i="31" s="1"/>
  <c r="AF76" i="31" s="1"/>
  <c r="AF75" i="31" s="1"/>
  <c r="K76" i="31"/>
  <c r="S81" i="31"/>
  <c r="Y81" i="31" s="1"/>
  <c r="J81" i="31"/>
  <c r="Y85" i="31"/>
  <c r="V131" i="31"/>
  <c r="V130" i="31" s="1"/>
  <c r="J133" i="31"/>
  <c r="S133" i="31"/>
  <c r="M132" i="31"/>
  <c r="J132" i="31" s="1"/>
  <c r="AH33" i="31"/>
  <c r="T38" i="31"/>
  <c r="K44" i="31"/>
  <c r="X49" i="31"/>
  <c r="K55" i="31"/>
  <c r="J58" i="31"/>
  <c r="Q70" i="31"/>
  <c r="AA70" i="31"/>
  <c r="V73" i="31"/>
  <c r="V70" i="31" s="1"/>
  <c r="R79" i="31"/>
  <c r="X79" i="31" s="1"/>
  <c r="AD79" i="31" s="1"/>
  <c r="T81" i="31"/>
  <c r="Z81" i="31" s="1"/>
  <c r="R93" i="31"/>
  <c r="X93" i="31" s="1"/>
  <c r="S93" i="31"/>
  <c r="Y93" i="31" s="1"/>
  <c r="R98" i="31"/>
  <c r="X98" i="31" s="1"/>
  <c r="AD98" i="31" s="1"/>
  <c r="I99" i="31"/>
  <c r="Y105" i="31"/>
  <c r="AE105" i="31" s="1"/>
  <c r="AK105" i="31" s="1"/>
  <c r="AB117" i="31"/>
  <c r="R123" i="31"/>
  <c r="R122" i="31" s="1"/>
  <c r="N128" i="31"/>
  <c r="AH117" i="31"/>
  <c r="P131" i="31"/>
  <c r="P130" i="31" s="1"/>
  <c r="I139" i="31"/>
  <c r="G161" i="31"/>
  <c r="S164" i="31"/>
  <c r="S163" i="31" s="1"/>
  <c r="AH162" i="31"/>
  <c r="AH161" i="31" s="1"/>
  <c r="AJ171" i="31"/>
  <c r="AJ170" i="31" s="1"/>
  <c r="AD170" i="31"/>
  <c r="AL194" i="31"/>
  <c r="AL202" i="31"/>
  <c r="AL232" i="31"/>
  <c r="AG253" i="31"/>
  <c r="AJ255" i="31"/>
  <c r="AJ253" i="31" s="1"/>
  <c r="I44" i="31"/>
  <c r="F52" i="31"/>
  <c r="F46" i="31" s="1"/>
  <c r="L52" i="31"/>
  <c r="P52" i="31"/>
  <c r="P46" i="31" s="1"/>
  <c r="T52" i="31"/>
  <c r="AH52" i="31"/>
  <c r="AH46" i="31" s="1"/>
  <c r="AC57" i="31"/>
  <c r="AI70" i="31"/>
  <c r="H73" i="31"/>
  <c r="P73" i="31"/>
  <c r="P70" i="31" s="1"/>
  <c r="Y79" i="31"/>
  <c r="AE79" i="31" s="1"/>
  <c r="R85" i="31"/>
  <c r="X85" i="31" s="1"/>
  <c r="T93" i="31"/>
  <c r="Z93" i="31" s="1"/>
  <c r="I107" i="31"/>
  <c r="P106" i="31"/>
  <c r="AC106" i="31"/>
  <c r="I112" i="31"/>
  <c r="O106" i="31"/>
  <c r="T112" i="31"/>
  <c r="AK115" i="31"/>
  <c r="AK114" i="31" s="1"/>
  <c r="G117" i="31"/>
  <c r="G267" i="31" s="1"/>
  <c r="Q117" i="31"/>
  <c r="AJ118" i="31"/>
  <c r="AK118" i="31"/>
  <c r="I128" i="31"/>
  <c r="K129" i="31"/>
  <c r="Q131" i="31"/>
  <c r="Q130" i="31" s="1"/>
  <c r="W131" i="31"/>
  <c r="W130" i="31" s="1"/>
  <c r="K139" i="31"/>
  <c r="S144" i="31"/>
  <c r="J146" i="31"/>
  <c r="AE147" i="31"/>
  <c r="S148" i="31"/>
  <c r="R150" i="31"/>
  <c r="X152" i="31"/>
  <c r="AD152" i="31" s="1"/>
  <c r="AJ152" i="31" s="1"/>
  <c r="S157" i="31"/>
  <c r="Y157" i="31" s="1"/>
  <c r="AE157" i="31" s="1"/>
  <c r="M155" i="31"/>
  <c r="I164" i="31"/>
  <c r="I163" i="31" s="1"/>
  <c r="AG168" i="31"/>
  <c r="S174" i="31"/>
  <c r="Y174" i="31" s="1"/>
  <c r="AE174" i="31" s="1"/>
  <c r="AK174" i="31" s="1"/>
  <c r="J174" i="31"/>
  <c r="M168" i="31"/>
  <c r="M162" i="31" s="1"/>
  <c r="M161" i="31" s="1"/>
  <c r="K208" i="31"/>
  <c r="I208" i="31"/>
  <c r="Z98" i="31"/>
  <c r="AF98" i="31" s="1"/>
  <c r="AL98" i="31" s="1"/>
  <c r="Q106" i="31"/>
  <c r="Q273" i="31" s="1"/>
  <c r="I127" i="31"/>
  <c r="U131" i="31"/>
  <c r="U130" i="31" s="1"/>
  <c r="AB131" i="31"/>
  <c r="AB130" i="31" s="1"/>
  <c r="J136" i="31"/>
  <c r="F161" i="31"/>
  <c r="AL218" i="31"/>
  <c r="AL225" i="31"/>
  <c r="AL244" i="31"/>
  <c r="AL247" i="31"/>
  <c r="AF246" i="31"/>
  <c r="K144" i="31"/>
  <c r="K146" i="31"/>
  <c r="K148" i="31"/>
  <c r="H150" i="31"/>
  <c r="R157" i="31"/>
  <c r="X157" i="31" s="1"/>
  <c r="AD157" i="31" s="1"/>
  <c r="O162" i="31"/>
  <c r="O161" i="31" s="1"/>
  <c r="J164" i="31"/>
  <c r="J163" i="31" s="1"/>
  <c r="V162" i="31"/>
  <c r="V161" i="31" s="1"/>
  <c r="K181" i="31"/>
  <c r="J181" i="31"/>
  <c r="T242" i="31"/>
  <c r="Y246" i="31"/>
  <c r="Y251" i="31"/>
  <c r="AK252" i="31"/>
  <c r="AK251" i="31" s="1"/>
  <c r="AE253" i="31"/>
  <c r="J257" i="31"/>
  <c r="J256" i="31" s="1"/>
  <c r="AC162" i="31"/>
  <c r="AC161" i="31" s="1"/>
  <c r="J208" i="31"/>
  <c r="AD142" i="31"/>
  <c r="J150" i="31"/>
  <c r="W162" i="31"/>
  <c r="W161" i="31" s="1"/>
  <c r="AB162" i="31"/>
  <c r="AB161" i="31" s="1"/>
  <c r="AL166" i="31"/>
  <c r="AI168" i="31"/>
  <c r="AI162" i="31" s="1"/>
  <c r="AI161" i="31" s="1"/>
  <c r="X246" i="31"/>
  <c r="X242" i="31" s="1"/>
  <c r="AK253" i="31"/>
  <c r="N264" i="31"/>
  <c r="K264" i="31" s="1"/>
  <c r="K23" i="31"/>
  <c r="AL42" i="31"/>
  <c r="AL41" i="31" s="1"/>
  <c r="AF41" i="31"/>
  <c r="AF45" i="31"/>
  <c r="Z44" i="31"/>
  <c r="AF28" i="31"/>
  <c r="Z27" i="31"/>
  <c r="AD42" i="31"/>
  <c r="X41" i="31"/>
  <c r="AL50" i="31"/>
  <c r="AL49" i="31" s="1"/>
  <c r="AF49" i="31"/>
  <c r="AD18" i="31"/>
  <c r="X17" i="31"/>
  <c r="M23" i="31"/>
  <c r="J24" i="31"/>
  <c r="AJ26" i="31"/>
  <c r="AJ25" i="31" s="1"/>
  <c r="AD25" i="31"/>
  <c r="AJ28" i="31"/>
  <c r="AJ27" i="31" s="1"/>
  <c r="AD27" i="31"/>
  <c r="AJ30" i="31"/>
  <c r="AJ29" i="31" s="1"/>
  <c r="AD29" i="31"/>
  <c r="AJ32" i="31"/>
  <c r="AJ31" i="31" s="1"/>
  <c r="AD31" i="31"/>
  <c r="AE35" i="31"/>
  <c r="Y34" i="31"/>
  <c r="AD37" i="31"/>
  <c r="AJ37" i="31" s="1"/>
  <c r="AJ34" i="31" s="1"/>
  <c r="AG272" i="31"/>
  <c r="AF19" i="31"/>
  <c r="AL19" i="31" s="1"/>
  <c r="AL17" i="31" s="1"/>
  <c r="Z17" i="31"/>
  <c r="AK18" i="31"/>
  <c r="AK17" i="31" s="1"/>
  <c r="AE17" i="31"/>
  <c r="L23" i="31"/>
  <c r="AF26" i="31"/>
  <c r="Z25" i="31"/>
  <c r="AF32" i="31"/>
  <c r="Z31" i="31"/>
  <c r="V13" i="31"/>
  <c r="AF35" i="31"/>
  <c r="Z34" i="31"/>
  <c r="AK39" i="31"/>
  <c r="AK38" i="31" s="1"/>
  <c r="AE38" i="31"/>
  <c r="Y44" i="31"/>
  <c r="F275" i="31"/>
  <c r="AD48" i="31"/>
  <c r="AJ87" i="31"/>
  <c r="AJ86" i="31" s="1"/>
  <c r="AJ85" i="31" s="1"/>
  <c r="AD86" i="31"/>
  <c r="AD85" i="31" s="1"/>
  <c r="AL95" i="31"/>
  <c r="AL93" i="31" s="1"/>
  <c r="AF94" i="31"/>
  <c r="AF93" i="31" s="1"/>
  <c r="F15" i="31"/>
  <c r="G275" i="31"/>
  <c r="K17" i="31"/>
  <c r="O275" i="31"/>
  <c r="AI275" i="31"/>
  <c r="K24" i="31"/>
  <c r="J25" i="31"/>
  <c r="F33" i="31"/>
  <c r="N33" i="31"/>
  <c r="I34" i="31"/>
  <c r="S38" i="31"/>
  <c r="T41" i="31"/>
  <c r="I47" i="31"/>
  <c r="K49" i="31"/>
  <c r="AD50" i="31"/>
  <c r="AD54" i="31"/>
  <c r="X53" i="31"/>
  <c r="AK56" i="31"/>
  <c r="AK55" i="31" s="1"/>
  <c r="AE55" i="31"/>
  <c r="L70" i="31"/>
  <c r="AK76" i="31"/>
  <c r="AE75" i="31"/>
  <c r="J275" i="31"/>
  <c r="S49" i="31"/>
  <c r="S46" i="31" s="1"/>
  <c r="Y51" i="31"/>
  <c r="AE51" i="31" s="1"/>
  <c r="AK51" i="31" s="1"/>
  <c r="AF56" i="31"/>
  <c r="Z55" i="31"/>
  <c r="AL76" i="31"/>
  <c r="S17" i="31"/>
  <c r="AA275" i="31"/>
  <c r="G15" i="31"/>
  <c r="U15" i="31"/>
  <c r="AI15" i="31"/>
  <c r="H275" i="31"/>
  <c r="L275" i="31"/>
  <c r="P275" i="31"/>
  <c r="T17" i="31"/>
  <c r="AB275" i="31"/>
  <c r="AE27" i="31"/>
  <c r="AE29" i="31"/>
  <c r="AE31" i="31"/>
  <c r="T49" i="31"/>
  <c r="J52" i="31"/>
  <c r="AD56" i="31"/>
  <c r="X55" i="31"/>
  <c r="G57" i="31"/>
  <c r="AA57" i="31"/>
  <c r="AD67" i="31"/>
  <c r="X65" i="31"/>
  <c r="X61" i="31" s="1"/>
  <c r="AB69" i="31"/>
  <c r="AJ90" i="31"/>
  <c r="AK95" i="31"/>
  <c r="AK93" i="31" s="1"/>
  <c r="AE94" i="31"/>
  <c r="AE93" i="31" s="1"/>
  <c r="N275" i="31"/>
  <c r="AH275" i="31"/>
  <c r="AE50" i="31"/>
  <c r="AE59" i="31"/>
  <c r="Y58" i="31"/>
  <c r="AF67" i="31"/>
  <c r="Z65" i="31"/>
  <c r="Z61" i="31" s="1"/>
  <c r="V15" i="31"/>
  <c r="F16" i="31"/>
  <c r="J16" i="31"/>
  <c r="N16" i="31"/>
  <c r="AH16" i="31"/>
  <c r="I17" i="31"/>
  <c r="M275" i="31"/>
  <c r="Q275" i="31"/>
  <c r="Y17" i="31"/>
  <c r="AC275" i="31"/>
  <c r="AG275" i="31"/>
  <c r="X25" i="31"/>
  <c r="X27" i="31"/>
  <c r="X29" i="31"/>
  <c r="X31" i="31"/>
  <c r="H33" i="31"/>
  <c r="H272" i="31" s="1"/>
  <c r="Y38" i="31"/>
  <c r="Z41" i="31"/>
  <c r="K47" i="31"/>
  <c r="R47" i="31"/>
  <c r="AF47" i="31"/>
  <c r="Y47" i="31"/>
  <c r="I49" i="31"/>
  <c r="AF54" i="31"/>
  <c r="Z53" i="31"/>
  <c r="Q57" i="31"/>
  <c r="AL59" i="31"/>
  <c r="AL58" i="31" s="1"/>
  <c r="AF58" i="31"/>
  <c r="Q69" i="31"/>
  <c r="AK87" i="31"/>
  <c r="AK86" i="31" s="1"/>
  <c r="AK85" i="31" s="1"/>
  <c r="AE86" i="31"/>
  <c r="AE85" i="31" s="1"/>
  <c r="Z90" i="31"/>
  <c r="AF90" i="31" s="1"/>
  <c r="AL90" i="31" s="1"/>
  <c r="AJ98" i="31"/>
  <c r="N52" i="31"/>
  <c r="K52" i="31" s="1"/>
  <c r="I53" i="31"/>
  <c r="Y55" i="31"/>
  <c r="M61" i="31"/>
  <c r="M57" i="31" s="1"/>
  <c r="T65" i="31"/>
  <c r="T61" i="31" s="1"/>
  <c r="T57" i="31" s="1"/>
  <c r="J71" i="31"/>
  <c r="I74" i="31"/>
  <c r="M74" i="31"/>
  <c r="J76" i="31"/>
  <c r="K79" i="31"/>
  <c r="K81" i="31"/>
  <c r="J85" i="31"/>
  <c r="N87" i="31"/>
  <c r="I91" i="31"/>
  <c r="J92" i="31"/>
  <c r="T92" i="31"/>
  <c r="Z92" i="31" s="1"/>
  <c r="AF92" i="31" s="1"/>
  <c r="AL92" i="31" s="1"/>
  <c r="I98" i="31"/>
  <c r="AK100" i="31"/>
  <c r="AE101" i="31"/>
  <c r="AK101" i="31" s="1"/>
  <c r="F106" i="31"/>
  <c r="I106" i="31" s="1"/>
  <c r="Y109" i="31"/>
  <c r="S107" i="31"/>
  <c r="AD113" i="31"/>
  <c r="AE135" i="31"/>
  <c r="AL176" i="31"/>
  <c r="S71" i="31"/>
  <c r="Y71" i="31" s="1"/>
  <c r="AE71" i="31" s="1"/>
  <c r="AK71" i="31" s="1"/>
  <c r="R74" i="31"/>
  <c r="X74" i="31" s="1"/>
  <c r="AD74" i="31" s="1"/>
  <c r="J87" i="31"/>
  <c r="AF100" i="31"/>
  <c r="X101" i="31"/>
  <c r="AK113" i="31"/>
  <c r="AK112" i="31" s="1"/>
  <c r="AE112" i="31"/>
  <c r="G263" i="31"/>
  <c r="H115" i="31"/>
  <c r="J115" i="31"/>
  <c r="J263" i="31" s="1"/>
  <c r="G112" i="31"/>
  <c r="J112" i="31" s="1"/>
  <c r="J118" i="31"/>
  <c r="K123" i="31"/>
  <c r="H122" i="31"/>
  <c r="H117" i="31" s="1"/>
  <c r="AF129" i="31"/>
  <c r="AD145" i="31"/>
  <c r="X144" i="31"/>
  <c r="AD149" i="31"/>
  <c r="X148" i="31"/>
  <c r="Z58" i="31"/>
  <c r="R65" i="31"/>
  <c r="R61" i="31" s="1"/>
  <c r="R57" i="31" s="1"/>
  <c r="K74" i="31"/>
  <c r="I79" i="31"/>
  <c r="I90" i="31"/>
  <c r="M90" i="31"/>
  <c r="J93" i="31"/>
  <c r="S98" i="31"/>
  <c r="Y98" i="31" s="1"/>
  <c r="AE98" i="31" s="1"/>
  <c r="AK98" i="31" s="1"/>
  <c r="J98" i="31"/>
  <c r="AJ100" i="31"/>
  <c r="AF104" i="31"/>
  <c r="Z103" i="31"/>
  <c r="Z99" i="31" s="1"/>
  <c r="X105" i="31"/>
  <c r="AD105" i="31" s="1"/>
  <c r="AJ105" i="31" s="1"/>
  <c r="R103" i="31"/>
  <c r="R99" i="31" s="1"/>
  <c r="T109" i="31"/>
  <c r="N107" i="31"/>
  <c r="S112" i="31"/>
  <c r="Y112" i="31"/>
  <c r="K118" i="31"/>
  <c r="Y119" i="31"/>
  <c r="Y118" i="31" s="1"/>
  <c r="S118" i="31"/>
  <c r="M127" i="31"/>
  <c r="J127" i="31" s="1"/>
  <c r="J128" i="31"/>
  <c r="AD137" i="31"/>
  <c r="X136" i="31"/>
  <c r="AL177" i="31"/>
  <c r="S91" i="31"/>
  <c r="Y91" i="31" s="1"/>
  <c r="AE91" i="31" s="1"/>
  <c r="AK91" i="31" s="1"/>
  <c r="K98" i="31"/>
  <c r="AD104" i="31"/>
  <c r="J109" i="31"/>
  <c r="G107" i="31"/>
  <c r="H109" i="31"/>
  <c r="X107" i="31"/>
  <c r="AD109" i="31"/>
  <c r="AF113" i="31"/>
  <c r="Z112" i="31"/>
  <c r="AF114" i="31"/>
  <c r="AL115" i="31"/>
  <c r="AL114" i="31" s="1"/>
  <c r="AL140" i="31"/>
  <c r="AL139" i="31" s="1"/>
  <c r="AF139" i="31"/>
  <c r="H142" i="31"/>
  <c r="H141" i="31" s="1"/>
  <c r="AK147" i="31"/>
  <c r="AK146" i="31" s="1"/>
  <c r="AE146" i="31"/>
  <c r="S150" i="31"/>
  <c r="Y151" i="31"/>
  <c r="AD155" i="31"/>
  <c r="AJ157" i="31"/>
  <c r="AJ155" i="31" s="1"/>
  <c r="AA117" i="31"/>
  <c r="AI117" i="31"/>
  <c r="AL118" i="31"/>
  <c r="AF124" i="31"/>
  <c r="Z123" i="31"/>
  <c r="Z122" i="31" s="1"/>
  <c r="AD129" i="31"/>
  <c r="K133" i="31"/>
  <c r="H132" i="31"/>
  <c r="Y133" i="31"/>
  <c r="S132" i="31"/>
  <c r="T135" i="31"/>
  <c r="N134" i="31"/>
  <c r="K135" i="31"/>
  <c r="AF147" i="31"/>
  <c r="Z146" i="31"/>
  <c r="T151" i="31"/>
  <c r="K151" i="31"/>
  <c r="N150" i="31"/>
  <c r="J157" i="31"/>
  <c r="G155" i="31"/>
  <c r="J155" i="31" s="1"/>
  <c r="AD169" i="31"/>
  <c r="AF182" i="31"/>
  <c r="AE193" i="31"/>
  <c r="Z212" i="31"/>
  <c r="AF212" i="31" s="1"/>
  <c r="T208" i="31"/>
  <c r="T192" i="31" s="1"/>
  <c r="O117" i="31"/>
  <c r="W117" i="31"/>
  <c r="Y129" i="31"/>
  <c r="S128" i="31"/>
  <c r="S127" i="31" s="1"/>
  <c r="AC131" i="31"/>
  <c r="AC130" i="31" s="1"/>
  <c r="R133" i="31"/>
  <c r="L132" i="31"/>
  <c r="I133" i="31"/>
  <c r="AE140" i="31"/>
  <c r="Y139" i="31"/>
  <c r="AK145" i="31"/>
  <c r="AK144" i="31" s="1"/>
  <c r="AE144" i="31"/>
  <c r="AD147" i="31"/>
  <c r="X146" i="31"/>
  <c r="AK149" i="31"/>
  <c r="AK148" i="31" s="1"/>
  <c r="AE148" i="31"/>
  <c r="R155" i="31"/>
  <c r="X155" i="31" s="1"/>
  <c r="I155" i="31"/>
  <c r="K155" i="31"/>
  <c r="AE155" i="31"/>
  <c r="AK157" i="31"/>
  <c r="AK155" i="31" s="1"/>
  <c r="AA162" i="31"/>
  <c r="AA161" i="31" s="1"/>
  <c r="AL178" i="31"/>
  <c r="AE181" i="31"/>
  <c r="AL206" i="31"/>
  <c r="J123" i="31"/>
  <c r="AD123" i="31"/>
  <c r="AD122" i="31" s="1"/>
  <c r="AG131" i="31"/>
  <c r="AG130" i="31" s="1"/>
  <c r="I135" i="31"/>
  <c r="F134" i="31"/>
  <c r="F131" i="31" s="1"/>
  <c r="F130" i="31" s="1"/>
  <c r="AD135" i="31"/>
  <c r="X134" i="31"/>
  <c r="AF137" i="31"/>
  <c r="Z136" i="31"/>
  <c r="AD140" i="31"/>
  <c r="X139" i="31"/>
  <c r="S142" i="31"/>
  <c r="M141" i="31"/>
  <c r="N142" i="31"/>
  <c r="J142" i="31"/>
  <c r="AF145" i="31"/>
  <c r="Z144" i="31"/>
  <c r="AF149" i="31"/>
  <c r="Z148" i="31"/>
  <c r="AD151" i="31"/>
  <c r="X150" i="31"/>
  <c r="S155" i="31"/>
  <c r="Y155" i="31" s="1"/>
  <c r="N162" i="31"/>
  <c r="K164" i="31"/>
  <c r="K163" i="31" s="1"/>
  <c r="AD165" i="31"/>
  <c r="X164" i="31"/>
  <c r="X163" i="31" s="1"/>
  <c r="AL174" i="31"/>
  <c r="Z183" i="31"/>
  <c r="AF183" i="31" s="1"/>
  <c r="T181" i="31"/>
  <c r="T168" i="31" s="1"/>
  <c r="AE209" i="31"/>
  <c r="Y208" i="31"/>
  <c r="Y192" i="31" s="1"/>
  <c r="AL230" i="31"/>
  <c r="AL231" i="31"/>
  <c r="AL233" i="31"/>
  <c r="AL236" i="31"/>
  <c r="AL185" i="31"/>
  <c r="AL211" i="31"/>
  <c r="AL219" i="31"/>
  <c r="Y169" i="31"/>
  <c r="K168" i="31"/>
  <c r="AD181" i="31"/>
  <c r="AJ182" i="31"/>
  <c r="AJ181" i="31" s="1"/>
  <c r="AL187" i="31"/>
  <c r="X193" i="31"/>
  <c r="J192" i="31"/>
  <c r="AL195" i="31"/>
  <c r="AL199" i="31"/>
  <c r="AL203" i="31"/>
  <c r="AG192" i="31"/>
  <c r="AG162" i="31" s="1"/>
  <c r="AG161" i="31" s="1"/>
  <c r="AL213" i="31"/>
  <c r="AL220" i="31"/>
  <c r="M134" i="31"/>
  <c r="J134" i="31" s="1"/>
  <c r="L141" i="31"/>
  <c r="I141" i="31" s="1"/>
  <c r="I157" i="31"/>
  <c r="T164" i="31"/>
  <c r="T163" i="31" s="1"/>
  <c r="AE165" i="31"/>
  <c r="AL180" i="31"/>
  <c r="S181" i="31"/>
  <c r="S168" i="31" s="1"/>
  <c r="R181" i="31"/>
  <c r="R168" i="31" s="1"/>
  <c r="Y181" i="31"/>
  <c r="AL190" i="31"/>
  <c r="K192" i="31"/>
  <c r="AL196" i="31"/>
  <c r="AL200" i="31"/>
  <c r="AL205" i="31"/>
  <c r="AJ207" i="31"/>
  <c r="AL214" i="31"/>
  <c r="AL217" i="31"/>
  <c r="AL221" i="31"/>
  <c r="AL224" i="31"/>
  <c r="AL258" i="31"/>
  <c r="L162" i="31"/>
  <c r="P162" i="31"/>
  <c r="P161" i="31" s="1"/>
  <c r="AF165" i="31"/>
  <c r="AL167" i="31"/>
  <c r="AL169" i="31"/>
  <c r="AA168" i="31"/>
  <c r="X181" i="31"/>
  <c r="X168" i="31" s="1"/>
  <c r="AK181" i="31"/>
  <c r="AL188" i="31"/>
  <c r="I192" i="31"/>
  <c r="AL227" i="31"/>
  <c r="AL240" i="31"/>
  <c r="X209" i="31"/>
  <c r="R208" i="31"/>
  <c r="R192" i="31" s="1"/>
  <c r="S208" i="31"/>
  <c r="S192" i="31" s="1"/>
  <c r="AF209" i="31"/>
  <c r="AJ218" i="31"/>
  <c r="AL223" i="31"/>
  <c r="AL226" i="31"/>
  <c r="AL228" i="31"/>
  <c r="AL241" i="31"/>
  <c r="AL239" i="31"/>
  <c r="Y242" i="31"/>
  <c r="AE243" i="31"/>
  <c r="Z252" i="31"/>
  <c r="Z251" i="31" s="1"/>
  <c r="T251" i="31"/>
  <c r="AL253" i="31"/>
  <c r="L256" i="31"/>
  <c r="L265" i="31" s="1"/>
  <c r="L266" i="31" s="1"/>
  <c r="I257" i="31"/>
  <c r="I256" i="31" s="1"/>
  <c r="I265" i="31" s="1"/>
  <c r="I266" i="31" s="1"/>
  <c r="R257" i="31"/>
  <c r="AD243" i="31"/>
  <c r="AJ243" i="31" s="1"/>
  <c r="AJ242" i="31" s="1"/>
  <c r="AL245" i="31"/>
  <c r="AD252" i="31"/>
  <c r="S256" i="31"/>
  <c r="Y257" i="31"/>
  <c r="AF243" i="31"/>
  <c r="R251" i="31"/>
  <c r="AL252" i="31"/>
  <c r="T257" i="31"/>
  <c r="Y57" i="31" l="1"/>
  <c r="AD58" i="31"/>
  <c r="AD44" i="31"/>
  <c r="AB272" i="31"/>
  <c r="I33" i="31"/>
  <c r="X38" i="31"/>
  <c r="G13" i="31"/>
  <c r="AC272" i="31"/>
  <c r="AI69" i="31"/>
  <c r="AA69" i="31"/>
  <c r="AL157" i="31"/>
  <c r="AL155" i="31" s="1"/>
  <c r="M106" i="31"/>
  <c r="M117" i="31"/>
  <c r="X58" i="31"/>
  <c r="AD75" i="31"/>
  <c r="AF38" i="31"/>
  <c r="O13" i="31"/>
  <c r="V160" i="31"/>
  <c r="AH273" i="31"/>
  <c r="G70" i="31"/>
  <c r="P272" i="31"/>
  <c r="W13" i="31"/>
  <c r="R24" i="31"/>
  <c r="R23" i="31" s="1"/>
  <c r="X73" i="31"/>
  <c r="AD73" i="31" s="1"/>
  <c r="AJ73" i="31" s="1"/>
  <c r="AJ70" i="31" s="1"/>
  <c r="AK61" i="31"/>
  <c r="N161" i="31"/>
  <c r="O273" i="31"/>
  <c r="F273" i="31"/>
  <c r="J107" i="31"/>
  <c r="J265" i="31" s="1"/>
  <c r="X34" i="31"/>
  <c r="J168" i="31"/>
  <c r="P273" i="31"/>
  <c r="V69" i="31"/>
  <c r="AK24" i="31"/>
  <c r="AK23" i="31" s="1"/>
  <c r="J91" i="31"/>
  <c r="H131" i="31"/>
  <c r="H130" i="31" s="1"/>
  <c r="R46" i="31"/>
  <c r="R16" i="31"/>
  <c r="P13" i="31"/>
  <c r="AH69" i="31"/>
  <c r="I73" i="31"/>
  <c r="Z29" i="31"/>
  <c r="J162" i="31"/>
  <c r="J161" i="31" s="1"/>
  <c r="P274" i="31"/>
  <c r="AB274" i="31"/>
  <c r="AK103" i="31"/>
  <c r="T132" i="31"/>
  <c r="Z133" i="31"/>
  <c r="J141" i="31"/>
  <c r="AH274" i="31"/>
  <c r="Y123" i="31"/>
  <c r="Y122" i="31" s="1"/>
  <c r="J46" i="31"/>
  <c r="T24" i="31"/>
  <c r="T23" i="31" s="1"/>
  <c r="AG274" i="31"/>
  <c r="X112" i="31"/>
  <c r="X106" i="31" s="1"/>
  <c r="Q272" i="31"/>
  <c r="AE66" i="31"/>
  <c r="AE65" i="31" s="1"/>
  <c r="AE61" i="31" s="1"/>
  <c r="K150" i="31"/>
  <c r="J57" i="31"/>
  <c r="AA13" i="31"/>
  <c r="AA160" i="31" s="1"/>
  <c r="AD34" i="31"/>
  <c r="AE25" i="31"/>
  <c r="T117" i="31"/>
  <c r="R106" i="31"/>
  <c r="AI13" i="31"/>
  <c r="AC273" i="31"/>
  <c r="AC69" i="31"/>
  <c r="Z181" i="31"/>
  <c r="Z168" i="31" s="1"/>
  <c r="AL246" i="31"/>
  <c r="K162" i="31"/>
  <c r="K161" i="31" s="1"/>
  <c r="AE103" i="31"/>
  <c r="F69" i="31"/>
  <c r="Q274" i="31"/>
  <c r="AB273" i="31"/>
  <c r="T46" i="31"/>
  <c r="H13" i="31"/>
  <c r="AA272" i="31"/>
  <c r="T33" i="31"/>
  <c r="O274" i="31"/>
  <c r="AJ142" i="31"/>
  <c r="AJ141" i="31" s="1"/>
  <c r="AD141" i="31"/>
  <c r="U160" i="31"/>
  <c r="Y103" i="31"/>
  <c r="Y99" i="31" s="1"/>
  <c r="K91" i="31"/>
  <c r="H90" i="31"/>
  <c r="K90" i="31" s="1"/>
  <c r="L117" i="31"/>
  <c r="I122" i="31"/>
  <c r="AE136" i="31"/>
  <c r="G130" i="31"/>
  <c r="S117" i="31"/>
  <c r="Z52" i="31"/>
  <c r="Z46" i="31" s="1"/>
  <c r="P69" i="31"/>
  <c r="P160" i="31" s="1"/>
  <c r="S33" i="31"/>
  <c r="AE53" i="31"/>
  <c r="Y41" i="31"/>
  <c r="Y33" i="31" s="1"/>
  <c r="I52" i="31"/>
  <c r="L46" i="31"/>
  <c r="I46" i="31" s="1"/>
  <c r="K128" i="31"/>
  <c r="N127" i="31"/>
  <c r="R117" i="31"/>
  <c r="S162" i="31"/>
  <c r="S161" i="31" s="1"/>
  <c r="AC274" i="31"/>
  <c r="Y53" i="31"/>
  <c r="Y52" i="31" s="1"/>
  <c r="AI273" i="31"/>
  <c r="AJ115" i="31"/>
  <c r="AJ114" i="31" s="1"/>
  <c r="AD114" i="31"/>
  <c r="Y24" i="31"/>
  <c r="Y23" i="31" s="1"/>
  <c r="R162" i="31"/>
  <c r="H267" i="31"/>
  <c r="AL275" i="31"/>
  <c r="AL16" i="31"/>
  <c r="L131" i="31"/>
  <c r="I132" i="31"/>
  <c r="K134" i="31"/>
  <c r="AL124" i="31"/>
  <c r="AL123" i="31" s="1"/>
  <c r="AL122" i="31" s="1"/>
  <c r="AF123" i="31"/>
  <c r="AF122" i="31" s="1"/>
  <c r="J266" i="31"/>
  <c r="K132" i="31"/>
  <c r="T87" i="31"/>
  <c r="Z87" i="31" s="1"/>
  <c r="AF87" i="31" s="1"/>
  <c r="K87" i="31"/>
  <c r="N85" i="31"/>
  <c r="AG273" i="31"/>
  <c r="AG69" i="31"/>
  <c r="AG160" i="31" s="1"/>
  <c r="AB160" i="31"/>
  <c r="AJ48" i="31"/>
  <c r="AJ47" i="31" s="1"/>
  <c r="AD47" i="31"/>
  <c r="AE44" i="31"/>
  <c r="AK45" i="31"/>
  <c r="AK44" i="31" s="1"/>
  <c r="AF34" i="31"/>
  <c r="AL35" i="31"/>
  <c r="AL34" i="31" s="1"/>
  <c r="L264" i="31"/>
  <c r="I264" i="31" s="1"/>
  <c r="I23" i="31"/>
  <c r="AI160" i="31"/>
  <c r="AD242" i="31"/>
  <c r="AK165" i="31"/>
  <c r="AK164" i="31" s="1"/>
  <c r="AK163" i="31" s="1"/>
  <c r="AE164" i="31"/>
  <c r="AE163" i="31" s="1"/>
  <c r="AF136" i="31"/>
  <c r="AL137" i="31"/>
  <c r="AL136" i="31" s="1"/>
  <c r="AF128" i="31"/>
  <c r="AF127" i="31" s="1"/>
  <c r="AL129" i="31"/>
  <c r="AL128" i="31" s="1"/>
  <c r="AL127" i="31" s="1"/>
  <c r="AL117" i="31" s="1"/>
  <c r="AE99" i="31"/>
  <c r="T256" i="31"/>
  <c r="Z257" i="31"/>
  <c r="AD209" i="31"/>
  <c r="X208" i="31"/>
  <c r="X192" i="31" s="1"/>
  <c r="X162" i="31" s="1"/>
  <c r="AF164" i="31"/>
  <c r="AL165" i="31"/>
  <c r="I162" i="31"/>
  <c r="I161" i="31" s="1"/>
  <c r="AD164" i="31"/>
  <c r="AD163" i="31" s="1"/>
  <c r="AJ165" i="31"/>
  <c r="AJ164" i="31" s="1"/>
  <c r="AJ163" i="31" s="1"/>
  <c r="AL212" i="31"/>
  <c r="AE151" i="31"/>
  <c r="Y150" i="31"/>
  <c r="AJ109" i="31"/>
  <c r="AJ108" i="31" s="1"/>
  <c r="AJ107" i="31" s="1"/>
  <c r="AD107" i="31"/>
  <c r="I275" i="31"/>
  <c r="I16" i="31"/>
  <c r="F274" i="31"/>
  <c r="Z275" i="31"/>
  <c r="Z16" i="31"/>
  <c r="M13" i="31"/>
  <c r="AD24" i="31"/>
  <c r="AD23" i="31" s="1"/>
  <c r="X275" i="31"/>
  <c r="X16" i="31"/>
  <c r="AE257" i="31"/>
  <c r="Y256" i="31"/>
  <c r="AE169" i="31"/>
  <c r="Y168" i="31"/>
  <c r="Y162" i="31" s="1"/>
  <c r="AJ151" i="31"/>
  <c r="AJ150" i="31" s="1"/>
  <c r="AD150" i="31"/>
  <c r="Y142" i="31"/>
  <c r="S141" i="31"/>
  <c r="S131" i="31" s="1"/>
  <c r="S130" i="31" s="1"/>
  <c r="X103" i="31"/>
  <c r="X99" i="31" s="1"/>
  <c r="H263" i="31"/>
  <c r="H112" i="31"/>
  <c r="K112" i="31" s="1"/>
  <c r="K115" i="31"/>
  <c r="K263" i="31" s="1"/>
  <c r="AD101" i="31"/>
  <c r="AF53" i="31"/>
  <c r="AL54" i="31"/>
  <c r="AL53" i="31" s="1"/>
  <c r="AH272" i="31"/>
  <c r="AH13" i="31"/>
  <c r="F272" i="31"/>
  <c r="F13" i="31"/>
  <c r="AE58" i="31"/>
  <c r="AE57" i="31" s="1"/>
  <c r="AK59" i="31"/>
  <c r="AK58" i="31" s="1"/>
  <c r="AK57" i="31" s="1"/>
  <c r="W69" i="31"/>
  <c r="W160" i="31" s="1"/>
  <c r="AJ56" i="31"/>
  <c r="AJ55" i="31" s="1"/>
  <c r="AD55" i="31"/>
  <c r="X52" i="31"/>
  <c r="X46" i="31" s="1"/>
  <c r="L272" i="31"/>
  <c r="V261" i="31"/>
  <c r="V260" i="31"/>
  <c r="AF29" i="31"/>
  <c r="AL30" i="31"/>
  <c r="AL29" i="31" s="1"/>
  <c r="M272" i="31"/>
  <c r="AE41" i="31"/>
  <c r="AK42" i="31"/>
  <c r="AK41" i="31" s="1"/>
  <c r="AE34" i="31"/>
  <c r="AK35" i="31"/>
  <c r="AK34" i="31" s="1"/>
  <c r="AJ24" i="31"/>
  <c r="AJ23" i="31" s="1"/>
  <c r="AJ18" i="31"/>
  <c r="AJ17" i="31" s="1"/>
  <c r="AD17" i="31"/>
  <c r="AD41" i="31"/>
  <c r="AJ42" i="31"/>
  <c r="AJ41" i="31" s="1"/>
  <c r="AL209" i="31"/>
  <c r="AF208" i="31"/>
  <c r="Z208" i="31"/>
  <c r="Z192" i="31" s="1"/>
  <c r="L161" i="31"/>
  <c r="T162" i="31"/>
  <c r="M131" i="31"/>
  <c r="K122" i="31"/>
  <c r="AK193" i="31"/>
  <c r="AJ169" i="31"/>
  <c r="AJ168" i="31" s="1"/>
  <c r="AD168" i="31"/>
  <c r="AF146" i="31"/>
  <c r="AL147" i="31"/>
  <c r="AL146" i="31" s="1"/>
  <c r="AJ129" i="31"/>
  <c r="AJ128" i="31" s="1"/>
  <c r="AJ127" i="31" s="1"/>
  <c r="AJ117" i="31" s="1"/>
  <c r="AD128" i="31"/>
  <c r="AD127" i="31" s="1"/>
  <c r="AD117" i="31" s="1"/>
  <c r="H107" i="31"/>
  <c r="K107" i="31" s="1"/>
  <c r="K265" i="31" s="1"/>
  <c r="K109" i="31"/>
  <c r="AJ104" i="31"/>
  <c r="AJ103" i="31" s="1"/>
  <c r="AD103" i="31"/>
  <c r="N265" i="31"/>
  <c r="N266" i="31" s="1"/>
  <c r="N106" i="31"/>
  <c r="AF103" i="31"/>
  <c r="AF99" i="31" s="1"/>
  <c r="AL104" i="31"/>
  <c r="AL103" i="31" s="1"/>
  <c r="Z57" i="31"/>
  <c r="AJ145" i="31"/>
  <c r="AJ144" i="31" s="1"/>
  <c r="AD144" i="31"/>
  <c r="AE123" i="31"/>
  <c r="AE122" i="31" s="1"/>
  <c r="AK124" i="31"/>
  <c r="AK123" i="31" s="1"/>
  <c r="AK122" i="31" s="1"/>
  <c r="AL100" i="31"/>
  <c r="AJ113" i="31"/>
  <c r="AJ112" i="31" s="1"/>
  <c r="AD112" i="31"/>
  <c r="AK99" i="31"/>
  <c r="AJ74" i="31"/>
  <c r="AJ75" i="31"/>
  <c r="X24" i="31"/>
  <c r="X23" i="31" s="1"/>
  <c r="R272" i="31"/>
  <c r="R13" i="31"/>
  <c r="Y49" i="31"/>
  <c r="AD66" i="31"/>
  <c r="AD65" i="31" s="1"/>
  <c r="AD61" i="31" s="1"/>
  <c r="AD57" i="31" s="1"/>
  <c r="AJ67" i="31"/>
  <c r="AJ66" i="31" s="1"/>
  <c r="AJ65" i="31" s="1"/>
  <c r="AJ61" i="31" s="1"/>
  <c r="AJ57" i="31" s="1"/>
  <c r="AE24" i="31"/>
  <c r="AE23" i="31" s="1"/>
  <c r="T275" i="31"/>
  <c r="T16" i="31"/>
  <c r="L13" i="31"/>
  <c r="S275" i="31"/>
  <c r="S16" i="31"/>
  <c r="AL75" i="31"/>
  <c r="AL74" i="31"/>
  <c r="AF55" i="31"/>
  <c r="AL56" i="31"/>
  <c r="AL55" i="31" s="1"/>
  <c r="AK75" i="31"/>
  <c r="AK74" i="31"/>
  <c r="R70" i="31"/>
  <c r="I70" i="31"/>
  <c r="O69" i="31"/>
  <c r="O160" i="31" s="1"/>
  <c r="AJ54" i="31"/>
  <c r="AJ53" i="31" s="1"/>
  <c r="AD53" i="31"/>
  <c r="K33" i="31"/>
  <c r="AI274" i="31"/>
  <c r="K275" i="31"/>
  <c r="K16" i="31"/>
  <c r="AE52" i="31"/>
  <c r="G272" i="31"/>
  <c r="Z24" i="31"/>
  <c r="Z23" i="31" s="1"/>
  <c r="AE275" i="31"/>
  <c r="AE16" i="31"/>
  <c r="X33" i="31"/>
  <c r="AL45" i="31"/>
  <c r="AL44" i="31" s="1"/>
  <c r="AF44" i="31"/>
  <c r="AJ39" i="31"/>
  <c r="AJ38" i="31" s="1"/>
  <c r="AJ33" i="31" s="1"/>
  <c r="AD38" i="31"/>
  <c r="Q13" i="31"/>
  <c r="Q160" i="31" s="1"/>
  <c r="AF242" i="31"/>
  <c r="AL243" i="31"/>
  <c r="AK243" i="31"/>
  <c r="AK242" i="31" s="1"/>
  <c r="AE242" i="31"/>
  <c r="AE129" i="31"/>
  <c r="Y128" i="31"/>
  <c r="Y127" i="31" s="1"/>
  <c r="Y117" i="31" s="1"/>
  <c r="T150" i="31"/>
  <c r="Z151" i="31"/>
  <c r="AJ149" i="31"/>
  <c r="AJ148" i="31" s="1"/>
  <c r="AD148" i="31"/>
  <c r="AE109" i="31"/>
  <c r="Y107" i="31"/>
  <c r="Y106" i="31" s="1"/>
  <c r="AA273" i="31"/>
  <c r="AE47" i="31"/>
  <c r="AK48" i="31"/>
  <c r="AK47" i="31" s="1"/>
  <c r="AA274" i="31"/>
  <c r="AF27" i="31"/>
  <c r="AL28" i="31"/>
  <c r="AL27" i="31" s="1"/>
  <c r="R256" i="31"/>
  <c r="X257" i="31"/>
  <c r="AE208" i="31"/>
  <c r="AE192" i="31" s="1"/>
  <c r="AK209" i="31"/>
  <c r="AK208" i="31" s="1"/>
  <c r="AF144" i="31"/>
  <c r="AL145" i="31"/>
  <c r="AL144" i="31" s="1"/>
  <c r="X133" i="31"/>
  <c r="R132" i="31"/>
  <c r="R131" i="31" s="1"/>
  <c r="R130" i="31" s="1"/>
  <c r="Z135" i="31"/>
  <c r="T134" i="31"/>
  <c r="J90" i="31"/>
  <c r="S90" i="31"/>
  <c r="Y90" i="31" s="1"/>
  <c r="AE90" i="31" s="1"/>
  <c r="AK90" i="31" s="1"/>
  <c r="M267" i="31"/>
  <c r="J117" i="31"/>
  <c r="J267" i="31" s="1"/>
  <c r="M73" i="31"/>
  <c r="S74" i="31"/>
  <c r="Y74" i="31" s="1"/>
  <c r="AE74" i="31" s="1"/>
  <c r="J74" i="31"/>
  <c r="AJ252" i="31"/>
  <c r="AJ251" i="31" s="1"/>
  <c r="AD251" i="31"/>
  <c r="AD193" i="31"/>
  <c r="AL183" i="31"/>
  <c r="AF148" i="31"/>
  <c r="AL149" i="31"/>
  <c r="AL148" i="31" s="1"/>
  <c r="K142" i="31"/>
  <c r="N141" i="31"/>
  <c r="K141" i="31" s="1"/>
  <c r="T142" i="31"/>
  <c r="AJ140" i="31"/>
  <c r="AJ139" i="31" s="1"/>
  <c r="AD139" i="31"/>
  <c r="AD134" i="31"/>
  <c r="AJ135" i="31"/>
  <c r="AJ134" i="31" s="1"/>
  <c r="AJ147" i="31"/>
  <c r="AJ146" i="31" s="1"/>
  <c r="AD146" i="31"/>
  <c r="AK140" i="31"/>
  <c r="AK139" i="31" s="1"/>
  <c r="AE139" i="31"/>
  <c r="AL182" i="31"/>
  <c r="AF181" i="31"/>
  <c r="AE133" i="31"/>
  <c r="Y132" i="31"/>
  <c r="Z117" i="31"/>
  <c r="AF112" i="31"/>
  <c r="AL113" i="31"/>
  <c r="AL112" i="31" s="1"/>
  <c r="G265" i="31"/>
  <c r="G266" i="31" s="1"/>
  <c r="G106" i="31"/>
  <c r="AJ137" i="31"/>
  <c r="AJ136" i="31" s="1"/>
  <c r="AD136" i="31"/>
  <c r="T107" i="31"/>
  <c r="T106" i="31" s="1"/>
  <c r="Z109" i="31"/>
  <c r="I134" i="31"/>
  <c r="AK135" i="31"/>
  <c r="AK134" i="31" s="1"/>
  <c r="AE134" i="31"/>
  <c r="S106" i="31"/>
  <c r="X57" i="31"/>
  <c r="Y275" i="31"/>
  <c r="Y16" i="31"/>
  <c r="AL67" i="31"/>
  <c r="AL66" i="31" s="1"/>
  <c r="AL65" i="31" s="1"/>
  <c r="AL61" i="31" s="1"/>
  <c r="AL57" i="31" s="1"/>
  <c r="AF66" i="31"/>
  <c r="AF65" i="31" s="1"/>
  <c r="AF61" i="31" s="1"/>
  <c r="AF57" i="31" s="1"/>
  <c r="AE49" i="31"/>
  <c r="AK50" i="31"/>
  <c r="AK49" i="31" s="1"/>
  <c r="AF17" i="31"/>
  <c r="AJ50" i="31"/>
  <c r="AJ49" i="31" s="1"/>
  <c r="AD49" i="31"/>
  <c r="AK52" i="31"/>
  <c r="Z33" i="31"/>
  <c r="AC160" i="31"/>
  <c r="AF31" i="31"/>
  <c r="AL32" i="31"/>
  <c r="AL31" i="31" s="1"/>
  <c r="AF25" i="31"/>
  <c r="AL26" i="31"/>
  <c r="AL25" i="31" s="1"/>
  <c r="AK275" i="31"/>
  <c r="AK16" i="31"/>
  <c r="N46" i="31"/>
  <c r="N13" i="31" s="1"/>
  <c r="M264" i="31"/>
  <c r="J264" i="31" s="1"/>
  <c r="J23" i="31"/>
  <c r="F160" i="31" l="1"/>
  <c r="AH160" i="31"/>
  <c r="Y161" i="31"/>
  <c r="H70" i="31"/>
  <c r="Y46" i="31"/>
  <c r="Z162" i="31"/>
  <c r="AF133" i="31"/>
  <c r="Z132" i="31"/>
  <c r="G274" i="31"/>
  <c r="T161" i="31"/>
  <c r="AE33" i="31"/>
  <c r="AD106" i="31"/>
  <c r="K266" i="31"/>
  <c r="AE46" i="31"/>
  <c r="AE272" i="31" s="1"/>
  <c r="AD33" i="31"/>
  <c r="AL99" i="31"/>
  <c r="AF33" i="31"/>
  <c r="N117" i="31"/>
  <c r="K127" i="31"/>
  <c r="L267" i="31"/>
  <c r="I117" i="31"/>
  <c r="I267" i="31" s="1"/>
  <c r="AF117" i="31"/>
  <c r="U260" i="31"/>
  <c r="U261" i="31"/>
  <c r="O276" i="31"/>
  <c r="O260" i="31"/>
  <c r="O261" i="31"/>
  <c r="Q276" i="31"/>
  <c r="Q260" i="31"/>
  <c r="Q261" i="31"/>
  <c r="AD275" i="31"/>
  <c r="AD16" i="31"/>
  <c r="AH261" i="31"/>
  <c r="AH276" i="31"/>
  <c r="AH279" i="31" s="1"/>
  <c r="AH260" i="31"/>
  <c r="AE256" i="31"/>
  <c r="AK257" i="31"/>
  <c r="AK256" i="31" s="1"/>
  <c r="J272" i="31"/>
  <c r="AB276" i="31"/>
  <c r="AB279" i="31" s="1"/>
  <c r="AB261" i="31"/>
  <c r="AB260" i="31"/>
  <c r="AF275" i="31"/>
  <c r="AF16" i="31"/>
  <c r="Y272" i="31"/>
  <c r="Y13" i="31"/>
  <c r="AE132" i="31"/>
  <c r="AK133" i="31"/>
  <c r="AK132" i="31" s="1"/>
  <c r="AL242" i="31"/>
  <c r="AJ275" i="31"/>
  <c r="AJ16" i="31"/>
  <c r="X272" i="31"/>
  <c r="X13" i="31"/>
  <c r="I272" i="31"/>
  <c r="I13" i="31"/>
  <c r="AJ106" i="31"/>
  <c r="AL164" i="31"/>
  <c r="AD208" i="31"/>
  <c r="AJ209" i="31"/>
  <c r="AJ208" i="31" s="1"/>
  <c r="AL33" i="31"/>
  <c r="AF86" i="31"/>
  <c r="AF85" i="31" s="1"/>
  <c r="AL87" i="31"/>
  <c r="AL86" i="31" s="1"/>
  <c r="AL85" i="31" s="1"/>
  <c r="I131" i="31"/>
  <c r="L130" i="31"/>
  <c r="Z142" i="31"/>
  <c r="T141" i="31"/>
  <c r="T131" i="31" s="1"/>
  <c r="T130" i="31" s="1"/>
  <c r="AF52" i="31"/>
  <c r="AF46" i="31" s="1"/>
  <c r="AL24" i="31"/>
  <c r="AL23" i="31" s="1"/>
  <c r="AC276" i="31"/>
  <c r="AC279" i="31" s="1"/>
  <c r="AC260" i="31"/>
  <c r="AC261" i="31"/>
  <c r="Y141" i="31"/>
  <c r="Y131" i="31" s="1"/>
  <c r="Y130" i="31" s="1"/>
  <c r="AE142" i="31"/>
  <c r="AE168" i="31"/>
  <c r="AE162" i="31" s="1"/>
  <c r="AK169" i="31"/>
  <c r="AK168" i="31" s="1"/>
  <c r="Z272" i="31"/>
  <c r="Z13" i="31"/>
  <c r="AF257" i="31"/>
  <c r="Z256" i="31"/>
  <c r="Z161" i="31" s="1"/>
  <c r="AI276" i="31"/>
  <c r="AI279" i="31" s="1"/>
  <c r="AI260" i="31"/>
  <c r="AI261" i="31"/>
  <c r="N131" i="31"/>
  <c r="AA276" i="31"/>
  <c r="AA279" i="31" s="1"/>
  <c r="AA260" i="31"/>
  <c r="AA261" i="31"/>
  <c r="S73" i="31"/>
  <c r="Y73" i="31" s="1"/>
  <c r="AE73" i="31" s="1"/>
  <c r="AK73" i="31" s="1"/>
  <c r="AK70" i="31" s="1"/>
  <c r="J73" i="31"/>
  <c r="M70" i="31"/>
  <c r="X132" i="31"/>
  <c r="X131" i="31" s="1"/>
  <c r="X130" i="31" s="1"/>
  <c r="AD133" i="31"/>
  <c r="AL208" i="31"/>
  <c r="K46" i="31"/>
  <c r="K272" i="31" s="1"/>
  <c r="AF168" i="31"/>
  <c r="Z134" i="31"/>
  <c r="AF135" i="31"/>
  <c r="AD257" i="31"/>
  <c r="X256" i="31"/>
  <c r="X161" i="31" s="1"/>
  <c r="AE128" i="31"/>
  <c r="AE127" i="31" s="1"/>
  <c r="AE117" i="31" s="1"/>
  <c r="AK129" i="31"/>
  <c r="AK128" i="31" s="1"/>
  <c r="AK127" i="31" s="1"/>
  <c r="AK117" i="31" s="1"/>
  <c r="AG276" i="31"/>
  <c r="AG279" i="31" s="1"/>
  <c r="AG260" i="31"/>
  <c r="AG261" i="31"/>
  <c r="AD52" i="31"/>
  <c r="AD46" i="31" s="1"/>
  <c r="M130" i="31"/>
  <c r="J130" i="31" s="1"/>
  <c r="J131" i="31"/>
  <c r="P276" i="31"/>
  <c r="P261" i="31"/>
  <c r="P260" i="31"/>
  <c r="F276" i="31"/>
  <c r="F261" i="31"/>
  <c r="F260" i="31"/>
  <c r="F269" i="31" s="1"/>
  <c r="F268" i="31"/>
  <c r="AF24" i="31"/>
  <c r="AF23" i="31" s="1"/>
  <c r="N272" i="31"/>
  <c r="AF109" i="31"/>
  <c r="Z107" i="31"/>
  <c r="Z106" i="31" s="1"/>
  <c r="G69" i="31"/>
  <c r="G160" i="31" s="1"/>
  <c r="G273" i="31"/>
  <c r="AL181" i="31"/>
  <c r="AD192" i="31"/>
  <c r="AD162" i="31" s="1"/>
  <c r="AJ193" i="31"/>
  <c r="AJ192" i="31" s="1"/>
  <c r="AJ162" i="31" s="1"/>
  <c r="AK46" i="31"/>
  <c r="AE107" i="31"/>
  <c r="AE106" i="31" s="1"/>
  <c r="AK109" i="31"/>
  <c r="AK108" i="31" s="1"/>
  <c r="AK107" i="31" s="1"/>
  <c r="AK106" i="31" s="1"/>
  <c r="AF151" i="31"/>
  <c r="Z150" i="31"/>
  <c r="AJ52" i="31"/>
  <c r="AJ46" i="31" s="1"/>
  <c r="R273" i="31"/>
  <c r="X70" i="31"/>
  <c r="S272" i="31"/>
  <c r="S13" i="31"/>
  <c r="T272" i="31"/>
  <c r="T13" i="31"/>
  <c r="H265" i="31"/>
  <c r="H266" i="31" s="1"/>
  <c r="H106" i="31"/>
  <c r="AK192" i="31"/>
  <c r="AF192" i="31"/>
  <c r="AK33" i="31"/>
  <c r="AK272" i="31" s="1"/>
  <c r="W260" i="31"/>
  <c r="W261" i="31"/>
  <c r="AL52" i="31"/>
  <c r="AL46" i="31" s="1"/>
  <c r="AJ101" i="31"/>
  <c r="AJ99" i="31" s="1"/>
  <c r="AD99" i="31"/>
  <c r="J13" i="31"/>
  <c r="AK151" i="31"/>
  <c r="AK150" i="31" s="1"/>
  <c r="AE150" i="31"/>
  <c r="AF163" i="31"/>
  <c r="J106" i="31"/>
  <c r="T85" i="31"/>
  <c r="Z85" i="31" s="1"/>
  <c r="K85" i="31"/>
  <c r="N73" i="31"/>
  <c r="R274" i="31"/>
  <c r="R161" i="31"/>
  <c r="AE161" i="31" l="1"/>
  <c r="AE13" i="31"/>
  <c r="AF132" i="31"/>
  <c r="AL133" i="31"/>
  <c r="AL132" i="31" s="1"/>
  <c r="AL272" i="31"/>
  <c r="N267" i="31"/>
  <c r="K117" i="31"/>
  <c r="K267" i="31" s="1"/>
  <c r="K13" i="31"/>
  <c r="AK162" i="31"/>
  <c r="AK161" i="31" s="1"/>
  <c r="AK13" i="31"/>
  <c r="AF256" i="31"/>
  <c r="AL257" i="31"/>
  <c r="I130" i="31"/>
  <c r="L274" i="31"/>
  <c r="L69" i="31"/>
  <c r="L273" i="31"/>
  <c r="AJ272" i="31"/>
  <c r="AJ13" i="31"/>
  <c r="Q279" i="31"/>
  <c r="Q278" i="31"/>
  <c r="AF162" i="31"/>
  <c r="AF150" i="31"/>
  <c r="AL151" i="31"/>
  <c r="AL150" i="31" s="1"/>
  <c r="AL168" i="31"/>
  <c r="AF107" i="31"/>
  <c r="AF106" i="31" s="1"/>
  <c r="AL109" i="31"/>
  <c r="AL108" i="31" s="1"/>
  <c r="AL107" i="31" s="1"/>
  <c r="AL106" i="31" s="1"/>
  <c r="F279" i="31"/>
  <c r="F278" i="31"/>
  <c r="AF134" i="31"/>
  <c r="AL135" i="31"/>
  <c r="AL134" i="31" s="1"/>
  <c r="AL192" i="31"/>
  <c r="AF142" i="31"/>
  <c r="Z141" i="31"/>
  <c r="Z131" i="31" s="1"/>
  <c r="Z130" i="31" s="1"/>
  <c r="AL163" i="31"/>
  <c r="AF272" i="31"/>
  <c r="AF13" i="31"/>
  <c r="AJ257" i="31"/>
  <c r="AJ256" i="31" s="1"/>
  <c r="AJ161" i="31" s="1"/>
  <c r="AD256" i="31"/>
  <c r="AD161" i="31" s="1"/>
  <c r="M273" i="31"/>
  <c r="J70" i="31"/>
  <c r="M69" i="31"/>
  <c r="S70" i="31"/>
  <c r="M274" i="31"/>
  <c r="AD132" i="31"/>
  <c r="AD131" i="31" s="1"/>
  <c r="AD130" i="31" s="1"/>
  <c r="AJ133" i="31"/>
  <c r="AJ132" i="31" s="1"/>
  <c r="AJ131" i="31" s="1"/>
  <c r="AJ130" i="31" s="1"/>
  <c r="AJ274" i="31" s="1"/>
  <c r="N130" i="31"/>
  <c r="K130" i="31" s="1"/>
  <c r="K131" i="31"/>
  <c r="AE141" i="31"/>
  <c r="AE131" i="31" s="1"/>
  <c r="AE130" i="31" s="1"/>
  <c r="AK142" i="31"/>
  <c r="AK141" i="31" s="1"/>
  <c r="AK131" i="31" s="1"/>
  <c r="AK130" i="31" s="1"/>
  <c r="AL13" i="31"/>
  <c r="O279" i="31"/>
  <c r="O278" i="31"/>
  <c r="H69" i="31"/>
  <c r="H160" i="31" s="1"/>
  <c r="H274" i="31"/>
  <c r="H273" i="31"/>
  <c r="P279" i="31"/>
  <c r="P278" i="31"/>
  <c r="N70" i="31"/>
  <c r="T73" i="31"/>
  <c r="Z73" i="31" s="1"/>
  <c r="AF73" i="31" s="1"/>
  <c r="AL73" i="31" s="1"/>
  <c r="AL70" i="31" s="1"/>
  <c r="K73" i="31"/>
  <c r="X273" i="31"/>
  <c r="AD70" i="31"/>
  <c r="G268" i="31"/>
  <c r="G276" i="31"/>
  <c r="G260" i="31"/>
  <c r="G269" i="31" s="1"/>
  <c r="G261" i="31"/>
  <c r="K106" i="31"/>
  <c r="AD272" i="31"/>
  <c r="AD13" i="31"/>
  <c r="X274" i="31"/>
  <c r="AJ69" i="31" l="1"/>
  <c r="AJ273" i="31"/>
  <c r="AK273" i="31"/>
  <c r="AK274" i="31"/>
  <c r="AK69" i="31"/>
  <c r="AL162" i="31"/>
  <c r="AD273" i="31"/>
  <c r="R69" i="31"/>
  <c r="I69" i="31"/>
  <c r="I160" i="31" s="1"/>
  <c r="L160" i="31"/>
  <c r="H268" i="31"/>
  <c r="H276" i="31"/>
  <c r="H261" i="31"/>
  <c r="H260" i="31"/>
  <c r="H269" i="31" s="1"/>
  <c r="N273" i="31"/>
  <c r="N69" i="31"/>
  <c r="T70" i="31"/>
  <c r="K70" i="31"/>
  <c r="N274" i="31"/>
  <c r="S273" i="31"/>
  <c r="Y70" i="31"/>
  <c r="S274" i="31"/>
  <c r="AJ160" i="31"/>
  <c r="J273" i="31"/>
  <c r="J274" i="31"/>
  <c r="AL256" i="31"/>
  <c r="G279" i="31"/>
  <c r="G278" i="31"/>
  <c r="S69" i="31"/>
  <c r="J69" i="31"/>
  <c r="J160" i="31" s="1"/>
  <c r="M160" i="31"/>
  <c r="AF141" i="31"/>
  <c r="AF131" i="31" s="1"/>
  <c r="AF130" i="31" s="1"/>
  <c r="AL142" i="31"/>
  <c r="AL141" i="31" s="1"/>
  <c r="AL131" i="31"/>
  <c r="AL130" i="31" s="1"/>
  <c r="AL274" i="31" s="1"/>
  <c r="AF161" i="31"/>
  <c r="I273" i="31"/>
  <c r="I274" i="31"/>
  <c r="AK160" i="31"/>
  <c r="AD274" i="31"/>
  <c r="Y273" i="31" l="1"/>
  <c r="AE70" i="31"/>
  <c r="Y274" i="31"/>
  <c r="I276" i="31"/>
  <c r="I279" i="31" s="1"/>
  <c r="I260" i="31"/>
  <c r="I269" i="31" s="1"/>
  <c r="I268" i="31"/>
  <c r="I261" i="31"/>
  <c r="AL273" i="31"/>
  <c r="Y69" i="31"/>
  <c r="S160" i="31"/>
  <c r="K69" i="31"/>
  <c r="K160" i="31" s="1"/>
  <c r="T69" i="31"/>
  <c r="N160" i="31"/>
  <c r="H278" i="31"/>
  <c r="H279" i="31"/>
  <c r="X69" i="31"/>
  <c r="R160" i="31"/>
  <c r="J276" i="31"/>
  <c r="J279" i="31" s="1"/>
  <c r="J261" i="31"/>
  <c r="J268" i="31"/>
  <c r="J260" i="31"/>
  <c r="J269" i="31" s="1"/>
  <c r="T273" i="31"/>
  <c r="Z70" i="31"/>
  <c r="T274" i="31"/>
  <c r="AJ276" i="31"/>
  <c r="AJ279" i="31" s="1"/>
  <c r="AJ277" i="31" s="1"/>
  <c r="AJ261" i="31"/>
  <c r="AJ260" i="31"/>
  <c r="AK276" i="31"/>
  <c r="AK279" i="31" s="1"/>
  <c r="AK260" i="31"/>
  <c r="AK261" i="31"/>
  <c r="M276" i="31"/>
  <c r="M260" i="31"/>
  <c r="M269" i="31" s="1"/>
  <c r="M268" i="31"/>
  <c r="M261" i="31"/>
  <c r="K273" i="31"/>
  <c r="K274" i="31"/>
  <c r="L268" i="31"/>
  <c r="L276" i="31"/>
  <c r="L261" i="31"/>
  <c r="L260" i="31"/>
  <c r="L269" i="31" s="1"/>
  <c r="AL69" i="31"/>
  <c r="AL160" i="31" s="1"/>
  <c r="AL161" i="31"/>
  <c r="AD69" i="31" l="1"/>
  <c r="AD160" i="31" s="1"/>
  <c r="X160" i="31"/>
  <c r="Z69" i="31"/>
  <c r="T160" i="31"/>
  <c r="M279" i="31"/>
  <c r="M278" i="31"/>
  <c r="Z273" i="31"/>
  <c r="AF70" i="31"/>
  <c r="Z274" i="31"/>
  <c r="K268" i="31"/>
  <c r="K276" i="31"/>
  <c r="K279" i="31" s="1"/>
  <c r="K260" i="31"/>
  <c r="K269" i="31" s="1"/>
  <c r="K261" i="31"/>
  <c r="L279" i="31"/>
  <c r="L278" i="31"/>
  <c r="S276" i="31"/>
  <c r="S279" i="31" s="1"/>
  <c r="S260" i="31"/>
  <c r="S261" i="31"/>
  <c r="AE273" i="31"/>
  <c r="AE274" i="31"/>
  <c r="AL261" i="31"/>
  <c r="AL276" i="31"/>
  <c r="AL279" i="31" s="1"/>
  <c r="AL260" i="31"/>
  <c r="R276" i="31"/>
  <c r="R279" i="31" s="1"/>
  <c r="R277" i="31" s="1"/>
  <c r="R261" i="31"/>
  <c r="R260" i="31"/>
  <c r="N276" i="31"/>
  <c r="N261" i="31"/>
  <c r="N260" i="31"/>
  <c r="N269" i="31" s="1"/>
  <c r="N268" i="31"/>
  <c r="AE69" i="31"/>
  <c r="AE160" i="31" s="1"/>
  <c r="Y160" i="31"/>
  <c r="T276" i="31" l="1"/>
  <c r="T279" i="31" s="1"/>
  <c r="T261" i="31"/>
  <c r="T260" i="31"/>
  <c r="N279" i="31"/>
  <c r="N278" i="31"/>
  <c r="AF69" i="31"/>
  <c r="AF160" i="31" s="1"/>
  <c r="Z160" i="31"/>
  <c r="X276" i="31"/>
  <c r="X279" i="31" s="1"/>
  <c r="X277" i="31" s="1"/>
  <c r="X261" i="31"/>
  <c r="X260" i="31"/>
  <c r="Y276" i="31"/>
  <c r="Y279" i="31" s="1"/>
  <c r="Y260" i="31"/>
  <c r="Y261" i="31"/>
  <c r="AF273" i="31"/>
  <c r="AF274" i="31"/>
  <c r="AE276" i="31"/>
  <c r="AE279" i="31" s="1"/>
  <c r="AE260" i="31"/>
  <c r="AK262" i="31" s="1"/>
  <c r="AE261" i="31"/>
  <c r="AD261" i="31"/>
  <c r="AD276" i="31"/>
  <c r="AD279" i="31" s="1"/>
  <c r="AD277" i="31" s="1"/>
  <c r="AD260" i="31"/>
  <c r="AJ262" i="31" s="1"/>
  <c r="Z261" i="31" l="1"/>
  <c r="Z276" i="31"/>
  <c r="Z279" i="31" s="1"/>
  <c r="Z260" i="31"/>
  <c r="AF276" i="31"/>
  <c r="AF279" i="31" s="1"/>
  <c r="AF261" i="31"/>
  <c r="AF260" i="31"/>
  <c r="AL259" i="31" l="1"/>
  <c r="AL262" i="31"/>
  <c r="N21" i="28" l="1"/>
  <c r="N25" i="28"/>
  <c r="N26" i="28" s="1"/>
  <c r="M24" i="28"/>
  <c r="M25" i="28"/>
  <c r="M26" i="28"/>
  <c r="M12" i="28"/>
  <c r="M11" i="28"/>
  <c r="M10" i="28"/>
  <c r="M9" i="28"/>
  <c r="M8" i="28"/>
  <c r="M7" i="28"/>
  <c r="M6" i="28"/>
  <c r="M5" i="28"/>
  <c r="M4" i="28"/>
  <c r="M3" i="28"/>
  <c r="N23" i="28"/>
  <c r="N10" i="28"/>
  <c r="J18" i="28"/>
  <c r="N18" i="28" s="1"/>
  <c r="J22" i="28"/>
  <c r="J20" i="28"/>
  <c r="J19" i="28"/>
  <c r="J17" i="28"/>
  <c r="J15" i="28"/>
  <c r="J14" i="28"/>
  <c r="J12" i="28"/>
  <c r="J11" i="28"/>
  <c r="J9" i="28"/>
  <c r="J8" i="28"/>
  <c r="J7" i="28"/>
  <c r="J6" i="28"/>
  <c r="J5" i="28"/>
  <c r="J4" i="28"/>
  <c r="J3" i="28"/>
  <c r="G22" i="28"/>
  <c r="G20" i="28"/>
  <c r="G19" i="28"/>
  <c r="G17" i="28"/>
  <c r="G15" i="28"/>
  <c r="G14" i="28"/>
  <c r="G12" i="28"/>
  <c r="G11" i="28"/>
  <c r="G9" i="28"/>
  <c r="G8" i="28"/>
  <c r="G7" i="28"/>
  <c r="G6" i="28"/>
  <c r="G5" i="28"/>
  <c r="G4" i="28"/>
  <c r="G3" i="28"/>
  <c r="D5" i="28"/>
  <c r="J21" i="28" l="1"/>
  <c r="M27" i="28"/>
  <c r="N5" i="28"/>
  <c r="G21" i="28"/>
  <c r="G13" i="28"/>
  <c r="G27" i="28"/>
  <c r="J13" i="28"/>
  <c r="J27" i="28"/>
  <c r="D22" i="28"/>
  <c r="D20" i="28"/>
  <c r="N20" i="28" s="1"/>
  <c r="D19" i="28"/>
  <c r="N19" i="28" s="1"/>
  <c r="D17" i="28"/>
  <c r="N17" i="28" s="1"/>
  <c r="D14" i="28"/>
  <c r="D15" i="28"/>
  <c r="N15" i="28" s="1"/>
  <c r="D12" i="28"/>
  <c r="N12" i="28" s="1"/>
  <c r="D11" i="28"/>
  <c r="N11" i="28" s="1"/>
  <c r="D4" i="28"/>
  <c r="D6" i="28"/>
  <c r="N6" i="28" s="1"/>
  <c r="D7" i="28"/>
  <c r="N7" i="28" s="1"/>
  <c r="D8" i="28"/>
  <c r="N8" i="28" s="1"/>
  <c r="D9" i="28"/>
  <c r="N9" i="28" s="1"/>
  <c r="D3" i="28"/>
  <c r="N3" i="28" s="1"/>
  <c r="N14" i="28" l="1"/>
  <c r="D16" i="28"/>
  <c r="N22" i="28"/>
  <c r="N24" i="28" s="1"/>
  <c r="D24" i="28"/>
  <c r="N16" i="28"/>
  <c r="D13" i="28"/>
  <c r="N4" i="28"/>
  <c r="N13" i="28" s="1"/>
  <c r="N27" i="28" s="1"/>
  <c r="D21" i="28"/>
  <c r="D27" i="28"/>
</calcChain>
</file>

<file path=xl/sharedStrings.xml><?xml version="1.0" encoding="utf-8"?>
<sst xmlns="http://schemas.openxmlformats.org/spreadsheetml/2006/main" count="594" uniqueCount="515">
  <si>
    <t xml:space="preserve">Код </t>
  </si>
  <si>
    <t xml:space="preserve"> 1 01 00000 00 0000 000</t>
  </si>
  <si>
    <t xml:space="preserve"> 1 01 02000 01 0000 110</t>
  </si>
  <si>
    <t xml:space="preserve"> 1 01 02010 01 0000 110</t>
  </si>
  <si>
    <t xml:space="preserve"> 1 01 02020 01 0000 110</t>
  </si>
  <si>
    <t xml:space="preserve"> 1 01 02030 01 0000 110</t>
  </si>
  <si>
    <t xml:space="preserve"> 1 01 02040 01 0000 110</t>
  </si>
  <si>
    <t xml:space="preserve"> 1 03 00000 00 0000 000</t>
  </si>
  <si>
    <t xml:space="preserve"> 1 03 02000 01 0000 110</t>
  </si>
  <si>
    <t xml:space="preserve"> 1 03 02230 01 0000 110</t>
  </si>
  <si>
    <t xml:space="preserve"> 1 03 02240 01 0000 110</t>
  </si>
  <si>
    <t xml:space="preserve"> 1 03 02250 01 0000 110</t>
  </si>
  <si>
    <t xml:space="preserve"> 1 03 02260 01 0000 110</t>
  </si>
  <si>
    <t xml:space="preserve"> 1 05 00000 00 0000 000</t>
  </si>
  <si>
    <t xml:space="preserve"> 1 05 02000 02 0000 110</t>
  </si>
  <si>
    <t xml:space="preserve"> 1 05 02010 02 0000 110</t>
  </si>
  <si>
    <t xml:space="preserve"> 1 05 02020 02 0000 110</t>
  </si>
  <si>
    <t xml:space="preserve"> 1 05 03000 01 0000 110</t>
  </si>
  <si>
    <t xml:space="preserve"> 1 05 03010 01 0000 110</t>
  </si>
  <si>
    <t xml:space="preserve"> 1 05 04000 02 0000 110</t>
  </si>
  <si>
    <t xml:space="preserve"> 1 05 04010 02 0000 110</t>
  </si>
  <si>
    <t xml:space="preserve"> 1 06 00000 00 0000 000</t>
  </si>
  <si>
    <t xml:space="preserve"> 1 06 01000 00 0000 110</t>
  </si>
  <si>
    <t xml:space="preserve"> 1 06 01020 04 0000 110</t>
  </si>
  <si>
    <t>1 06 04000 02 0000 110</t>
  </si>
  <si>
    <t>1 06 04011 02 0000 110</t>
  </si>
  <si>
    <t>1 06 04012 02 0000 110</t>
  </si>
  <si>
    <t xml:space="preserve"> 1 06 06000 00 0000 110</t>
  </si>
  <si>
    <t xml:space="preserve"> 1 06 06030 00 0000 110</t>
  </si>
  <si>
    <t xml:space="preserve"> 1 06 06032 04 0000 110</t>
  </si>
  <si>
    <t xml:space="preserve"> 1 06 06040 00 0000 110</t>
  </si>
  <si>
    <t xml:space="preserve"> 1 06 06042 04 0000 110</t>
  </si>
  <si>
    <t xml:space="preserve"> 1 08 00000 00 0000 000</t>
  </si>
  <si>
    <t xml:space="preserve"> 1 08 03000 01 0000 110</t>
  </si>
  <si>
    <t xml:space="preserve"> 1 08 03010 01 0000 110</t>
  </si>
  <si>
    <t xml:space="preserve"> 1 08 07000 01 0000 110</t>
  </si>
  <si>
    <t>1 08 07150 01 0000 110</t>
  </si>
  <si>
    <t xml:space="preserve"> 1 08 07170 01 0000 110</t>
  </si>
  <si>
    <t xml:space="preserve"> 1 08 07173 01 0000 110</t>
  </si>
  <si>
    <t>1 11 00000 00 0000 000</t>
  </si>
  <si>
    <t xml:space="preserve"> 1 11 03000 00 0000 120</t>
  </si>
  <si>
    <t xml:space="preserve"> 1 11 03040 04 0000 120</t>
  </si>
  <si>
    <t>1 11 05000 00 0000 120</t>
  </si>
  <si>
    <t>1 11 05010 00 0000 120</t>
  </si>
  <si>
    <t>1 11 05012 04 0000 120</t>
  </si>
  <si>
    <t>1 11 05020 00 0000 120</t>
  </si>
  <si>
    <t>1 11 05024 04 0000 120</t>
  </si>
  <si>
    <t>1 11 05030 00 0000 120</t>
  </si>
  <si>
    <t>1 11 05034 04 0000 120</t>
  </si>
  <si>
    <t>1 11 05070 00 0000 120</t>
  </si>
  <si>
    <t>1 11 05074 04 0000 120</t>
  </si>
  <si>
    <t>1 11 07000 00 0000 120</t>
  </si>
  <si>
    <t>1 11 07010 00 0000 120</t>
  </si>
  <si>
    <t>1 11 07014 04 0000 120</t>
  </si>
  <si>
    <t xml:space="preserve"> 1 11 09000 00 0000 120</t>
  </si>
  <si>
    <t xml:space="preserve"> 1 11 09044 04 0000 120</t>
  </si>
  <si>
    <t>1 12 00000 00 0000 000</t>
  </si>
  <si>
    <t>1 12 01000 01 0000 120</t>
  </si>
  <si>
    <t>1 12 01020 01 6000 120</t>
  </si>
  <si>
    <t>1 13 00000 00 0000 000</t>
  </si>
  <si>
    <t>1 13 01000 00 0000 130</t>
  </si>
  <si>
    <t>1 13 01994 04 0000 130</t>
  </si>
  <si>
    <t>1 13 02000 00 0000 130</t>
  </si>
  <si>
    <t>1 13 02064 04 0000 130</t>
  </si>
  <si>
    <t>1 13 02994 04 0000 130</t>
  </si>
  <si>
    <t>1 14 00000 00 0000 000</t>
  </si>
  <si>
    <t xml:space="preserve"> 1 14 01000 00 0000 000</t>
  </si>
  <si>
    <t xml:space="preserve"> 1 14 01040 04 0000 410</t>
  </si>
  <si>
    <t>1 14 02000 00 0000 000</t>
  </si>
  <si>
    <t>1 14 02040 04 0000 410</t>
  </si>
  <si>
    <t>1 14 02043 04 0000 410</t>
  </si>
  <si>
    <t>1 14 06000 00 0000 000</t>
  </si>
  <si>
    <t>1 14 06010 00 0000 430</t>
  </si>
  <si>
    <t>1 14 06012 04 0000 430</t>
  </si>
  <si>
    <t>1 16 00000 00 0000 000</t>
  </si>
  <si>
    <t>2 00 00000 00 0000 000</t>
  </si>
  <si>
    <t>2 02 00000 00 0000 000</t>
  </si>
  <si>
    <t>0390002088</t>
  </si>
  <si>
    <t>0390002016</t>
  </si>
  <si>
    <t>0390002012</t>
  </si>
  <si>
    <t xml:space="preserve"> 0390002108</t>
  </si>
  <si>
    <t>0390002089</t>
  </si>
  <si>
    <t>0390002014</t>
  </si>
  <si>
    <t>0390002015</t>
  </si>
  <si>
    <t>0390002017</t>
  </si>
  <si>
    <t>0390002019</t>
  </si>
  <si>
    <t>0390002024</t>
  </si>
  <si>
    <t>0390002025</t>
  </si>
  <si>
    <t>0390002043</t>
  </si>
  <si>
    <t>0390002044</t>
  </si>
  <si>
    <t>0390002046</t>
  </si>
  <si>
    <t>0390002055</t>
  </si>
  <si>
    <t>0390002056</t>
  </si>
  <si>
    <t>0390002061</t>
  </si>
  <si>
    <t>0390002066</t>
  </si>
  <si>
    <t>0390002067</t>
  </si>
  <si>
    <t>0390002070</t>
  </si>
  <si>
    <t>0390002072</t>
  </si>
  <si>
    <t>0390002079</t>
  </si>
  <si>
    <t>0390002081</t>
  </si>
  <si>
    <t>0390002082</t>
  </si>
  <si>
    <t>0390002086</t>
  </si>
  <si>
    <t>0390002087</t>
  </si>
  <si>
    <t>0390002080</t>
  </si>
  <si>
    <t>0390002160</t>
  </si>
  <si>
    <t>0390002127</t>
  </si>
  <si>
    <t>0390002063</t>
  </si>
  <si>
    <t>0390002074</t>
  </si>
  <si>
    <t>2 04 04000 04 0000 180</t>
  </si>
  <si>
    <t>2 04 04010 04 0000 180</t>
  </si>
  <si>
    <t>2 19 60000 04 0000 000</t>
  </si>
  <si>
    <t>Примечание</t>
  </si>
  <si>
    <t xml:space="preserve"> налоговые доходы</t>
  </si>
  <si>
    <t>Налоги на прибыль, доходы</t>
  </si>
  <si>
    <t>Налог на доходы физических лиц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</si>
  <si>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</si>
  <si>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</si>
  <si>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</si>
  <si>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</si>
  <si>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</si>
  <si>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</si>
  <si>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</si>
  <si>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</si>
  <si>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Единый налог на вмененный доход для отдельных видов деятельности</t>
  </si>
  <si>
    <t>Единый налог на вмененный доход для отдельных видов деятельности (за налоговые периоды, истекшие до 1 января 2011 года)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</si>
  <si>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</si>
  <si>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</si>
  <si>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</si>
  <si>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</si>
  <si>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</si>
  <si>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 городских округов</t>
  </si>
  <si>
    <t>Транспортный налог</t>
  </si>
  <si>
    <t>Транспортный налог с организаций</t>
  </si>
  <si>
    <t>Транспортный налог с физических лиц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</si>
  <si>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</si>
  <si>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</si>
  <si>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 городских округов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</si>
  <si>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</si>
  <si>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 городских округов</t>
  </si>
  <si>
    <t>Государственная пошлина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</si>
  <si>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</si>
  <si>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выдачу разрешения на установку рекламной конструкции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</si>
  <si>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</si>
  <si>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 xml:space="preserve"> неналоговые доходы</t>
  </si>
  <si>
    <t>Доходы от использования имущества, находящегося в государственной и  муниципальной собственности</t>
  </si>
  <si>
    <t>Проценты, полученные от предоставления бюджетных кредитов внутри страны</t>
  </si>
  <si>
    <t>Проценты, полученные от предоставления бюджетных кредитов внутри страны за счет средств бюджетов городских округов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</si>
  <si>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 и также имущества государственных и муниципальных унитарных предприятий, в т.ч.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</si>
  <si>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</si>
  <si>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</si>
  <si>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</si>
  <si>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</si>
  <si>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 муниципальных бюджетных и автономных учреждений)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</si>
  <si>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</si>
  <si>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Платежи от государственных и муниципальных унитарных предприятий</t>
  </si>
  <si>
    <t xml:space="preserve">Доходы от перечисления части прибыли  государственных и муниципальных унитарных предприятий, остающейся после уплаты налогов и иных обязательных платежей 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</si>
  <si>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</si>
  <si>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Прочие поступления от использования имущества,  находящегося в собственности городских округов (за исключением имущества бюджетных и автономных учреждений,  и также имущества государственных и муниципальных унитарных предприятий, в т.ч. казенных) (средства, полученные по договорам социального найма жилья и найма жилых помещений)</t>
  </si>
  <si>
    <t>Платежи при пользовании природными ресурсами</t>
  </si>
  <si>
    <t>Плата за негативное воздействие на окружающую среду</t>
  </si>
  <si>
    <t>Плата за выбросы загрязняющих веществ в атмосферный воздух стационарными объектами</t>
  </si>
  <si>
    <t>Плата за выбросы загрязняющих веществ в атмосферный воздух передвижными объектами</t>
  </si>
  <si>
    <t>Плата за выбросы загрязняющих веществ в водные объекты</t>
  </si>
  <si>
    <t>Плата за размещение отходов производства и потребления</t>
  </si>
  <si>
    <t xml:space="preserve">Доходы от оказания платных услуг (работ) </t>
  </si>
  <si>
    <t>Прочие доходы от оказания платных услуг (работ) получателями средств бюджетов городских округов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</si>
  <si>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</si>
  <si>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 городских округов</t>
  </si>
  <si>
    <t xml:space="preserve">Прочие доходы от компенсации затрат бюджетов городских округов </t>
  </si>
  <si>
    <t>Доходы от продажи материальных и нематериальных активов</t>
  </si>
  <si>
    <t>Доходы от продажи квартир</t>
  </si>
  <si>
    <t>Доходы от продажи квартир, находящихся в собственности городских округов</t>
  </si>
  <si>
    <t>Доходы от реализации имущества, находящегося в 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предприятий, в т.ч. казенных) в части реализации основных средств по указанному имуществу</t>
  </si>
  <si>
    <t>Доходы от реализации иного имущества находящегося в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 , в т.ч. казенных),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</si>
  <si>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 (за исключением земельных участков  бюджетных и автономных учреждений)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</si>
  <si>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</si>
  <si>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</si>
  <si>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</si>
  <si>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Безвозмездные поступления</t>
  </si>
  <si>
    <t>Безвозмездные поступления от других бюджетов бюджетной системы РФ</t>
  </si>
  <si>
    <t xml:space="preserve">Дотации бюджетам городских округов на выравнивание бюджетной обеспеченности </t>
  </si>
  <si>
    <t>дотации на выравнивание бюджетной обеспеченности поселений</t>
  </si>
  <si>
    <t>Дотация на поддержку мер по обеспечению сбалансированности бюджета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</si>
  <si>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</si>
  <si>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Субсидии бюджетам городских округов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</si>
  <si>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Прочие субсидии бюджетам городских округов</t>
  </si>
  <si>
    <t xml:space="preserve">  реализация мер в области государственной молодежной политики</t>
  </si>
  <si>
    <t xml:space="preserve">  адресная социальная поддержка участников образовательного процесса </t>
  </si>
  <si>
    <t>развитие единого образовательного пространства, повышение качества образовательных результатов</t>
  </si>
  <si>
    <t xml:space="preserve"> организация круглогодичного отдыха, оздоровления и занятости обучающихся </t>
  </si>
  <si>
    <t>Профилактика безнадзорности и правонарушений несовершеннолетних</t>
  </si>
  <si>
    <t xml:space="preserve">Субвенции бюджетам субъектов РФ и муниципальных образований </t>
  </si>
  <si>
    <t>Субвенции бюджетам городских округов на обеспечение мер социальной поддержки реабилитированных лиц и лиц, признанных пострадавшими от политических репрессий</t>
  </si>
  <si>
    <t>Субвенции бюджетам городских округов на содержание ребенка в семье опекуна и приемной семье, а также вознаграждение, причитающееся приемному родителю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</si>
  <si>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</si>
  <si>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Субвенции бюджетам городских округов на выплату единовременного пособия при всех формах устройства детей, лишенных родительского попечения, в семью  </t>
  </si>
  <si>
    <t>Субвенции бюджетам городских округов на выплаты единовременного пособия беременной жене военнослужащего, проходящего военную службу по призыву, а также ежемесячное пособие на ребенка военнослужащего, проходящего военную службу по призыву</t>
  </si>
  <si>
    <t>Субвенции бюджетам городских округов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</si>
  <si>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Субвенция  бюджетам городских округов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</si>
  <si>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Субвенции бюджетам городских округов на выполнение передаваемых полномочий субъектов РФ, в том числе:</t>
  </si>
  <si>
    <t xml:space="preserve">  субвенция на  создание и функционирования комиссий по делам несовершеннолетних и защите их прав</t>
  </si>
  <si>
    <t xml:space="preserve"> субвенция на ежемесячные денежные выплаты отдельным категориям граждан, воспитывающих детей в возрасте от 1,5 до 7 лет </t>
  </si>
  <si>
    <t xml:space="preserve">     - обеспечение мер социальной поддержки ветеранов труда</t>
  </si>
  <si>
    <t xml:space="preserve">     - обеспечение мер социальной поддержки ветеранов ВОВ, проработавших в тылу в период с 22 июня 1941 года по 9 мая 1945 года, но не менее шести месяцев, исключая период работы на временно оккупированных территориях СССР, либо награжденных орденами и медалями СССР за самоотверженный труд в период ВОВ</t>
  </si>
  <si>
    <t xml:space="preserve">  субвенция на меры социальной поддержки отдельных категорий граждан</t>
  </si>
  <si>
    <t xml:space="preserve">  субвенция на обеспечение деятельности (оказание услуг) учреждений социального обслуживания граждан пожилого возраста, инвалидов и других категорий граждан, находящихся в трудной жизненной ситуации</t>
  </si>
  <si>
    <t xml:space="preserve">  субвенция на обеспечение деятельности (оказания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</t>
  </si>
  <si>
    <t xml:space="preserve">  субвенция на государственную социальную помощь малоимущим семьям и малоимущим одиноко проживающим гражданам</t>
  </si>
  <si>
    <t xml:space="preserve"> субвенция на обеспечение деятельности по содержанию организаций для детей-сирот и детей, оставшихся без попечения родителей</t>
  </si>
  <si>
    <t xml:space="preserve"> субвенция на обеспечение образовательной деятельности образовательных организаций по адаптированным общеобразовательным программам</t>
  </si>
  <si>
    <t xml:space="preserve">  субвенция на обеспечение детей-сирот и детей, оставшихся без попечения родителей, одеждой, обувью, единовременным денежным пособием при выпуске из общеобразовательных учреждений</t>
  </si>
  <si>
    <t xml:space="preserve"> субвенция на обеспечение зачисления денежных средств для детей-сирот и детей, оставшихся без попечения родителей, на специальные накопительные банковские счета</t>
  </si>
  <si>
    <t xml:space="preserve">  субвенция на осуществление функций по хранению, комплектованию, учету и использованию документов архивного фонда Кемеровской области</t>
  </si>
  <si>
    <t xml:space="preserve">  субвенция на меры социальной поддержки многодетных семей</t>
  </si>
  <si>
    <t xml:space="preserve">  субвенции на меры социальной поддержки  отдельных категорий многодетных матерей</t>
  </si>
  <si>
    <t xml:space="preserve">  субвенции на меры социальной поддержки по оплате жилищно-коммунальных услуг отдельных категорий граждан, оказание мер социальной поддержки которых относится к ведению субъекта РФ</t>
  </si>
  <si>
    <t xml:space="preserve">  субвенция на меры социальной поддержки работников муниципальных учреждений социального обслуживания в виде пособий и компенсации</t>
  </si>
  <si>
    <t xml:space="preserve">  субвенция на  создание административных  комиссий </t>
  </si>
  <si>
    <t xml:space="preserve">Субвенции бюджетам городских округов на предоставление жилых помещений детям-сиротам и детям, оставшимся без попечения родителей, лицам из  их числа по договорам найма </t>
  </si>
  <si>
    <t>субвенция на предоставление бесплатного проезда отдельных категорий обучающихся</t>
  </si>
  <si>
    <t xml:space="preserve">  субвенция на  выплату социального пособия и возмещения расходов по гарантированному перечню услуг по погребению</t>
  </si>
  <si>
    <t xml:space="preserve">  субвенция на социальную поддержку и социального обслуживания населения в части содержания органов местного самоуправления</t>
  </si>
  <si>
    <t>Иные межбюджетные трансферты</t>
  </si>
  <si>
    <t>Межбюджетные трансферты, передаваемые бюджетам городских округов на реализацию программ местного развития и обеспечения занятости для шахтерских городов и поселков</t>
  </si>
  <si>
    <t>Предоставление негосударственными организациями грантов для получателей средств бюджетов городских округов</t>
  </si>
  <si>
    <t>Прочие безвозмездные поступления</t>
  </si>
  <si>
    <t>Прочие безвозмездные поступления в бюджеты городских округов</t>
  </si>
  <si>
    <t>Возврат остатков субсидий прошлых лет</t>
  </si>
  <si>
    <t>ВСЕГО доходы  бюджета</t>
  </si>
  <si>
    <t>Дотации бюджетам субъектов РФ и муниципальных образований</t>
  </si>
  <si>
    <t>1 05 01000 00 0000 110</t>
  </si>
  <si>
    <t>1 05 01010 01 0000 110</t>
  </si>
  <si>
    <t>1 05 01020 01 0000 110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</si>
  <si>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</si>
  <si>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</si>
  <si>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</si>
  <si>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доп.норматив</t>
  </si>
  <si>
    <t>дотации на выравнивание бюджетной обеспеченности муниципальных районов (городских округов)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</si>
  <si>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</si>
  <si>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субвенция на социальную поддержку работников образовательных организаций и участников образовательного процесса</t>
  </si>
  <si>
    <t>Обеспеченье жильем социальных категорий граждан, установленных законодательством Кемеровской области</t>
  </si>
  <si>
    <t>Предел муниципального долга ( налог.неналог.- доп.норматив%)</t>
  </si>
  <si>
    <t>дефицит 10%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</si>
  <si>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</si>
  <si>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 xml:space="preserve">Субвенции бюджетам городских округов на 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</t>
  </si>
  <si>
    <t>Субвенции бюджетам городских округов на выполнение полномочий Российской федерации по осуществлению ежемесячной выплаты в связи с рождением (усыновлением) первого ребенка</t>
  </si>
  <si>
    <t>налог.неналог</t>
  </si>
  <si>
    <t>Плата за размещение отходов производства</t>
  </si>
  <si>
    <t xml:space="preserve">Минимальный налог, зачисляемый в бюджеты субъектов Российской Федерации (за налоговые периоды, истекшие до 1 января 2016 года) </t>
  </si>
  <si>
    <t>1 05 01050 01 0000 110</t>
  </si>
  <si>
    <t xml:space="preserve">Субсидии бюджетам городских округов на реализацию мероприятий по обеспечению жильем молодых семей </t>
  </si>
  <si>
    <t xml:space="preserve">Плата за размещение твердых коммунальных отходов </t>
  </si>
  <si>
    <t>2 19 00000 00 0000 000</t>
  </si>
  <si>
    <t>0390002001</t>
  </si>
  <si>
    <t>Доходы от оказания платных услуг (работ) и компенсации затрат
 государства</t>
  </si>
  <si>
    <t>Наименование групп, подгрупп, статей, подстатей, элементов, 
видов (подвидов), кодов  классификации доходов</t>
  </si>
  <si>
    <t>Налоговые доходы</t>
  </si>
  <si>
    <t>доп.норматив.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</si>
  <si>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i/>
        <vertAlign val="superscript"/>
        <sz val="14"/>
        <rFont val="Times"/>
        <family val="1"/>
      </rPr>
      <t>1</t>
    </r>
    <r>
      <rPr>
        <i/>
        <sz val="14"/>
        <rFont val="Times"/>
        <family val="1"/>
      </rPr>
      <t xml:space="preserve"> и 228 Налогового кодекса Российской Федерации</t>
    </r>
  </si>
  <si>
    <t xml:space="preserve"> 1 01 02050 01 0000 110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</si>
  <si>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</si>
  <si>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 территории Российской Федерации</t>
  </si>
  <si>
    <t xml:space="preserve"> 1 03 02231 01 0000 110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</si>
  <si>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</si>
  <si>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</si>
  <si>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</si>
  <si>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</si>
  <si>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</si>
  <si>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</si>
  <si>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</si>
  <si>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1 05 03020 01 0000 110</t>
  </si>
  <si>
    <t>Единый сельскохозяйственный налог (начисленный за период до 01.01.2011год)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</si>
  <si>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</si>
  <si>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РФ)</t>
  </si>
  <si>
    <t xml:space="preserve"> 1 08 06000 01 0000 110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</si>
  <si>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</si>
  <si>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Неналоговые доходы</t>
  </si>
  <si>
    <t>1 12 01010 01 0000 120</t>
  </si>
  <si>
    <t>1 12 01030 01 0000 120</t>
  </si>
  <si>
    <t xml:space="preserve"> 1 12 01040 01 0000 120</t>
  </si>
  <si>
    <t xml:space="preserve"> 1 12 01041 01 0000 120</t>
  </si>
  <si>
    <t xml:space="preserve"> 1 12 01042 01 0000 120</t>
  </si>
  <si>
    <t>Доходы от реализации имущества, находящегося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т.ч. казенных)</t>
  </si>
  <si>
    <t>1 17 0100 04 0000 180</t>
  </si>
  <si>
    <t>Итого   налоговые неналоговые.</t>
  </si>
  <si>
    <t>2 02 10000 00 0000 150</t>
  </si>
  <si>
    <t>2 02 15001 04 0000 150</t>
  </si>
  <si>
    <t>2 02 15002 04 0000 150</t>
  </si>
  <si>
    <t>2 02 20000 00 0000 150</t>
  </si>
  <si>
    <t>2 02 20041 04 0000 150</t>
  </si>
  <si>
    <t>2 02 20302 04 0000 150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</si>
  <si>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</si>
  <si>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2 02 20299 04 0000 150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</si>
  <si>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</si>
  <si>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2 02  25555 04 0000 150</t>
  </si>
  <si>
    <t>2 02 29999 04 0000 150</t>
  </si>
  <si>
    <t>развитие физической культуры и спорта</t>
  </si>
  <si>
    <t>0390002180</t>
  </si>
  <si>
    <t>реализация проектов инициативного бюджетирования "Твой Кузбасс -твоя инициатива"</t>
  </si>
  <si>
    <t>2 02 30000 00 0000 150</t>
  </si>
  <si>
    <t>2 02 30013 04 0000 150</t>
  </si>
  <si>
    <t>2 02 30027 04 0000 150</t>
  </si>
  <si>
    <t>2 02 30029 04 0000 150</t>
  </si>
  <si>
    <t>2 02 35082 04 0000 150</t>
  </si>
  <si>
    <t xml:space="preserve">Субвенции бюджетам городских округов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 </t>
  </si>
  <si>
    <t>2 02 35120 04 0000 150</t>
  </si>
  <si>
    <t>2 02 35135 04 0000 150</t>
  </si>
  <si>
    <t>2 02 35176 04 0000 150</t>
  </si>
  <si>
    <t>2 02 35260 04 0000 150</t>
  </si>
  <si>
    <t>2 02 35270 04 0000 150</t>
  </si>
  <si>
    <t>2 02 35280 04 0000 150</t>
  </si>
  <si>
    <t>2 02 35380 04 0000 150</t>
  </si>
  <si>
    <t>2 02 35573 04 0000 150</t>
  </si>
  <si>
    <t>2 02 30024 04 0000 150</t>
  </si>
  <si>
    <t>субвенция на обеспечение государственных гарантий реализации прав граждан на получение общедоступного и бесплатного дошкольного образования в муниципальных  дошкольных образовательных организациях</t>
  </si>
  <si>
    <t xml:space="preserve">  субвенция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муниципальных общеобразовательных учреждениях</t>
  </si>
  <si>
    <t>0390002121</t>
  </si>
  <si>
    <t>0390002190</t>
  </si>
  <si>
    <t>Содержание и обустройство сибиреязвенных захоронений и скотомогильников (биометрических ям)</t>
  </si>
  <si>
    <t>2 02 40000 00 0000 150</t>
  </si>
  <si>
    <t>2 02 45156 04 0000 150</t>
  </si>
  <si>
    <t>2 02 45453 04 0000 150</t>
  </si>
  <si>
    <t>Безвозмездные поступления от негосударственных организаций в бюджеты городских  округов</t>
  </si>
  <si>
    <t>2 07 00000 00 0000 150</t>
  </si>
  <si>
    <t>2 07 04000 04 0000 150</t>
  </si>
  <si>
    <t xml:space="preserve">в том числе собственная база </t>
  </si>
  <si>
    <t>% дефицита в решение</t>
  </si>
  <si>
    <t>тыс.руб. дефицит в решении</t>
  </si>
  <si>
    <t>доп%15+15%=30%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</si>
  <si>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</si>
  <si>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>налоговые неналоговые+ дотация</t>
  </si>
  <si>
    <t>Собственные доходы  - ( налог.неналог + прочие безвозмездн)- (платные ,род.плата, дорожн.фонд, доходов от аренды( казна КУМИ 7310), реализация имущества)</t>
  </si>
  <si>
    <r>
      <t xml:space="preserve">платные( 1 1301000)+ прочие безв </t>
    </r>
    <r>
      <rPr>
        <sz val="14"/>
        <rFont val="Arial"/>
        <family val="2"/>
        <charset val="204"/>
      </rPr>
      <t>(2 07 04000)</t>
    </r>
  </si>
  <si>
    <r>
      <t>реализ. Имущества</t>
    </r>
    <r>
      <rPr>
        <sz val="14"/>
        <rFont val="Arial"/>
        <family val="2"/>
        <charset val="204"/>
      </rPr>
      <t>(1 14 00000</t>
    </r>
    <r>
      <rPr>
        <b/>
        <sz val="14"/>
        <rFont val="Arial"/>
        <family val="2"/>
        <charset val="204"/>
      </rPr>
      <t>)</t>
    </r>
  </si>
  <si>
    <r>
      <rPr>
        <sz val="14"/>
        <rFont val="Arial"/>
        <family val="2"/>
        <charset val="204"/>
      </rPr>
      <t>(1 13 02994)</t>
    </r>
    <r>
      <rPr>
        <b/>
        <sz val="14"/>
        <rFont val="Arial"/>
        <family val="2"/>
        <charset val="204"/>
      </rPr>
      <t xml:space="preserve">  вт.ч. родительская плата</t>
    </r>
  </si>
  <si>
    <t xml:space="preserve">Прочие доходы от использования имущества и прав, находящихся в государственной и муниципальной собственности(за исключением имущества бюджетных и автономных учреждений,  и также имущества государственных и муниципальных унитарных предприятий, в т.ч. казенных) </t>
  </si>
  <si>
    <t>Доходы от сдачи в аренду имущества, составляющего казну городских округов (за исключением земельных участков)</t>
  </si>
  <si>
    <t>образование платные+ прочие безв+род.плата +питание сотрудников</t>
  </si>
  <si>
    <t xml:space="preserve">   Ежемесячная выплата стимулирующего характера работникам муниципальных библиотек, муниципальных музеев и культурно- досуговых учреждений </t>
  </si>
  <si>
    <t>выплаты единовременного пособия гражданам усыновившим детей-сирот и детей оставшихся без попечения родителей</t>
  </si>
  <si>
    <t>Организация и осуществление деятельности по опеке и попечительству, осуществление контроля за использованием и сохранностью жилых помещений, нанимателями или членами семей нанимателей по договорам социального найма либо собственниками которых являются дети-сироты и дети, оставшиеся без попечения родителей, за обеспечением надлежащего санитарного и технического состояния жилых помещений, а также осуществления контроля за распоряжением ими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</si>
  <si>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</si>
  <si>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1 16 10031 04 0000 140</t>
  </si>
  <si>
    <t>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</si>
  <si>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>1 16 10032 04 0000 140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</si>
  <si>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</si>
  <si>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</si>
  <si>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1 16 01063 01 0000 140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</si>
  <si>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</si>
  <si>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1 16 01113 01 0000 140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</si>
  <si>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</si>
  <si>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</si>
  <si>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1 16 01053 01 0000 140</t>
  </si>
  <si>
    <t>1 16 02020 02 0000 140</t>
  </si>
  <si>
    <t>900
188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</si>
  <si>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</si>
  <si>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141
900</t>
  </si>
  <si>
    <t>1 16 01073 01 0000 140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</si>
  <si>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</si>
  <si>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188=255,0
900=2,0</t>
  </si>
  <si>
    <t>1 16 01193 01 0000 140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</si>
  <si>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</si>
  <si>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1 16 01203 01 0002 140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</si>
  <si>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</si>
  <si>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прилож№</t>
  </si>
  <si>
    <t>048</t>
  </si>
  <si>
    <t>Административные штрафы, установленные Кодексом Российской Федерации об административных правонарушениях</t>
  </si>
  <si>
    <t>1 16 01000 01 0000 140</t>
  </si>
  <si>
    <t>1 16 01050 01 0000 140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</si>
  <si>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</si>
  <si>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1 16 01060 01 0000 140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</si>
  <si>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</si>
  <si>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1 16 01070 01 0000 140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</si>
  <si>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</si>
  <si>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1 16 01110 01 0000 140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</si>
  <si>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</si>
  <si>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1 16 01140 01 0000 140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</si>
  <si>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</si>
  <si>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1 16 01190 01 0000 140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</si>
  <si>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</si>
  <si>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1 16 02000 02 0000 140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</si>
  <si>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</si>
  <si>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1 16 01200 01 0000 140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</si>
  <si>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</si>
  <si>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1 16 10000 00 0000 140</t>
  </si>
  <si>
    <t>Платежи в целях возмещения причиненного ущерба (убытков</t>
  </si>
  <si>
    <t>1 16 11060 01 0000 140</t>
  </si>
  <si>
    <t xml:space="preserve">Платежи, уплачиваемые в целях возмещения вреда, причиняемого автомобильным дорогам </t>
  </si>
  <si>
    <t>1 16 11000 01 0000 140</t>
  </si>
  <si>
    <t>Платежи, уплачиваемые в целях возмещения вреда</t>
  </si>
  <si>
    <t>2020г</t>
  </si>
  <si>
    <t>2021г</t>
  </si>
  <si>
    <t>2022г</t>
  </si>
  <si>
    <t>Е.Н.Зачиняева</t>
  </si>
  <si>
    <t>1 16 01143 01 0000 140</t>
  </si>
  <si>
    <t xml:space="preserve"> 1 16 11064 01 0000 140</t>
  </si>
  <si>
    <t>Организация мероприятий при осуществлении деятельности по обращению с животными без владельцев</t>
  </si>
  <si>
    <t xml:space="preserve">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
</t>
  </si>
  <si>
    <t>2 02 35462 04 0000 150</t>
  </si>
  <si>
    <t>2 02 25163 04 0000 150</t>
  </si>
  <si>
    <t>2 02 25497 04 0000 150</t>
  </si>
  <si>
    <t>Субсидии бюджетам на создание системы долговременного ухода за гражданами пожилого возраста и инвалидами</t>
  </si>
  <si>
    <r>
      <t>ДОРОЖНЫЙ ФОНД</t>
    </r>
    <r>
      <rPr>
        <b/>
        <sz val="14"/>
        <color theme="7" tint="-0.249977111117893"/>
        <rFont val="Arial"/>
        <family val="2"/>
        <charset val="204"/>
      </rPr>
      <t xml:space="preserve"> </t>
    </r>
    <r>
      <rPr>
        <b/>
        <i/>
        <sz val="14"/>
        <color theme="7" tint="-0.249977111117893"/>
        <rFont val="Arial"/>
        <family val="2"/>
        <charset val="204"/>
      </rPr>
      <t>(акцизы, транспортный налог, субсидия 20220041,
формир.совр.гор.средысубсидии на кап.ремонт дворовых тер-й)</t>
    </r>
  </si>
  <si>
    <t>Начальник финансового управления города Анжеро-Судженска -</t>
  </si>
  <si>
    <t>Субсидии бюджетам субъектов РФ и муниципальных образований 
(межбюджетные субсидии)</t>
  </si>
  <si>
    <t xml:space="preserve">
Невыясненные поступления зачисляемые в бюджеты городских округов
</t>
  </si>
  <si>
    <t>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</si>
  <si>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</si>
  <si>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1 16 10129 01 0000 140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</si>
  <si>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</si>
  <si>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было</t>
  </si>
  <si>
    <t>измения</t>
  </si>
  <si>
    <t>0390002208</t>
  </si>
  <si>
    <t>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</t>
  </si>
  <si>
    <t>0390002210</t>
  </si>
  <si>
    <r>
      <t xml:space="preserve">Возврат остатков субсидий, субвенций и иных межбюджетных трансфертов, имеющих целевое назначение, прошлых лет из бюджетов городских округов </t>
    </r>
    <r>
      <rPr>
        <sz val="14"/>
        <color rgb="FFFF6699"/>
        <rFont val="Times"/>
        <family val="1"/>
      </rPr>
      <t>в т.ч.</t>
    </r>
  </si>
  <si>
    <t>2 02 25294 04 0000 150</t>
  </si>
  <si>
    <t>Субсидии бюджетам городских округов на организацию профессионального обучения и дополнительного профессионального образования лиц в возрасте 50-ти лет и старше, а также лиц предпенсионного возраста</t>
  </si>
  <si>
    <t>2 02 25187 04 0000 150</t>
  </si>
  <si>
    <t>Субсидии бюджетам городских округов на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</si>
  <si>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0390002213</t>
  </si>
  <si>
    <t>2 02 35469 04 0000 150</t>
  </si>
  <si>
    <t>Субвенции бюджетам городских округов на проведение Всероссийской переписи населения 2020год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</si>
  <si>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</si>
  <si>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2 02 49999 04 0000  150</t>
  </si>
  <si>
    <t>государственная поддержка отрасли культуры</t>
  </si>
  <si>
    <t>было на 01.04.2020</t>
  </si>
  <si>
    <t>было на 01.05.2020</t>
  </si>
  <si>
    <t>2 02 49001 04 0000 150</t>
  </si>
  <si>
    <t>Межбюджетные трансферты, передаваемые бюджетам городских округов, за счет средств резервного фонда Правительства Российской Федерации</t>
  </si>
  <si>
    <t>2 02 39001 04 0000 150</t>
  </si>
  <si>
    <t>Субвенции бюджетам городских округов за счет средств резервного фонда Правительства Российской Федерации</t>
  </si>
  <si>
    <t>0390002164</t>
  </si>
  <si>
    <t>2 04 04000 04 0000 150</t>
  </si>
  <si>
    <t>2 04 04010 04 0000 150</t>
  </si>
  <si>
    <t>стало на 01.07.2020</t>
  </si>
  <si>
    <t>измения в июне</t>
  </si>
  <si>
    <t>измения в августе</t>
  </si>
  <si>
    <t>2 02 20077 04 0000 150</t>
  </si>
  <si>
    <t>Строительство и реконструкция котельных и сетей теплоснабжения с применением энергоэффективных технологий, материалов и оборудования</t>
  </si>
  <si>
    <t>Строительство и реконструкция объектов систем водоснабжения и водоотведения</t>
  </si>
  <si>
    <t>Субсидии бюджетам городских округов на софинансирование капитальных вложений в объекты муниципальной собственности в т.ч.</t>
  </si>
  <si>
    <t>Строительство и реконструкция котельных и сетей теплоснабжения</t>
  </si>
  <si>
    <t xml:space="preserve">Прочие межбюджетные трансферты, передаваемые бюджетам городских округов в т.ч.
</t>
  </si>
  <si>
    <t>390002193</t>
  </si>
  <si>
    <t>Стажировка выпускников образовательных организаций в целях приобретения ими опыта работы в рамках мероприятий по содействию занятости населения</t>
  </si>
  <si>
    <t>Реконструкция, ремонт и приведение в надлежащее состояние объектов трудовой доблести и воинской славы, обустройство иных памятных мест, а также благоустройство прилегающей к указанным объектам территории</t>
  </si>
  <si>
    <t>0390002199</t>
  </si>
  <si>
    <t>Устройство многофункциональных спортивных площадок</t>
  </si>
  <si>
    <t>390002219</t>
  </si>
  <si>
    <t>1 14 02042 04 0000 440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</si>
  <si>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</si>
  <si>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2 11 05012 04 0100 120</t>
  </si>
  <si>
    <t>1 11 05034 04 0100 120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</si>
  <si>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 муниципальных бюджетных и автономных учреждений)перерасчеты, недоимка,задолженность по платежу</t>
  </si>
  <si>
    <t>1 11 05074 04 0100 120</t>
  </si>
  <si>
    <t>Доходы от сдачи в аренду имущества, составляющего казну городских округов (за исключением земельных участков)перерасчеты, недоимка,задолженность по платежу</t>
  </si>
  <si>
    <t>1 11 05074 04 0200 120</t>
  </si>
  <si>
    <t>Доходы от сдачи в аренду имущества, составляющего казну городских округов (за исключением земельных участков)пеня</t>
  </si>
  <si>
    <t xml:space="preserve"> 1 11 09044 04 0001 120</t>
  </si>
  <si>
    <t xml:space="preserve"> 1 11 09044 04 0002 120</t>
  </si>
  <si>
    <t xml:space="preserve">Прочие поступления от использования имущества,  находящегося в собственности городских округов (за исключением имущества бюджетных и автономных учреждений,  и также имущества государственных и муниципальных унитарных предприятий, в т.ч. казенных)социальный найма жилья </t>
  </si>
  <si>
    <t xml:space="preserve">Прочие поступления от использования имущества,  находящегося в собственности городских округов (за исключением имущества бюджетных и автономных учреждений,  и также имущества государственных и муниципальных унитарных предприятий, в т.ч. казенных) </t>
  </si>
  <si>
    <t>900
905</t>
  </si>
  <si>
    <t>Средства от распоряжения и реализации выморочного и иного имущества, обращенного в доходы городских округов (в части реализации материальных запасов по указанному имуществу)</t>
  </si>
  <si>
    <t>1 14 03040 04 0000  440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</si>
  <si>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</si>
  <si>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1 16 11050 01 0000 140</t>
  </si>
  <si>
    <t>2 11 05012 04 0200 120</t>
  </si>
  <si>
    <t xml:space="preserve"> 1 08 07173 01 1000 110</t>
  </si>
  <si>
    <t>Государственная пошлина за выдачу органом местного самоуправления 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округов.</t>
  </si>
  <si>
    <t>Государственная пошлина за выдачу органом местного самоуправления 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округов(перерасчеты, недоимка и задолженность по соответствующему платежу, в том числе по отмененному)</t>
  </si>
  <si>
    <t>1 13 01994 04 0052 130</t>
  </si>
  <si>
    <t>1 13 02994 04 0006 130</t>
  </si>
  <si>
    <t>1 13 01994 04 0009 130</t>
  </si>
  <si>
    <t>Прочие доходы от оказания платных услуг (работ) получателями средств бюджетов городских округов(прочие доходы)</t>
  </si>
  <si>
    <t>Прочие доходы от компенсации затрат бюджетов городских округов (родительская плата)</t>
  </si>
  <si>
    <t>1 16 01083 01 0000 140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</si>
  <si>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</si>
  <si>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1 16 01153 01 0000 140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</si>
  <si>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</si>
  <si>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стало</t>
  </si>
  <si>
    <t>изменения</t>
  </si>
  <si>
    <t>итого</t>
  </si>
  <si>
    <t>штрафы</t>
  </si>
  <si>
    <t>1 08 07150 01 1000 110</t>
  </si>
  <si>
    <t>Государственная пошлина за выдачу разрешения на установку рекламной конструкции (перерасчеты, недоимка и задолженность по соответствующему платежу, в том числе по отмененному)</t>
  </si>
  <si>
    <t xml:space="preserve"> 1 14 01040 04 0001 410</t>
  </si>
  <si>
    <t xml:space="preserve"> 1 14 01040 04 0002 410</t>
  </si>
  <si>
    <t>Доходы от продажи квартир, находящихся в собственности городских округов(п муниципальный жилищный займ)</t>
  </si>
  <si>
    <t>390002225</t>
  </si>
  <si>
    <t>резервный фонд Правительства Кемеровской области</t>
  </si>
  <si>
    <r>
      <t xml:space="preserve">Доходы, получаемые в виде </t>
    </r>
    <r>
      <rPr>
        <b/>
        <sz val="14"/>
        <rFont val="Times"/>
        <charset val="204"/>
      </rPr>
      <t>арендной платы за земельные участки,</t>
    </r>
    <r>
      <rPr>
        <sz val="14"/>
        <rFont val="Times"/>
        <charset val="204"/>
      </rPr>
      <t xml:space="preserve">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  </r>
  </si>
  <si>
    <r>
      <t xml:space="preserve">Доходы, получаемые в виде </t>
    </r>
    <r>
      <rPr>
        <b/>
        <i/>
        <sz val="14"/>
        <rFont val="Times"/>
        <charset val="204"/>
      </rPr>
      <t>арендной платы за земельные участки,</t>
    </r>
    <r>
      <rPr>
        <i/>
        <sz val="14"/>
        <rFont val="Times"/>
        <charset val="204"/>
      </rPr>
      <t xml:space="preserve">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  </r>
  </si>
  <si>
    <r>
      <t xml:space="preserve">Доходы, получаемые в виде </t>
    </r>
    <r>
      <rPr>
        <b/>
        <i/>
        <sz val="14"/>
        <rFont val="Times"/>
        <family val="1"/>
      </rPr>
      <t>арендной платы за земельные участки,</t>
    </r>
    <r>
      <rPr>
        <i/>
        <sz val="14"/>
        <rFont val="Times"/>
        <family val="1"/>
      </rPr>
      <t xml:space="preserve">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участков(перерасчеты, недоимка,задолженность по платежу)</t>
    </r>
  </si>
  <si>
    <r>
      <t xml:space="preserve">Доходы, получаемые в виде </t>
    </r>
    <r>
      <rPr>
        <b/>
        <i/>
        <sz val="14"/>
        <rFont val="Times"/>
        <family val="1"/>
      </rPr>
      <t>арендной платы за земельные участки,</t>
    </r>
    <r>
      <rPr>
        <i/>
        <sz val="14"/>
        <rFont val="Times"/>
        <family val="1"/>
      </rPr>
      <t xml:space="preserve">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участков(пеня)</t>
    </r>
  </si>
  <si>
    <t xml:space="preserve">Приложение 1 </t>
  </si>
  <si>
    <t>к решению  Совета народных депутатов Анжеро-Судженского городского округа</t>
  </si>
  <si>
    <t xml:space="preserve"> от ________________ 2020 г. № _________</t>
  </si>
  <si>
    <t>Приложение 1</t>
  </si>
  <si>
    <t xml:space="preserve">от 19.12.2019 № 238 </t>
  </si>
  <si>
    <t>Доходы  бюджета муниципального образования  "Анжеро-Судженский городской округ" по группам, подгруппам, статьям, подстатьям, элементам, видам (подвидам) доходов бюджетов Российской Федерации на 2020 год и плановый период 2021 и 2022 годов</t>
  </si>
  <si>
    <t>Прочие поступления от использования имущества,  находящегося в собственности городских округов (за исключением имущества бюджетных и автономных учреждений,  и также имущества государственных и муниципальных унитарных предприятий, в т.ч. казенных)коммерчиский найм жилых помещений</t>
  </si>
  <si>
    <t>Прочие доходы от оказания платных услуг (работ) получателями средств бюджетов городских округов(доходы от платных услуг, оказываемых казенными учреждениями городских округов)</t>
  </si>
  <si>
    <t>Доходы от продажи квартир, находящихся в собственности городских округов(проценты за пользование муниципальным жилищнымз аймом)</t>
  </si>
  <si>
    <t>развитие физической культуры и спортав 2020г</t>
  </si>
  <si>
    <t>укрепление материально-техническойбазы организаций отдыха детей и их оздоровление</t>
  </si>
  <si>
    <t>2 04 04020 04 0000 150</t>
  </si>
  <si>
    <t>Поступления  от денежных пожертвований, предоставляемых негосударственными организациями получателям средств бюджетов городских округов</t>
  </si>
  <si>
    <t>(тыс. руб.)</t>
  </si>
  <si>
    <t>1</t>
  </si>
  <si>
    <t>2</t>
  </si>
  <si>
    <t>3</t>
  </si>
  <si>
    <t>4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</si>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</sst>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  <numFmt numFmtId="166" formatCode="0.000"/>
  </numFmts>
  <fonts count="90" x14ac:knownFonts="1">
    <font>
      <sz val="11"/>
      <color theme="1"/>
      <name val="Calibri"/>
      <family val="2"/>
      <scheme val="minor"/>
    </font>
    <font>
      <b/>
      <sz val="14"/>
      <name val="Times"/>
      <family val="1"/>
    </font>
    <font>
      <b/>
      <i/>
      <sz val="14"/>
      <name val="Times"/>
      <family val="1"/>
    </font>
    <font>
      <sz val="14"/>
      <name val="Times"/>
      <family val="1"/>
    </font>
    <font>
      <b/>
      <sz val="16"/>
      <name val="Times"/>
      <family val="1"/>
    </font>
    <font>
      <b/>
      <sz val="14"/>
      <color rgb="FFFF0000"/>
      <name val="Times"/>
      <family val="1"/>
    </font>
    <font>
      <sz val="14"/>
      <color theme="1"/>
      <name val="Times"/>
      <family val="1"/>
    </font>
    <font>
      <sz val="16"/>
      <color theme="1"/>
      <name val="Calibri"/>
      <family val="2"/>
      <scheme val="minor"/>
    </font>
    <font>
      <b/>
      <i/>
      <u/>
      <sz val="14"/>
      <name val="Times"/>
      <family val="1"/>
    </font>
    <font>
      <i/>
      <sz val="14"/>
      <name val="Times"/>
      <family val="1"/>
    </font>
    <font>
      <sz val="11"/>
      <color rgb="FFFF0000"/>
      <name val="Calibri"/>
      <family val="2"/>
      <scheme val="minor"/>
    </font>
    <font>
      <b/>
      <i/>
      <sz val="14"/>
      <color rgb="FFFF0000"/>
      <name val="Times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Times"/>
      <family val="1"/>
    </font>
    <font>
      <sz val="16"/>
      <color theme="1"/>
      <name val="Times"/>
      <family val="1"/>
    </font>
    <font>
      <i/>
      <sz val="11"/>
      <name val="Calibri"/>
      <family val="2"/>
      <scheme val="minor"/>
    </font>
    <font>
      <b/>
      <sz val="16"/>
      <color rgb="FFFF0000"/>
      <name val="Times"/>
      <family val="1"/>
    </font>
    <font>
      <sz val="10"/>
      <color theme="1"/>
      <name val="Calibri"/>
      <family val="2"/>
      <scheme val="minor"/>
    </font>
    <font>
      <i/>
      <vertAlign val="superscript"/>
      <sz val="14"/>
      <name val="Times"/>
      <family val="1"/>
    </font>
    <font>
      <sz val="11"/>
      <color theme="8" tint="-0.499984740745262"/>
      <name val="Calibri"/>
      <family val="2"/>
      <scheme val="minor"/>
    </font>
    <font>
      <b/>
      <u/>
      <sz val="14"/>
      <color rgb="FFFF0000"/>
      <name val="Times"/>
      <family val="1"/>
    </font>
    <font>
      <b/>
      <sz val="11"/>
      <color theme="1"/>
      <name val="Calibri"/>
      <family val="2"/>
      <scheme val="minor"/>
    </font>
    <font>
      <b/>
      <i/>
      <sz val="14"/>
      <color theme="9" tint="-0.499984740745262"/>
      <name val="Times"/>
      <family val="1"/>
    </font>
    <font>
      <i/>
      <sz val="11"/>
      <color theme="9" tint="-0.499984740745262"/>
      <name val="Calibri"/>
      <family val="2"/>
      <scheme val="minor"/>
    </font>
    <font>
      <sz val="10"/>
      <name val="Times"/>
      <family val="1"/>
    </font>
    <font>
      <b/>
      <sz val="14"/>
      <name val="Times"/>
      <charset val="204"/>
    </font>
    <font>
      <i/>
      <sz val="14"/>
      <name val="Times"/>
      <charset val="204"/>
    </font>
    <font>
      <sz val="14"/>
      <name val="Times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4"/>
      <color theme="8" tint="-0.249977111117893"/>
      <name val="Times"/>
      <family val="1"/>
    </font>
    <font>
      <b/>
      <sz val="14"/>
      <color rgb="FFFF0000"/>
      <name val="Arial"/>
      <family val="2"/>
      <charset val="204"/>
    </font>
    <font>
      <b/>
      <i/>
      <sz val="14"/>
      <color rgb="FFFF0000"/>
      <name val="Times"/>
      <charset val="204"/>
    </font>
    <font>
      <sz val="14"/>
      <color rgb="FFFF0000"/>
      <name val="Times"/>
      <family val="1"/>
    </font>
    <font>
      <i/>
      <sz val="14"/>
      <color rgb="FFFF0000"/>
      <name val="Times"/>
      <family val="1"/>
    </font>
    <font>
      <b/>
      <sz val="14"/>
      <color rgb="FFFF0000"/>
      <name val="Calibri"/>
      <family val="2"/>
      <scheme val="minor"/>
    </font>
    <font>
      <b/>
      <i/>
      <u/>
      <sz val="14"/>
      <color rgb="FFFF0000"/>
      <name val="Times"/>
      <family val="1"/>
    </font>
    <font>
      <sz val="14"/>
      <name val="Times New Roman"/>
      <family val="1"/>
      <charset val="204"/>
    </font>
    <font>
      <b/>
      <i/>
      <sz val="14"/>
      <color rgb="FFFF0000"/>
      <name val="Calibri"/>
      <family val="2"/>
      <scheme val="minor"/>
    </font>
    <font>
      <b/>
      <sz val="14"/>
      <color rgb="FFFF0000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4"/>
      <color rgb="FFFF0000"/>
      <name val="Times New Roman"/>
      <family val="1"/>
      <charset val="204"/>
    </font>
    <font>
      <b/>
      <sz val="14"/>
      <color theme="7" tint="-0.249977111117893"/>
      <name val="Arial"/>
      <family val="2"/>
      <charset val="204"/>
    </font>
    <font>
      <b/>
      <i/>
      <sz val="14"/>
      <color theme="7" tint="-0.249977111117893"/>
      <name val="Arial"/>
      <family val="2"/>
      <charset val="204"/>
    </font>
    <font>
      <sz val="16"/>
      <name val="Times"/>
      <charset val="204"/>
    </font>
    <font>
      <b/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4"/>
      <color rgb="FFFF0000"/>
      <name val="Times"/>
      <charset val="204"/>
    </font>
    <font>
      <sz val="14"/>
      <color rgb="FFFF0000"/>
      <name val="Times"/>
      <charset val="204"/>
    </font>
    <font>
      <i/>
      <sz val="14"/>
      <color theme="4" tint="-0.249977111117893"/>
      <name val="Times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4"/>
      <name val="Times New Roman"/>
      <family val="1"/>
      <charset val="204"/>
    </font>
    <font>
      <sz val="9"/>
      <name val="Times"/>
      <family val="1"/>
    </font>
    <font>
      <sz val="12"/>
      <color theme="1"/>
      <name val="Times"/>
      <charset val="204"/>
    </font>
    <font>
      <sz val="12"/>
      <name val="Times"/>
      <charset val="204"/>
    </font>
    <font>
      <sz val="12"/>
      <color rgb="FFFF0000"/>
      <name val="Times"/>
      <charset val="204"/>
    </font>
    <font>
      <sz val="12"/>
      <color theme="0"/>
      <name val="Times"/>
      <charset val="204"/>
    </font>
    <font>
      <i/>
      <sz val="12"/>
      <color theme="9" tint="-0.499984740745262"/>
      <name val="Times"/>
      <charset val="204"/>
    </font>
    <font>
      <sz val="14"/>
      <color theme="1"/>
      <name val="Calibri"/>
      <family val="2"/>
      <scheme val="minor"/>
    </font>
    <font>
      <i/>
      <sz val="14"/>
      <color theme="1"/>
      <name val="Times"/>
      <charset val="204"/>
    </font>
    <font>
      <sz val="14"/>
      <color theme="1"/>
      <name val="Times New Roman"/>
      <family val="1"/>
      <charset val="204"/>
    </font>
    <font>
      <sz val="12"/>
      <color rgb="FFFF6699"/>
      <name val="Times"/>
      <charset val="204"/>
    </font>
    <font>
      <b/>
      <sz val="14"/>
      <color rgb="FFFF6699"/>
      <name val="Times"/>
      <family val="1"/>
    </font>
    <font>
      <sz val="14"/>
      <color rgb="FFFF6699"/>
      <name val="Times"/>
      <family val="1"/>
    </font>
    <font>
      <b/>
      <sz val="14"/>
      <color rgb="FFFF6699"/>
      <name val="Calibri"/>
      <family val="2"/>
      <scheme val="minor"/>
    </font>
    <font>
      <sz val="14"/>
      <color rgb="FFFF6699"/>
      <name val="Times New Roman"/>
      <family val="1"/>
      <charset val="204"/>
    </font>
    <font>
      <b/>
      <sz val="14"/>
      <color rgb="FFFF0000"/>
      <name val="Times"/>
      <charset val="204"/>
    </font>
    <font>
      <sz val="12"/>
      <color theme="4" tint="-0.249977111117893"/>
      <name val="Times"/>
      <charset val="204"/>
    </font>
    <font>
      <b/>
      <sz val="14"/>
      <color theme="1"/>
      <name val="Calibri"/>
      <family val="2"/>
      <scheme val="minor"/>
    </font>
    <font>
      <sz val="14"/>
      <color theme="4" tint="-0.249977111117893"/>
      <name val="Times"/>
      <family val="1"/>
    </font>
    <font>
      <b/>
      <sz val="11"/>
      <color theme="3" tint="0.3999755851924192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i/>
      <sz val="12"/>
      <name val="Times"/>
      <charset val="204"/>
    </font>
    <font>
      <sz val="16"/>
      <name val="Calibri"/>
      <family val="2"/>
      <scheme val="minor"/>
    </font>
    <font>
      <b/>
      <i/>
      <sz val="14"/>
      <name val="Times"/>
      <charset val="204"/>
    </font>
    <font>
      <sz val="12"/>
      <name val="Times"/>
      <family val="1"/>
    </font>
    <font>
      <sz val="10"/>
      <name val="Arial Cyr"/>
      <family val="2"/>
      <charset val="204"/>
    </font>
    <font>
      <b/>
      <sz val="14"/>
      <color theme="1"/>
      <name val="Times"/>
      <charset val="204"/>
    </font>
    <font>
      <b/>
      <sz val="12"/>
      <name val="Times"/>
      <charset val="204"/>
    </font>
    <font>
      <b/>
      <sz val="14"/>
      <color theme="1"/>
      <name val="Times"/>
      <family val="1"/>
    </font>
    <font>
      <sz val="10"/>
      <color theme="1"/>
      <name val="Times New Roman"/>
      <family val="1"/>
      <charset val="204"/>
    </font>
    <font>
      <sz val="10"/>
      <name val="Times"/>
      <charset val="204"/>
    </font>
    <font>
      <sz val="10"/>
      <color rgb="FFFF0000"/>
      <name val="Times"/>
      <family val="1"/>
    </font>
    <font>
      <sz val="10"/>
      <color rgb="FFFF0000"/>
      <name val="Calibri"/>
      <family val="2"/>
      <scheme val="minor"/>
    </font>
    <font>
      <sz val="10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472">
    <xf numFmtId="0" fontId="0" fillId="0" borderId="0" xfId="0"/>
    <xf numFmtId="0" fontId="7" fillId="0" borderId="0" xfId="0" applyFont="1"/>
    <xf numFmtId="0" fontId="0" fillId="0" borderId="0" xfId="0" applyFill="1"/>
    <xf numFmtId="0" fontId="5" fillId="0" borderId="0" xfId="0" applyFont="1" applyBorder="1" applyAlignment="1">
      <alignment horizontal="right" vertical="center"/>
    </xf>
    <xf numFmtId="0" fontId="6" fillId="0" borderId="0" xfId="0" applyFont="1" applyAlignment="1"/>
    <xf numFmtId="0" fontId="18" fillId="0" borderId="0" xfId="0" applyFont="1"/>
    <xf numFmtId="0" fontId="17" fillId="0" borderId="1" xfId="0" applyFont="1" applyFill="1" applyBorder="1" applyAlignment="1">
      <alignment horizontal="right" vertical="center"/>
    </xf>
    <xf numFmtId="0" fontId="24" fillId="0" borderId="0" xfId="0" applyFont="1"/>
    <xf numFmtId="49" fontId="5" fillId="0" borderId="1" xfId="0" applyNumberFormat="1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right" wrapText="1"/>
    </xf>
    <xf numFmtId="0" fontId="29" fillId="3" borderId="1" xfId="0" applyFont="1" applyFill="1" applyBorder="1" applyAlignment="1">
      <alignment horizontal="right"/>
    </xf>
    <xf numFmtId="0" fontId="29" fillId="3" borderId="1" xfId="0" applyFont="1" applyFill="1" applyBorder="1" applyAlignment="1">
      <alignment horizontal="right" vertical="distributed"/>
    </xf>
    <xf numFmtId="0" fontId="17" fillId="3" borderId="1" xfId="0" applyFont="1" applyFill="1" applyBorder="1" applyAlignment="1">
      <alignment horizontal="right" vertical="center"/>
    </xf>
    <xf numFmtId="43" fontId="4" fillId="3" borderId="5" xfId="1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right"/>
    </xf>
    <xf numFmtId="43" fontId="17" fillId="3" borderId="5" xfId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right" vertical="center"/>
    </xf>
    <xf numFmtId="164" fontId="1" fillId="0" borderId="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justify" vertical="center" wrapText="1"/>
    </xf>
    <xf numFmtId="0" fontId="34" fillId="0" borderId="0" xfId="0" applyFont="1" applyFill="1" applyAlignment="1"/>
    <xf numFmtId="164" fontId="38" fillId="0" borderId="0" xfId="0" applyNumberFormat="1" applyFont="1" applyFill="1" applyAlignment="1">
      <alignment horizontal="right" vertical="center"/>
    </xf>
    <xf numFmtId="164" fontId="38" fillId="0" borderId="0" xfId="0" applyNumberFormat="1" applyFont="1" applyFill="1" applyAlignment="1">
      <alignment horizontal="right"/>
    </xf>
    <xf numFmtId="0" fontId="36" fillId="0" borderId="1" xfId="0" applyFont="1" applyFill="1" applyBorder="1" applyAlignment="1">
      <alignment horizontal="center" vertical="center"/>
    </xf>
    <xf numFmtId="164" fontId="42" fillId="0" borderId="1" xfId="0" applyNumberFormat="1" applyFont="1" applyFill="1" applyBorder="1" applyAlignment="1">
      <alignment horizontal="right" vertical="center"/>
    </xf>
    <xf numFmtId="43" fontId="4" fillId="0" borderId="5" xfId="1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right"/>
    </xf>
    <xf numFmtId="43" fontId="17" fillId="0" borderId="5" xfId="1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right" vertical="distributed"/>
    </xf>
    <xf numFmtId="0" fontId="4" fillId="0" borderId="5" xfId="1" applyNumberFormat="1" applyFont="1" applyFill="1" applyBorder="1" applyAlignment="1">
      <alignment horizontal="center" vertical="center"/>
    </xf>
    <xf numFmtId="165" fontId="14" fillId="0" borderId="0" xfId="1" applyNumberFormat="1" applyFont="1" applyFill="1"/>
    <xf numFmtId="43" fontId="14" fillId="0" borderId="0" xfId="1" applyFont="1" applyFill="1"/>
    <xf numFmtId="0" fontId="14" fillId="0" borderId="0" xfId="0" applyFont="1" applyFill="1"/>
    <xf numFmtId="165" fontId="5" fillId="0" borderId="1" xfId="1" applyNumberFormat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164" fontId="46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0" fillId="0" borderId="0" xfId="0" applyFill="1" applyAlignment="1">
      <alignment horizontal="center" vertical="center"/>
    </xf>
    <xf numFmtId="0" fontId="13" fillId="0" borderId="0" xfId="0" applyFont="1" applyFill="1"/>
    <xf numFmtId="0" fontId="5" fillId="2" borderId="1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165" fontId="1" fillId="2" borderId="5" xfId="1" applyNumberFormat="1" applyFont="1" applyFill="1" applyBorder="1" applyAlignment="1">
      <alignment horizontal="center" vertical="center"/>
    </xf>
    <xf numFmtId="43" fontId="1" fillId="2" borderId="5" xfId="1" applyFont="1" applyFill="1" applyBorder="1" applyAlignment="1">
      <alignment horizontal="center" vertical="center"/>
    </xf>
    <xf numFmtId="2" fontId="1" fillId="2" borderId="5" xfId="1" applyNumberFormat="1" applyFont="1" applyFill="1" applyBorder="1" applyAlignment="1">
      <alignment horizontal="center" vertical="center"/>
    </xf>
    <xf numFmtId="164" fontId="38" fillId="2" borderId="0" xfId="0" applyNumberFormat="1" applyFont="1" applyFill="1" applyAlignment="1">
      <alignment horizontal="right" vertical="center"/>
    </xf>
    <xf numFmtId="164" fontId="38" fillId="2" borderId="0" xfId="0" applyNumberFormat="1" applyFont="1" applyFill="1" applyAlignment="1">
      <alignment horizontal="right"/>
    </xf>
    <xf numFmtId="165" fontId="11" fillId="2" borderId="5" xfId="1" applyNumberFormat="1" applyFont="1" applyFill="1" applyBorder="1" applyAlignment="1">
      <alignment horizontal="center" vertical="center"/>
    </xf>
    <xf numFmtId="43" fontId="11" fillId="2" borderId="5" xfId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right" vertical="center"/>
    </xf>
    <xf numFmtId="0" fontId="11" fillId="2" borderId="12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5" xfId="0" applyFont="1" applyFill="1" applyBorder="1" applyAlignment="1">
      <alignment horizontal="right" vertical="center"/>
    </xf>
    <xf numFmtId="43" fontId="2" fillId="2" borderId="1" xfId="1" applyFont="1" applyFill="1" applyBorder="1" applyAlignment="1">
      <alignment horizontal="right"/>
    </xf>
    <xf numFmtId="43" fontId="11" fillId="2" borderId="5" xfId="1" applyFont="1" applyFill="1" applyBorder="1" applyAlignment="1">
      <alignment horizontal="right"/>
    </xf>
    <xf numFmtId="165" fontId="8" fillId="2" borderId="5" xfId="1" applyNumberFormat="1" applyFont="1" applyFill="1" applyBorder="1" applyAlignment="1">
      <alignment horizontal="center" vertical="center"/>
    </xf>
    <xf numFmtId="43" fontId="8" fillId="2" borderId="5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26" fillId="2" borderId="1" xfId="1" applyFont="1" applyFill="1" applyBorder="1" applyAlignment="1">
      <alignment horizontal="center" vertical="center"/>
    </xf>
    <xf numFmtId="43" fontId="26" fillId="2" borderId="5" xfId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17" fillId="2" borderId="9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17" fillId="2" borderId="9" xfId="0" applyFont="1" applyFill="1" applyBorder="1" applyAlignment="1">
      <alignment horizontal="right"/>
    </xf>
    <xf numFmtId="43" fontId="4" fillId="2" borderId="9" xfId="1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right" vertical="center"/>
    </xf>
    <xf numFmtId="0" fontId="11" fillId="2" borderId="11" xfId="0" applyFont="1" applyFill="1" applyBorder="1" applyAlignment="1">
      <alignment horizontal="right" vertical="center"/>
    </xf>
    <xf numFmtId="43" fontId="33" fillId="2" borderId="5" xfId="1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right" vertical="center"/>
    </xf>
    <xf numFmtId="0" fontId="29" fillId="3" borderId="4" xfId="0" applyFont="1" applyFill="1" applyBorder="1" applyAlignment="1">
      <alignment horizontal="right" wrapText="1"/>
    </xf>
    <xf numFmtId="0" fontId="32" fillId="0" borderId="12" xfId="0" applyFont="1" applyFill="1" applyBorder="1" applyAlignment="1">
      <alignment horizontal="right" wrapText="1"/>
    </xf>
    <xf numFmtId="43" fontId="4" fillId="0" borderId="12" xfId="1" applyFont="1" applyFill="1" applyBorder="1" applyAlignment="1">
      <alignment horizontal="center" vertical="center"/>
    </xf>
    <xf numFmtId="43" fontId="4" fillId="3" borderId="12" xfId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right" vertical="center"/>
    </xf>
    <xf numFmtId="0" fontId="1" fillId="0" borderId="13" xfId="0" applyFont="1" applyFill="1" applyBorder="1" applyAlignment="1">
      <alignment horizontal="left" vertical="center" wrapText="1"/>
    </xf>
    <xf numFmtId="0" fontId="36" fillId="0" borderId="13" xfId="0" applyFont="1" applyFill="1" applyBorder="1" applyAlignment="1">
      <alignment horizontal="center" vertical="center"/>
    </xf>
    <xf numFmtId="165" fontId="1" fillId="0" borderId="13" xfId="1" applyNumberFormat="1" applyFont="1" applyFill="1" applyBorder="1" applyAlignment="1">
      <alignment horizontal="center" vertical="center"/>
    </xf>
    <xf numFmtId="43" fontId="1" fillId="0" borderId="13" xfId="1" applyFont="1" applyFill="1" applyBorder="1" applyAlignment="1">
      <alignment horizontal="center" vertical="center"/>
    </xf>
    <xf numFmtId="2" fontId="1" fillId="0" borderId="13" xfId="1" applyNumberFormat="1" applyFont="1" applyFill="1" applyBorder="1" applyAlignment="1">
      <alignment horizontal="center" vertical="center"/>
    </xf>
    <xf numFmtId="164" fontId="38" fillId="0" borderId="13" xfId="0" applyNumberFormat="1" applyFont="1" applyFill="1" applyBorder="1" applyAlignment="1">
      <alignment horizontal="right" vertical="center"/>
    </xf>
    <xf numFmtId="164" fontId="38" fillId="0" borderId="13" xfId="0" applyNumberFormat="1" applyFont="1" applyFill="1" applyBorder="1" applyAlignment="1">
      <alignment horizontal="right"/>
    </xf>
    <xf numFmtId="0" fontId="0" fillId="0" borderId="13" xfId="0" applyBorder="1"/>
    <xf numFmtId="166" fontId="4" fillId="2" borderId="4" xfId="0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/>
    <xf numFmtId="165" fontId="25" fillId="0" borderId="1" xfId="1" applyNumberFormat="1" applyFont="1" applyFill="1" applyBorder="1"/>
    <xf numFmtId="43" fontId="25" fillId="0" borderId="1" xfId="1" applyFont="1" applyFill="1" applyBorder="1"/>
    <xf numFmtId="0" fontId="18" fillId="0" borderId="1" xfId="0" applyFont="1" applyFill="1" applyBorder="1"/>
    <xf numFmtId="164" fontId="38" fillId="0" borderId="1" xfId="0" applyNumberFormat="1" applyFont="1" applyFill="1" applyBorder="1" applyAlignment="1">
      <alignment horizontal="right" vertical="center"/>
    </xf>
    <xf numFmtId="164" fontId="38" fillId="0" borderId="1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wrapText="1"/>
    </xf>
    <xf numFmtId="43" fontId="11" fillId="4" borderId="1" xfId="1" applyFont="1" applyFill="1" applyBorder="1" applyAlignment="1">
      <alignment vertical="center"/>
    </xf>
    <xf numFmtId="164" fontId="42" fillId="4" borderId="1" xfId="0" applyNumberFormat="1" applyFont="1" applyFill="1" applyBorder="1" applyAlignment="1">
      <alignment horizontal="right" vertical="center"/>
    </xf>
    <xf numFmtId="164" fontId="47" fillId="4" borderId="1" xfId="1" applyNumberFormat="1" applyFont="1" applyFill="1" applyBorder="1" applyAlignment="1">
      <alignment horizontal="right" vertical="center"/>
    </xf>
    <xf numFmtId="0" fontId="0" fillId="4" borderId="0" xfId="0" applyFill="1" applyAlignment="1">
      <alignment vertical="center"/>
    </xf>
    <xf numFmtId="0" fontId="37" fillId="4" borderId="1" xfId="0" applyFont="1" applyFill="1" applyBorder="1" applyAlignment="1">
      <alignment horizontal="right" wrapText="1"/>
    </xf>
    <xf numFmtId="0" fontId="36" fillId="4" borderId="1" xfId="0" applyFont="1" applyFill="1" applyBorder="1" applyAlignment="1">
      <alignment horizontal="center" vertical="center"/>
    </xf>
    <xf numFmtId="164" fontId="37" fillId="4" borderId="1" xfId="1" applyNumberFormat="1" applyFont="1" applyFill="1" applyBorder="1" applyAlignment="1">
      <alignment horizontal="right" vertical="center"/>
    </xf>
    <xf numFmtId="0" fontId="0" fillId="4" borderId="0" xfId="0" applyFill="1"/>
    <xf numFmtId="164" fontId="34" fillId="4" borderId="1" xfId="1" applyNumberFormat="1" applyFont="1" applyFill="1" applyBorder="1" applyAlignment="1">
      <alignment horizontal="right" vertical="center"/>
    </xf>
    <xf numFmtId="0" fontId="35" fillId="4" borderId="1" xfId="0" applyFont="1" applyFill="1" applyBorder="1" applyAlignment="1">
      <alignment vertical="center" wrapText="1"/>
    </xf>
    <xf numFmtId="0" fontId="10" fillId="4" borderId="0" xfId="0" applyFont="1" applyFill="1" applyAlignment="1">
      <alignment vertical="center"/>
    </xf>
    <xf numFmtId="164" fontId="42" fillId="4" borderId="1" xfId="0" applyNumberFormat="1" applyFont="1" applyFill="1" applyBorder="1" applyAlignment="1">
      <alignment horizontal="right"/>
    </xf>
    <xf numFmtId="0" fontId="34" fillId="4" borderId="1" xfId="0" applyFont="1" applyFill="1" applyBorder="1" applyAlignment="1">
      <alignment vertical="center" wrapText="1"/>
    </xf>
    <xf numFmtId="0" fontId="35" fillId="4" borderId="1" xfId="0" applyFont="1" applyFill="1" applyBorder="1" applyAlignment="1">
      <alignment horizontal="justify" vertical="center" wrapText="1"/>
    </xf>
    <xf numFmtId="164" fontId="35" fillId="4" borderId="1" xfId="1" applyNumberFormat="1" applyFont="1" applyFill="1" applyBorder="1" applyAlignment="1">
      <alignment horizontal="right" vertical="center"/>
    </xf>
    <xf numFmtId="0" fontId="17" fillId="5" borderId="1" xfId="0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0" fontId="15" fillId="5" borderId="0" xfId="0" applyFont="1" applyFill="1" applyAlignment="1">
      <alignment vertical="center"/>
    </xf>
    <xf numFmtId="49" fontId="5" fillId="4" borderId="1" xfId="0" applyNumberFormat="1" applyFont="1" applyFill="1" applyBorder="1" applyAlignment="1">
      <alignment horizontal="right" vertical="center"/>
    </xf>
    <xf numFmtId="164" fontId="31" fillId="4" borderId="1" xfId="1" applyNumberFormat="1" applyFont="1" applyFill="1" applyBorder="1" applyAlignment="1">
      <alignment horizontal="right" vertical="center"/>
    </xf>
    <xf numFmtId="0" fontId="22" fillId="4" borderId="0" xfId="0" applyFont="1" applyFill="1"/>
    <xf numFmtId="0" fontId="56" fillId="0" borderId="0" xfId="0" applyFont="1" applyAlignment="1">
      <alignment horizontal="right" vertical="center"/>
    </xf>
    <xf numFmtId="0" fontId="57" fillId="5" borderId="1" xfId="0" applyFont="1" applyFill="1" applyBorder="1" applyAlignment="1">
      <alignment horizontal="right" vertical="center" wrapText="1"/>
    </xf>
    <xf numFmtId="0" fontId="58" fillId="4" borderId="1" xfId="0" applyFont="1" applyFill="1" applyBorder="1" applyAlignment="1">
      <alignment horizontal="right" wrapText="1"/>
    </xf>
    <xf numFmtId="0" fontId="58" fillId="4" borderId="1" xfId="0" applyFont="1" applyFill="1" applyBorder="1" applyAlignment="1">
      <alignment horizontal="right" vertical="center" wrapText="1"/>
    </xf>
    <xf numFmtId="0" fontId="57" fillId="0" borderId="1" xfId="0" applyFont="1" applyFill="1" applyBorder="1" applyAlignment="1">
      <alignment horizontal="right" vertical="center"/>
    </xf>
    <xf numFmtId="0" fontId="58" fillId="4" borderId="1" xfId="0" applyFont="1" applyFill="1" applyBorder="1" applyAlignment="1">
      <alignment horizontal="right" vertical="center"/>
    </xf>
    <xf numFmtId="0" fontId="58" fillId="0" borderId="1" xfId="0" applyFont="1" applyFill="1" applyBorder="1" applyAlignment="1">
      <alignment horizontal="right" vertical="center" wrapText="1"/>
    </xf>
    <xf numFmtId="0" fontId="45" fillId="0" borderId="1" xfId="0" applyFont="1" applyFill="1" applyBorder="1" applyAlignment="1">
      <alignment horizontal="right" vertical="center" wrapText="1"/>
    </xf>
    <xf numFmtId="0" fontId="57" fillId="0" borderId="13" xfId="0" applyFont="1" applyFill="1" applyBorder="1" applyAlignment="1">
      <alignment horizontal="right" vertical="center" wrapText="1"/>
    </xf>
    <xf numFmtId="0" fontId="57" fillId="3" borderId="4" xfId="0" applyFont="1" applyFill="1" applyBorder="1" applyAlignment="1">
      <alignment horizontal="right" vertical="center"/>
    </xf>
    <xf numFmtId="0" fontId="57" fillId="3" borderId="1" xfId="0" applyFont="1" applyFill="1" applyBorder="1" applyAlignment="1">
      <alignment horizontal="right" vertical="center"/>
    </xf>
    <xf numFmtId="0" fontId="57" fillId="2" borderId="4" xfId="0" applyFont="1" applyFill="1" applyBorder="1" applyAlignment="1">
      <alignment horizontal="right" vertical="center" wrapText="1"/>
    </xf>
    <xf numFmtId="0" fontId="60" fillId="2" borderId="4" xfId="0" applyFont="1" applyFill="1" applyBorder="1" applyAlignment="1">
      <alignment horizontal="right" vertical="center"/>
    </xf>
    <xf numFmtId="0" fontId="60" fillId="2" borderId="1" xfId="0" applyFont="1" applyFill="1" applyBorder="1" applyAlignment="1">
      <alignment horizontal="right" vertical="center"/>
    </xf>
    <xf numFmtId="0" fontId="60" fillId="2" borderId="1" xfId="0" applyFont="1" applyFill="1" applyBorder="1" applyAlignment="1">
      <alignment horizontal="right" vertical="center" wrapText="1"/>
    </xf>
    <xf numFmtId="43" fontId="57" fillId="2" borderId="1" xfId="1" applyFont="1" applyFill="1" applyBorder="1" applyAlignment="1">
      <alignment horizontal="right" vertical="center"/>
    </xf>
    <xf numFmtId="0" fontId="57" fillId="2" borderId="3" xfId="0" applyFont="1" applyFill="1" applyBorder="1" applyAlignment="1">
      <alignment horizontal="right" vertical="center"/>
    </xf>
    <xf numFmtId="0" fontId="57" fillId="2" borderId="7" xfId="0" applyFont="1" applyFill="1" applyBorder="1" applyAlignment="1">
      <alignment horizontal="right" vertical="center"/>
    </xf>
    <xf numFmtId="0" fontId="57" fillId="2" borderId="8" xfId="0" applyFont="1" applyFill="1" applyBorder="1" applyAlignment="1">
      <alignment horizontal="right" vertical="center"/>
    </xf>
    <xf numFmtId="0" fontId="57" fillId="2" borderId="6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164" fontId="5" fillId="5" borderId="1" xfId="1" applyNumberFormat="1" applyFont="1" applyFill="1" applyBorder="1" applyAlignment="1">
      <alignment horizontal="right" vertical="center"/>
    </xf>
    <xf numFmtId="164" fontId="1" fillId="5" borderId="1" xfId="1" applyNumberFormat="1" applyFont="1" applyFill="1" applyBorder="1" applyAlignment="1">
      <alignment horizontal="right" vertical="center"/>
    </xf>
    <xf numFmtId="164" fontId="34" fillId="4" borderId="1" xfId="0" applyNumberFormat="1" applyFont="1" applyFill="1" applyBorder="1" applyAlignment="1">
      <alignment horizontal="right" vertical="center"/>
    </xf>
    <xf numFmtId="0" fontId="61" fillId="4" borderId="1" xfId="0" applyFont="1" applyFill="1" applyBorder="1" applyAlignment="1">
      <alignment vertical="center"/>
    </xf>
    <xf numFmtId="164" fontId="6" fillId="4" borderId="1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center" wrapText="1"/>
    </xf>
    <xf numFmtId="43" fontId="5" fillId="0" borderId="1" xfId="1" applyFont="1" applyFill="1" applyBorder="1" applyAlignment="1">
      <alignment horizontal="right" vertical="center"/>
    </xf>
    <xf numFmtId="164" fontId="1" fillId="0" borderId="1" xfId="1" applyNumberFormat="1" applyFont="1" applyFill="1" applyBorder="1" applyAlignment="1">
      <alignment vertical="center"/>
    </xf>
    <xf numFmtId="0" fontId="63" fillId="0" borderId="0" xfId="0" applyFont="1" applyAlignment="1"/>
    <xf numFmtId="164" fontId="3" fillId="0" borderId="1" xfId="0" applyNumberFormat="1" applyFont="1" applyFill="1" applyBorder="1" applyAlignment="1">
      <alignment vertical="center"/>
    </xf>
    <xf numFmtId="0" fontId="35" fillId="4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right" vertical="center"/>
    </xf>
    <xf numFmtId="0" fontId="57" fillId="5" borderId="1" xfId="0" applyFont="1" applyFill="1" applyBorder="1" applyAlignment="1">
      <alignment horizontal="right" vertical="center"/>
    </xf>
    <xf numFmtId="0" fontId="1" fillId="5" borderId="1" xfId="0" applyFont="1" applyFill="1" applyBorder="1" applyAlignment="1">
      <alignment vertical="center" wrapText="1"/>
    </xf>
    <xf numFmtId="0" fontId="36" fillId="5" borderId="1" xfId="0" applyFont="1" applyFill="1" applyBorder="1" applyAlignment="1">
      <alignment horizontal="center" vertical="center"/>
    </xf>
    <xf numFmtId="0" fontId="0" fillId="5" borderId="0" xfId="0" applyFill="1"/>
    <xf numFmtId="0" fontId="63" fillId="0" borderId="0" xfId="0" applyFont="1"/>
    <xf numFmtId="164" fontId="34" fillId="5" borderId="1" xfId="1" applyNumberFormat="1" applyFont="1" applyFill="1" applyBorder="1" applyAlignment="1">
      <alignment horizontal="right" vertical="center"/>
    </xf>
    <xf numFmtId="164" fontId="42" fillId="5" borderId="1" xfId="0" applyNumberFormat="1" applyFont="1" applyFill="1" applyBorder="1" applyAlignment="1">
      <alignment horizontal="right" vertical="center"/>
    </xf>
    <xf numFmtId="164" fontId="3" fillId="5" borderId="1" xfId="1" applyNumberFormat="1" applyFont="1" applyFill="1" applyBorder="1" applyAlignment="1">
      <alignment horizontal="right" vertical="center"/>
    </xf>
    <xf numFmtId="164" fontId="6" fillId="5" borderId="1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wrapText="1"/>
    </xf>
    <xf numFmtId="165" fontId="11" fillId="2" borderId="1" xfId="1" applyNumberFormat="1" applyFont="1" applyFill="1" applyBorder="1" applyAlignment="1">
      <alignment horizontal="center" vertical="center"/>
    </xf>
    <xf numFmtId="43" fontId="11" fillId="2" borderId="1" xfId="1" applyFont="1" applyFill="1" applyBorder="1" applyAlignment="1">
      <alignment horizontal="center" vertical="center"/>
    </xf>
    <xf numFmtId="165" fontId="8" fillId="2" borderId="1" xfId="1" applyNumberFormat="1" applyFont="1" applyFill="1" applyBorder="1" applyAlignment="1">
      <alignment horizontal="center" vertical="center"/>
    </xf>
    <xf numFmtId="43" fontId="8" fillId="2" borderId="1" xfId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43" fontId="33" fillId="2" borderId="1" xfId="1" applyFont="1" applyFill="1" applyBorder="1" applyAlignment="1">
      <alignment horizontal="center" vertical="center"/>
    </xf>
    <xf numFmtId="0" fontId="64" fillId="4" borderId="1" xfId="0" applyFont="1" applyFill="1" applyBorder="1" applyAlignment="1">
      <alignment horizontal="right" vertical="center" wrapText="1"/>
    </xf>
    <xf numFmtId="0" fontId="65" fillId="4" borderId="1" xfId="0" applyFont="1" applyFill="1" applyBorder="1" applyAlignment="1">
      <alignment horizontal="left" wrapText="1"/>
    </xf>
    <xf numFmtId="0" fontId="67" fillId="4" borderId="1" xfId="0" applyFont="1" applyFill="1" applyBorder="1" applyAlignment="1">
      <alignment horizontal="center" vertical="center"/>
    </xf>
    <xf numFmtId="164" fontId="65" fillId="4" borderId="1" xfId="1" applyNumberFormat="1" applyFont="1" applyFill="1" applyBorder="1" applyAlignment="1">
      <alignment horizontal="right" vertical="center"/>
    </xf>
    <xf numFmtId="164" fontId="66" fillId="4" borderId="1" xfId="0" applyNumberFormat="1" applyFont="1" applyFill="1" applyBorder="1" applyAlignment="1">
      <alignment vertical="center"/>
    </xf>
    <xf numFmtId="0" fontId="64" fillId="4" borderId="1" xfId="0" applyFont="1" applyFill="1" applyBorder="1" applyAlignment="1">
      <alignment horizontal="right" vertical="center"/>
    </xf>
    <xf numFmtId="0" fontId="66" fillId="4" borderId="1" xfId="0" applyFont="1" applyFill="1" applyBorder="1" applyAlignment="1">
      <alignment wrapText="1"/>
    </xf>
    <xf numFmtId="164" fontId="66" fillId="4" borderId="1" xfId="1" applyNumberFormat="1" applyFont="1" applyFill="1" applyBorder="1" applyAlignment="1">
      <alignment horizontal="right" vertical="center"/>
    </xf>
    <xf numFmtId="164" fontId="68" fillId="4" borderId="1" xfId="0" applyNumberFormat="1" applyFont="1" applyFill="1" applyBorder="1" applyAlignment="1">
      <alignment horizontal="right"/>
    </xf>
    <xf numFmtId="164" fontId="68" fillId="4" borderId="1" xfId="0" applyNumberFormat="1" applyFont="1" applyFill="1" applyBorder="1" applyAlignment="1">
      <alignment horizontal="right" vertical="center"/>
    </xf>
    <xf numFmtId="0" fontId="55" fillId="0" borderId="15" xfId="0" applyFont="1" applyBorder="1" applyAlignment="1"/>
    <xf numFmtId="0" fontId="0" fillId="0" borderId="0" xfId="0" applyAlignment="1"/>
    <xf numFmtId="0" fontId="42" fillId="0" borderId="0" xfId="0" applyFont="1" applyFill="1" applyAlignment="1">
      <alignment horizontal="left"/>
    </xf>
    <xf numFmtId="165" fontId="38" fillId="0" borderId="0" xfId="1" applyNumberFormat="1" applyFont="1" applyFill="1" applyAlignment="1"/>
    <xf numFmtId="43" fontId="38" fillId="0" borderId="0" xfId="1" applyFont="1" applyFill="1" applyAlignment="1"/>
    <xf numFmtId="0" fontId="38" fillId="0" borderId="0" xfId="0" applyFont="1" applyFill="1" applyAlignment="1"/>
    <xf numFmtId="0" fontId="55" fillId="0" borderId="15" xfId="0" applyFont="1" applyBorder="1" applyAlignment="1">
      <alignment horizontal="right"/>
    </xf>
    <xf numFmtId="0" fontId="3" fillId="5" borderId="1" xfId="0" applyNumberFormat="1" applyFont="1" applyFill="1" applyBorder="1" applyAlignment="1">
      <alignment wrapText="1"/>
    </xf>
    <xf numFmtId="0" fontId="27" fillId="5" borderId="1" xfId="0" applyFont="1" applyFill="1" applyBorder="1" applyAlignment="1">
      <alignment vertical="center" wrapText="1"/>
    </xf>
    <xf numFmtId="164" fontId="42" fillId="5" borderId="1" xfId="0" applyNumberFormat="1" applyFont="1" applyFill="1" applyBorder="1" applyAlignment="1">
      <alignment horizontal="right"/>
    </xf>
    <xf numFmtId="0" fontId="10" fillId="5" borderId="0" xfId="0" applyFont="1" applyFill="1"/>
    <xf numFmtId="0" fontId="3" fillId="5" borderId="1" xfId="0" applyFont="1" applyFill="1" applyBorder="1" applyAlignment="1">
      <alignment vertical="center" wrapText="1"/>
    </xf>
    <xf numFmtId="164" fontId="5" fillId="5" borderId="1" xfId="1" applyNumberFormat="1" applyFont="1" applyFill="1" applyBorder="1" applyAlignment="1">
      <alignment horizontal="right" vertical="center" wrapText="1"/>
    </xf>
    <xf numFmtId="164" fontId="1" fillId="5" borderId="1" xfId="1" applyNumberFormat="1" applyFont="1" applyFill="1" applyBorder="1" applyAlignment="1">
      <alignment horizontal="right" vertical="center" wrapText="1"/>
    </xf>
    <xf numFmtId="0" fontId="20" fillId="5" borderId="0" xfId="0" applyFont="1" applyFill="1"/>
    <xf numFmtId="0" fontId="5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wrapText="1"/>
    </xf>
    <xf numFmtId="164" fontId="46" fillId="0" borderId="1" xfId="0" applyNumberFormat="1" applyFont="1" applyFill="1" applyBorder="1" applyAlignment="1">
      <alignment horizontal="right" vertical="center"/>
    </xf>
    <xf numFmtId="0" fontId="41" fillId="0" borderId="0" xfId="0" applyFont="1" applyFill="1"/>
    <xf numFmtId="0" fontId="3" fillId="0" borderId="1" xfId="0" applyFont="1" applyFill="1" applyBorder="1" applyAlignment="1">
      <alignment vertical="justify" wrapText="1"/>
    </xf>
    <xf numFmtId="164" fontId="34" fillId="0" borderId="1" xfId="1" applyNumberFormat="1" applyFont="1" applyFill="1" applyBorder="1" applyAlignment="1">
      <alignment horizontal="right" vertical="center"/>
    </xf>
    <xf numFmtId="0" fontId="67" fillId="0" borderId="1" xfId="0" applyFont="1" applyFill="1" applyBorder="1" applyAlignment="1">
      <alignment horizontal="center" vertical="center"/>
    </xf>
    <xf numFmtId="164" fontId="66" fillId="0" borderId="1" xfId="1" applyNumberFormat="1" applyFont="1" applyFill="1" applyBorder="1" applyAlignment="1">
      <alignment horizontal="right" vertical="center"/>
    </xf>
    <xf numFmtId="164" fontId="68" fillId="0" borderId="1" xfId="0" applyNumberFormat="1" applyFont="1" applyFill="1" applyBorder="1" applyAlignment="1">
      <alignment horizontal="right"/>
    </xf>
    <xf numFmtId="164" fontId="68" fillId="0" borderId="1" xfId="0" applyNumberFormat="1" applyFont="1" applyFill="1" applyBorder="1" applyAlignment="1">
      <alignment horizontal="right" vertical="center"/>
    </xf>
    <xf numFmtId="164" fontId="66" fillId="0" borderId="1" xfId="0" applyNumberFormat="1" applyFont="1" applyFill="1" applyBorder="1" applyAlignment="1">
      <alignment vertical="center"/>
    </xf>
    <xf numFmtId="0" fontId="22" fillId="0" borderId="0" xfId="0" applyFont="1" applyFill="1"/>
    <xf numFmtId="164" fontId="26" fillId="0" borderId="1" xfId="1" applyNumberFormat="1" applyFont="1" applyFill="1" applyBorder="1" applyAlignment="1">
      <alignment horizontal="right" vertical="center"/>
    </xf>
    <xf numFmtId="164" fontId="63" fillId="0" borderId="0" xfId="0" applyNumberFormat="1" applyFont="1"/>
    <xf numFmtId="0" fontId="1" fillId="5" borderId="1" xfId="0" applyFont="1" applyFill="1" applyBorder="1" applyAlignment="1">
      <alignment horizontal="right" vertical="center"/>
    </xf>
    <xf numFmtId="0" fontId="52" fillId="5" borderId="1" xfId="0" applyFont="1" applyFill="1" applyBorder="1" applyAlignment="1">
      <alignment horizontal="center" vertical="center"/>
    </xf>
    <xf numFmtId="164" fontId="9" fillId="5" borderId="1" xfId="1" applyNumberFormat="1" applyFont="1" applyFill="1" applyBorder="1" applyAlignment="1">
      <alignment horizontal="right" vertical="center"/>
    </xf>
    <xf numFmtId="164" fontId="38" fillId="5" borderId="1" xfId="0" applyNumberFormat="1" applyFont="1" applyFill="1" applyBorder="1" applyAlignment="1">
      <alignment horizontal="right"/>
    </xf>
    <xf numFmtId="164" fontId="38" fillId="5" borderId="1" xfId="0" applyNumberFormat="1" applyFont="1" applyFill="1" applyBorder="1" applyAlignment="1">
      <alignment horizontal="right" vertical="center"/>
    </xf>
    <xf numFmtId="164" fontId="3" fillId="5" borderId="1" xfId="0" applyNumberFormat="1" applyFont="1" applyFill="1" applyBorder="1" applyAlignment="1">
      <alignment vertical="center"/>
    </xf>
    <xf numFmtId="0" fontId="13" fillId="5" borderId="0" xfId="0" applyFont="1" applyFill="1"/>
    <xf numFmtId="0" fontId="56" fillId="5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wrapText="1"/>
    </xf>
    <xf numFmtId="0" fontId="71" fillId="5" borderId="1" xfId="0" applyFont="1" applyFill="1" applyBorder="1" applyAlignment="1">
      <alignment horizontal="center" vertical="center"/>
    </xf>
    <xf numFmtId="164" fontId="6" fillId="5" borderId="1" xfId="1" applyNumberFormat="1" applyFont="1" applyFill="1" applyBorder="1" applyAlignment="1">
      <alignment horizontal="right" vertical="center"/>
    </xf>
    <xf numFmtId="164" fontId="63" fillId="5" borderId="1" xfId="0" applyNumberFormat="1" applyFont="1" applyFill="1" applyBorder="1" applyAlignment="1">
      <alignment horizontal="right" vertical="center"/>
    </xf>
    <xf numFmtId="0" fontId="0" fillId="5" borderId="0" xfId="0" applyFont="1" applyFill="1"/>
    <xf numFmtId="49" fontId="70" fillId="5" borderId="1" xfId="0" applyNumberFormat="1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wrapText="1"/>
    </xf>
    <xf numFmtId="0" fontId="3" fillId="5" borderId="1" xfId="0" applyNumberFormat="1" applyFont="1" applyFill="1" applyBorder="1" applyAlignment="1">
      <alignment vertical="center" wrapText="1"/>
    </xf>
    <xf numFmtId="164" fontId="46" fillId="5" borderId="1" xfId="0" applyNumberFormat="1" applyFont="1" applyFill="1" applyBorder="1" applyAlignment="1">
      <alignment horizontal="right" vertical="center"/>
    </xf>
    <xf numFmtId="0" fontId="22" fillId="5" borderId="0" xfId="0" applyFont="1" applyFill="1"/>
    <xf numFmtId="44" fontId="3" fillId="0" borderId="1" xfId="2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 wrapText="1"/>
    </xf>
    <xf numFmtId="0" fontId="10" fillId="5" borderId="15" xfId="0" applyFont="1" applyFill="1" applyBorder="1"/>
    <xf numFmtId="0" fontId="5" fillId="5" borderId="4" xfId="0" applyFont="1" applyFill="1" applyBorder="1" applyAlignment="1">
      <alignment horizontal="right" vertical="center"/>
    </xf>
    <xf numFmtId="0" fontId="54" fillId="5" borderId="4" xfId="0" applyFont="1" applyFill="1" applyBorder="1" applyAlignment="1">
      <alignment vertical="center" wrapText="1"/>
    </xf>
    <xf numFmtId="0" fontId="36" fillId="5" borderId="4" xfId="0" applyFont="1" applyFill="1" applyBorder="1" applyAlignment="1">
      <alignment horizontal="center" vertical="center"/>
    </xf>
    <xf numFmtId="164" fontId="34" fillId="5" borderId="4" xfId="1" applyNumberFormat="1" applyFont="1" applyFill="1" applyBorder="1" applyAlignment="1">
      <alignment horizontal="right" vertical="center"/>
    </xf>
    <xf numFmtId="164" fontId="42" fillId="5" borderId="4" xfId="0" applyNumberFormat="1" applyFont="1" applyFill="1" applyBorder="1" applyAlignment="1">
      <alignment horizontal="right"/>
    </xf>
    <xf numFmtId="164" fontId="42" fillId="5" borderId="4" xfId="0" applyNumberFormat="1" applyFont="1" applyFill="1" applyBorder="1" applyAlignment="1">
      <alignment horizontal="right" vertical="center"/>
    </xf>
    <xf numFmtId="164" fontId="63" fillId="5" borderId="4" xfId="0" applyNumberFormat="1" applyFont="1" applyFill="1" applyBorder="1" applyAlignment="1">
      <alignment vertical="center"/>
    </xf>
    <xf numFmtId="164" fontId="3" fillId="5" borderId="4" xfId="1" applyNumberFormat="1" applyFont="1" applyFill="1" applyBorder="1" applyAlignment="1">
      <alignment horizontal="right" vertical="center"/>
    </xf>
    <xf numFmtId="164" fontId="6" fillId="5" borderId="4" xfId="0" applyNumberFormat="1" applyFont="1" applyFill="1" applyBorder="1" applyAlignment="1">
      <alignment vertical="center"/>
    </xf>
    <xf numFmtId="164" fontId="63" fillId="5" borderId="1" xfId="0" applyNumberFormat="1" applyFont="1" applyFill="1" applyBorder="1" applyAlignment="1">
      <alignment vertical="center"/>
    </xf>
    <xf numFmtId="49" fontId="57" fillId="5" borderId="1" xfId="0" applyNumberFormat="1" applyFont="1" applyFill="1" applyBorder="1" applyAlignment="1">
      <alignment horizontal="right" vertical="center" wrapText="1"/>
    </xf>
    <xf numFmtId="0" fontId="28" fillId="5" borderId="1" xfId="0" applyFont="1" applyFill="1" applyBorder="1" applyAlignment="1">
      <alignment wrapText="1"/>
    </xf>
    <xf numFmtId="49" fontId="59" fillId="5" borderId="1" xfId="0" applyNumberFormat="1" applyFont="1" applyFill="1" applyBorder="1" applyAlignment="1">
      <alignment horizontal="right" vertical="center" wrapText="1"/>
    </xf>
    <xf numFmtId="49" fontId="59" fillId="5" borderId="4" xfId="0" applyNumberFormat="1" applyFont="1" applyFill="1" applyBorder="1" applyAlignment="1">
      <alignment horizontal="right" vertical="center" wrapText="1"/>
    </xf>
    <xf numFmtId="164" fontId="42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top" wrapText="1"/>
    </xf>
    <xf numFmtId="0" fontId="21" fillId="5" borderId="1" xfId="0" applyFont="1" applyFill="1" applyBorder="1" applyAlignment="1">
      <alignment horizontal="right" vertical="center" wrapText="1"/>
    </xf>
    <xf numFmtId="0" fontId="3" fillId="5" borderId="1" xfId="0" quotePrefix="1" applyFont="1" applyFill="1" applyBorder="1" applyAlignment="1">
      <alignment vertical="center" wrapText="1"/>
    </xf>
    <xf numFmtId="0" fontId="3" fillId="5" borderId="1" xfId="0" quotePrefix="1" applyFont="1" applyFill="1" applyBorder="1" applyAlignment="1">
      <alignment wrapText="1"/>
    </xf>
    <xf numFmtId="0" fontId="9" fillId="0" borderId="1" xfId="0" applyFont="1" applyFill="1" applyBorder="1" applyAlignment="1">
      <alignment horizontal="justify" vertical="center" wrapText="1"/>
    </xf>
    <xf numFmtId="0" fontId="13" fillId="0" borderId="0" xfId="0" applyFont="1" applyFill="1" applyAlignment="1">
      <alignment vertical="center"/>
    </xf>
    <xf numFmtId="0" fontId="3" fillId="0" borderId="1" xfId="0" applyFont="1" applyFill="1" applyBorder="1" applyAlignment="1">
      <alignment wrapText="1"/>
    </xf>
    <xf numFmtId="0" fontId="57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164" fontId="42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vertical="center" wrapText="1"/>
    </xf>
    <xf numFmtId="164" fontId="34" fillId="0" borderId="1" xfId="1" applyNumberFormat="1" applyFont="1" applyFill="1" applyBorder="1" applyAlignment="1">
      <alignment horizontal="right" vertical="center" wrapText="1"/>
    </xf>
    <xf numFmtId="164" fontId="3" fillId="0" borderId="1" xfId="1" applyNumberFormat="1" applyFont="1" applyFill="1" applyBorder="1" applyAlignment="1">
      <alignment horizontal="right" vertical="center" wrapText="1"/>
    </xf>
    <xf numFmtId="0" fontId="28" fillId="0" borderId="1" xfId="0" applyFont="1" applyFill="1" applyBorder="1" applyAlignment="1">
      <alignment vertical="center" wrapText="1"/>
    </xf>
    <xf numFmtId="164" fontId="48" fillId="0" borderId="1" xfId="1" applyNumberFormat="1" applyFont="1" applyFill="1" applyBorder="1" applyAlignment="1">
      <alignment horizontal="right" vertical="center"/>
    </xf>
    <xf numFmtId="164" fontId="27" fillId="0" borderId="1" xfId="1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0" fontId="52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53" fillId="0" borderId="1" xfId="0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>
      <alignment horizontal="right" vertical="center"/>
    </xf>
    <xf numFmtId="164" fontId="54" fillId="0" borderId="1" xfId="0" applyNumberFormat="1" applyFont="1" applyFill="1" applyBorder="1" applyAlignment="1">
      <alignment horizontal="right" vertical="center"/>
    </xf>
    <xf numFmtId="0" fontId="16" fillId="0" borderId="0" xfId="0" applyFont="1" applyFill="1" applyAlignment="1">
      <alignment vertical="center"/>
    </xf>
    <xf numFmtId="0" fontId="69" fillId="0" borderId="1" xfId="0" applyFont="1" applyFill="1" applyBorder="1" applyAlignment="1">
      <alignment horizontal="right" vertical="center"/>
    </xf>
    <xf numFmtId="0" fontId="39" fillId="0" borderId="1" xfId="0" applyFont="1" applyFill="1" applyBorder="1" applyAlignment="1">
      <alignment horizontal="center" vertical="center"/>
    </xf>
    <xf numFmtId="164" fontId="35" fillId="0" borderId="1" xfId="1" applyNumberFormat="1" applyFont="1" applyFill="1" applyBorder="1" applyAlignment="1">
      <alignment horizontal="right" vertical="center"/>
    </xf>
    <xf numFmtId="164" fontId="47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justify" vertical="center" wrapText="1"/>
    </xf>
    <xf numFmtId="0" fontId="27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right" vertical="center"/>
    </xf>
    <xf numFmtId="0" fontId="49" fillId="4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28" fillId="0" borderId="1" xfId="0" applyNumberFormat="1" applyFont="1" applyFill="1" applyBorder="1" applyAlignment="1">
      <alignment horizontal="left" vertical="center" wrapText="1"/>
    </xf>
    <xf numFmtId="164" fontId="49" fillId="0" borderId="1" xfId="1" applyNumberFormat="1" applyFont="1" applyFill="1" applyBorder="1" applyAlignment="1">
      <alignment horizontal="right" vertical="center"/>
    </xf>
    <xf numFmtId="164" fontId="28" fillId="0" borderId="1" xfId="1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27" fillId="0" borderId="1" xfId="0" applyNumberFormat="1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center" vertical="center" wrapText="1"/>
    </xf>
    <xf numFmtId="164" fontId="48" fillId="0" borderId="1" xfId="0" applyNumberFormat="1" applyFont="1" applyFill="1" applyBorder="1" applyAlignment="1">
      <alignment horizontal="right" vertical="center"/>
    </xf>
    <xf numFmtId="164" fontId="27" fillId="0" borderId="1" xfId="0" applyNumberFormat="1" applyFont="1" applyFill="1" applyBorder="1" applyAlignment="1">
      <alignment horizontal="right" vertical="center"/>
    </xf>
    <xf numFmtId="164" fontId="34" fillId="0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40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justify" vertical="center" wrapText="1"/>
    </xf>
    <xf numFmtId="164" fontId="62" fillId="0" borderId="1" xfId="0" applyNumberFormat="1" applyFont="1" applyFill="1" applyBorder="1" applyAlignment="1">
      <alignment vertical="center"/>
    </xf>
    <xf numFmtId="164" fontId="50" fillId="0" borderId="1" xfId="1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164" fontId="72" fillId="0" borderId="1" xfId="0" applyNumberFormat="1" applyFont="1" applyFill="1" applyBorder="1" applyAlignment="1">
      <alignment vertical="center"/>
    </xf>
    <xf numFmtId="164" fontId="72" fillId="5" borderId="1" xfId="0" applyNumberFormat="1" applyFont="1" applyFill="1" applyBorder="1" applyAlignment="1">
      <alignment vertical="center"/>
    </xf>
    <xf numFmtId="0" fontId="28" fillId="0" borderId="1" xfId="0" applyFont="1" applyFill="1" applyBorder="1" applyAlignment="1">
      <alignment horizontal="justify" vertical="center" wrapText="1"/>
    </xf>
    <xf numFmtId="0" fontId="0" fillId="0" borderId="1" xfId="0" applyBorder="1"/>
    <xf numFmtId="0" fontId="73" fillId="0" borderId="1" xfId="0" applyFont="1" applyBorder="1"/>
    <xf numFmtId="0" fontId="73" fillId="0" borderId="0" xfId="0" applyFont="1"/>
    <xf numFmtId="0" fontId="0" fillId="0" borderId="2" xfId="0" applyBorder="1"/>
    <xf numFmtId="0" fontId="0" fillId="0" borderId="16" xfId="0" applyBorder="1"/>
    <xf numFmtId="0" fontId="0" fillId="0" borderId="17" xfId="0" applyBorder="1"/>
    <xf numFmtId="0" fontId="73" fillId="0" borderId="18" xfId="0" applyFont="1" applyBorder="1"/>
    <xf numFmtId="0" fontId="0" fillId="0" borderId="19" xfId="0" applyBorder="1"/>
    <xf numFmtId="0" fontId="73" fillId="0" borderId="20" xfId="0" applyFont="1" applyBorder="1"/>
    <xf numFmtId="0" fontId="0" fillId="0" borderId="8" xfId="0" applyBorder="1"/>
    <xf numFmtId="0" fontId="0" fillId="0" borderId="21" xfId="0" applyBorder="1"/>
    <xf numFmtId="0" fontId="73" fillId="0" borderId="22" xfId="0" applyFont="1" applyBorder="1"/>
    <xf numFmtId="0" fontId="0" fillId="0" borderId="23" xfId="0" applyBorder="1"/>
    <xf numFmtId="0" fontId="0" fillId="0" borderId="3" xfId="0" applyBorder="1"/>
    <xf numFmtId="0" fontId="73" fillId="0" borderId="24" xfId="0" applyFont="1" applyBorder="1"/>
    <xf numFmtId="0" fontId="0" fillId="0" borderId="25" xfId="0" applyBorder="1"/>
    <xf numFmtId="0" fontId="0" fillId="0" borderId="26" xfId="0" applyBorder="1"/>
    <xf numFmtId="0" fontId="0" fillId="0" borderId="4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73" fillId="0" borderId="27" xfId="0" applyFont="1" applyBorder="1"/>
    <xf numFmtId="0" fontId="0" fillId="0" borderId="6" xfId="0" applyBorder="1"/>
    <xf numFmtId="0" fontId="0" fillId="0" borderId="31" xfId="0" applyBorder="1"/>
    <xf numFmtId="0" fontId="0" fillId="7" borderId="31" xfId="0" applyFill="1" applyBorder="1"/>
    <xf numFmtId="0" fontId="74" fillId="7" borderId="32" xfId="0" applyFont="1" applyFill="1" applyBorder="1"/>
    <xf numFmtId="0" fontId="0" fillId="7" borderId="33" xfId="0" applyFill="1" applyBorder="1"/>
    <xf numFmtId="0" fontId="0" fillId="7" borderId="34" xfId="0" applyFill="1" applyBorder="1"/>
    <xf numFmtId="2" fontId="74" fillId="7" borderId="32" xfId="0" applyNumberFormat="1" applyFont="1" applyFill="1" applyBorder="1"/>
    <xf numFmtId="164" fontId="74" fillId="7" borderId="32" xfId="0" applyNumberFormat="1" applyFont="1" applyFill="1" applyBorder="1"/>
    <xf numFmtId="0" fontId="74" fillId="7" borderId="6" xfId="0" applyFont="1" applyFill="1" applyBorder="1"/>
    <xf numFmtId="0" fontId="0" fillId="0" borderId="34" xfId="0" applyBorder="1"/>
    <xf numFmtId="0" fontId="0" fillId="0" borderId="35" xfId="0" applyBorder="1"/>
    <xf numFmtId="0" fontId="73" fillId="0" borderId="36" xfId="0" applyFont="1" applyBorder="1"/>
    <xf numFmtId="164" fontId="0" fillId="0" borderId="4" xfId="0" applyNumberFormat="1" applyBorder="1"/>
    <xf numFmtId="0" fontId="73" fillId="0" borderId="37" xfId="0" applyFont="1" applyBorder="1"/>
    <xf numFmtId="0" fontId="73" fillId="0" borderId="5" xfId="0" applyFont="1" applyBorder="1"/>
    <xf numFmtId="0" fontId="73" fillId="0" borderId="14" xfId="0" applyFont="1" applyBorder="1"/>
    <xf numFmtId="0" fontId="74" fillId="7" borderId="38" xfId="0" applyFont="1" applyFill="1" applyBorder="1"/>
    <xf numFmtId="0" fontId="73" fillId="0" borderId="12" xfId="0" applyFont="1" applyBorder="1"/>
    <xf numFmtId="0" fontId="73" fillId="0" borderId="39" xfId="0" applyFont="1" applyBorder="1"/>
    <xf numFmtId="2" fontId="74" fillId="7" borderId="38" xfId="0" applyNumberFormat="1" applyFont="1" applyFill="1" applyBorder="1"/>
    <xf numFmtId="164" fontId="73" fillId="0" borderId="12" xfId="0" applyNumberFormat="1" applyFont="1" applyBorder="1"/>
    <xf numFmtId="0" fontId="73" fillId="7" borderId="32" xfId="0" applyFont="1" applyFill="1" applyBorder="1"/>
    <xf numFmtId="0" fontId="73" fillId="7" borderId="38" xfId="0" applyFont="1" applyFill="1" applyBorder="1"/>
    <xf numFmtId="0" fontId="74" fillId="7" borderId="40" xfId="0" applyFont="1" applyFill="1" applyBorder="1" applyAlignment="1">
      <alignment horizontal="center"/>
    </xf>
    <xf numFmtId="0" fontId="0" fillId="0" borderId="41" xfId="0" applyBorder="1"/>
    <xf numFmtId="0" fontId="74" fillId="7" borderId="36" xfId="0" applyFont="1" applyFill="1" applyBorder="1"/>
    <xf numFmtId="0" fontId="0" fillId="0" borderId="40" xfId="0" applyBorder="1"/>
    <xf numFmtId="0" fontId="0" fillId="0" borderId="42" xfId="0" applyBorder="1"/>
    <xf numFmtId="0" fontId="0" fillId="0" borderId="23" xfId="0" applyBorder="1" applyAlignment="1">
      <alignment horizontal="right"/>
    </xf>
    <xf numFmtId="0" fontId="74" fillId="7" borderId="6" xfId="0" applyFont="1" applyFill="1" applyBorder="1" applyAlignment="1">
      <alignment horizontal="right"/>
    </xf>
    <xf numFmtId="0" fontId="74" fillId="7" borderId="31" xfId="0" applyFont="1" applyFill="1" applyBorder="1"/>
    <xf numFmtId="0" fontId="74" fillId="7" borderId="33" xfId="0" applyFont="1" applyFill="1" applyBorder="1"/>
    <xf numFmtId="0" fontId="74" fillId="3" borderId="6" xfId="0" applyFont="1" applyFill="1" applyBorder="1" applyAlignment="1">
      <alignment horizontal="right"/>
    </xf>
    <xf numFmtId="0" fontId="0" fillId="3" borderId="31" xfId="0" applyFill="1" applyBorder="1"/>
    <xf numFmtId="0" fontId="74" fillId="3" borderId="32" xfId="0" applyFont="1" applyFill="1" applyBorder="1"/>
    <xf numFmtId="0" fontId="0" fillId="3" borderId="33" xfId="0" applyFill="1" applyBorder="1"/>
    <xf numFmtId="0" fontId="74" fillId="3" borderId="38" xfId="0" applyFont="1" applyFill="1" applyBorder="1"/>
    <xf numFmtId="2" fontId="74" fillId="3" borderId="36" xfId="0" applyNumberFormat="1" applyFont="1" applyFill="1" applyBorder="1"/>
    <xf numFmtId="164" fontId="73" fillId="0" borderId="1" xfId="0" applyNumberFormat="1" applyFont="1" applyBorder="1"/>
    <xf numFmtId="0" fontId="73" fillId="0" borderId="4" xfId="0" applyFont="1" applyBorder="1"/>
    <xf numFmtId="0" fontId="73" fillId="0" borderId="3" xfId="0" applyFont="1" applyBorder="1"/>
    <xf numFmtId="0" fontId="73" fillId="7" borderId="6" xfId="0" applyFont="1" applyFill="1" applyBorder="1"/>
    <xf numFmtId="0" fontId="73" fillId="7" borderId="31" xfId="0" applyFont="1" applyFill="1" applyBorder="1"/>
    <xf numFmtId="2" fontId="74" fillId="7" borderId="6" xfId="0" applyNumberFormat="1" applyFont="1" applyFill="1" applyBorder="1"/>
    <xf numFmtId="2" fontId="74" fillId="7" borderId="31" xfId="0" applyNumberFormat="1" applyFont="1" applyFill="1" applyBorder="1"/>
    <xf numFmtId="0" fontId="74" fillId="3" borderId="6" xfId="0" applyFont="1" applyFill="1" applyBorder="1"/>
    <xf numFmtId="0" fontId="74" fillId="3" borderId="31" xfId="0" applyFont="1" applyFill="1" applyBorder="1"/>
    <xf numFmtId="0" fontId="74" fillId="5" borderId="31" xfId="0" applyFont="1" applyFill="1" applyBorder="1"/>
    <xf numFmtId="0" fontId="74" fillId="5" borderId="32" xfId="0" applyFont="1" applyFill="1" applyBorder="1"/>
    <xf numFmtId="0" fontId="74" fillId="5" borderId="33" xfId="0" applyFont="1" applyFill="1" applyBorder="1"/>
    <xf numFmtId="0" fontId="74" fillId="5" borderId="38" xfId="0" applyFont="1" applyFill="1" applyBorder="1"/>
    <xf numFmtId="0" fontId="73" fillId="0" borderId="26" xfId="0" applyFont="1" applyBorder="1"/>
    <xf numFmtId="0" fontId="73" fillId="0" borderId="19" xfId="0" applyFont="1" applyBorder="1"/>
    <xf numFmtId="0" fontId="73" fillId="0" borderId="23" xfId="0" applyFont="1" applyBorder="1"/>
    <xf numFmtId="164" fontId="73" fillId="0" borderId="19" xfId="0" applyNumberFormat="1" applyFont="1" applyBorder="1"/>
    <xf numFmtId="164" fontId="73" fillId="0" borderId="20" xfId="0" applyNumberFormat="1" applyFont="1" applyBorder="1"/>
    <xf numFmtId="0" fontId="75" fillId="5" borderId="6" xfId="0" applyFont="1" applyFill="1" applyBorder="1"/>
    <xf numFmtId="0" fontId="75" fillId="5" borderId="31" xfId="0" applyFont="1" applyFill="1" applyBorder="1"/>
    <xf numFmtId="164" fontId="10" fillId="7" borderId="36" xfId="0" applyNumberFormat="1" applyFont="1" applyFill="1" applyBorder="1"/>
    <xf numFmtId="164" fontId="74" fillId="7" borderId="36" xfId="0" applyNumberFormat="1" applyFont="1" applyFill="1" applyBorder="1"/>
    <xf numFmtId="164" fontId="0" fillId="0" borderId="42" xfId="0" applyNumberFormat="1" applyBorder="1"/>
    <xf numFmtId="164" fontId="72" fillId="4" borderId="1" xfId="0" applyNumberFormat="1" applyFont="1" applyFill="1" applyBorder="1" applyAlignment="1">
      <alignment vertical="center"/>
    </xf>
    <xf numFmtId="0" fontId="0" fillId="5" borderId="0" xfId="0" applyFill="1" applyAlignment="1"/>
    <xf numFmtId="164" fontId="37" fillId="5" borderId="1" xfId="1" applyNumberFormat="1" applyFont="1" applyFill="1" applyBorder="1" applyAlignment="1">
      <alignment horizontal="right" vertical="center"/>
    </xf>
    <xf numFmtId="164" fontId="3" fillId="5" borderId="1" xfId="1" applyNumberFormat="1" applyFont="1" applyFill="1" applyBorder="1" applyAlignment="1">
      <alignment horizontal="right" vertical="center" wrapText="1"/>
    </xf>
    <xf numFmtId="164" fontId="27" fillId="5" borderId="1" xfId="1" applyNumberFormat="1" applyFont="1" applyFill="1" applyBorder="1" applyAlignment="1">
      <alignment horizontal="right" vertical="center"/>
    </xf>
    <xf numFmtId="164" fontId="35" fillId="5" borderId="1" xfId="1" applyNumberFormat="1" applyFont="1" applyFill="1" applyBorder="1" applyAlignment="1">
      <alignment horizontal="right" vertical="center"/>
    </xf>
    <xf numFmtId="164" fontId="26" fillId="5" borderId="1" xfId="1" applyNumberFormat="1" applyFont="1" applyFill="1" applyBorder="1" applyAlignment="1">
      <alignment horizontal="right" vertical="center"/>
    </xf>
    <xf numFmtId="164" fontId="31" fillId="5" borderId="1" xfId="1" applyNumberFormat="1" applyFont="1" applyFill="1" applyBorder="1" applyAlignment="1">
      <alignment horizontal="right" vertical="center"/>
    </xf>
    <xf numFmtId="164" fontId="28" fillId="5" borderId="1" xfId="1" applyNumberFormat="1" applyFont="1" applyFill="1" applyBorder="1" applyAlignment="1">
      <alignment horizontal="right" vertical="center"/>
    </xf>
    <xf numFmtId="164" fontId="28" fillId="5" borderId="1" xfId="0" applyNumberFormat="1" applyFont="1" applyFill="1" applyBorder="1" applyAlignment="1">
      <alignment horizontal="right" vertical="center"/>
    </xf>
    <xf numFmtId="164" fontId="3" fillId="5" borderId="1" xfId="0" applyNumberFormat="1" applyFont="1" applyFill="1" applyBorder="1" applyAlignment="1">
      <alignment horizontal="right" vertical="center"/>
    </xf>
    <xf numFmtId="164" fontId="50" fillId="5" borderId="1" xfId="1" applyNumberFormat="1" applyFont="1" applyFill="1" applyBorder="1" applyAlignment="1">
      <alignment horizontal="right" vertical="center"/>
    </xf>
    <xf numFmtId="164" fontId="65" fillId="5" borderId="1" xfId="1" applyNumberFormat="1" applyFont="1" applyFill="1" applyBorder="1" applyAlignment="1">
      <alignment horizontal="right" vertical="center"/>
    </xf>
    <xf numFmtId="164" fontId="66" fillId="5" borderId="1" xfId="1" applyNumberFormat="1" applyFont="1" applyFill="1" applyBorder="1" applyAlignment="1">
      <alignment horizontal="right" vertical="center"/>
    </xf>
    <xf numFmtId="164" fontId="1" fillId="5" borderId="1" xfId="1" applyNumberFormat="1" applyFont="1" applyFill="1" applyBorder="1" applyAlignment="1">
      <alignment vertical="center"/>
    </xf>
    <xf numFmtId="164" fontId="0" fillId="5" borderId="0" xfId="0" applyNumberFormat="1" applyFill="1"/>
    <xf numFmtId="0" fontId="7" fillId="5" borderId="0" xfId="0" applyFont="1" applyFill="1"/>
    <xf numFmtId="165" fontId="11" fillId="5" borderId="5" xfId="1" applyNumberFormat="1" applyFont="1" applyFill="1" applyBorder="1" applyAlignment="1">
      <alignment horizontal="center" vertical="center"/>
    </xf>
    <xf numFmtId="165" fontId="8" fillId="5" borderId="5" xfId="1" applyNumberFormat="1" applyFont="1" applyFill="1" applyBorder="1" applyAlignment="1">
      <alignment horizontal="center" vertical="center"/>
    </xf>
    <xf numFmtId="43" fontId="26" fillId="5" borderId="1" xfId="1" applyFont="1" applyFill="1" applyBorder="1" applyAlignment="1">
      <alignment horizontal="center" vertical="center"/>
    </xf>
    <xf numFmtId="166" fontId="4" fillId="5" borderId="4" xfId="0" applyNumberFormat="1" applyFont="1" applyFill="1" applyBorder="1" applyAlignment="1">
      <alignment horizontal="center" vertical="center"/>
    </xf>
    <xf numFmtId="43" fontId="4" fillId="5" borderId="9" xfId="1" applyFont="1" applyFill="1" applyBorder="1" applyAlignment="1">
      <alignment horizontal="center" vertical="center"/>
    </xf>
    <xf numFmtId="43" fontId="33" fillId="5" borderId="5" xfId="1" applyFont="1" applyFill="1" applyBorder="1" applyAlignment="1">
      <alignment horizontal="center" vertical="center"/>
    </xf>
    <xf numFmtId="164" fontId="0" fillId="0" borderId="0" xfId="0" applyNumberFormat="1"/>
    <xf numFmtId="164" fontId="61" fillId="0" borderId="0" xfId="0" applyNumberFormat="1" applyFont="1"/>
    <xf numFmtId="164" fontId="76" fillId="5" borderId="0" xfId="0" applyNumberFormat="1" applyFont="1" applyFill="1"/>
    <xf numFmtId="0" fontId="45" fillId="5" borderId="1" xfId="0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 wrapText="1"/>
    </xf>
    <xf numFmtId="49" fontId="57" fillId="0" borderId="1" xfId="0" applyNumberFormat="1" applyFont="1" applyFill="1" applyBorder="1" applyAlignment="1">
      <alignment horizontal="right" vertical="center"/>
    </xf>
    <xf numFmtId="0" fontId="1" fillId="6" borderId="1" xfId="0" applyFont="1" applyFill="1" applyBorder="1" applyAlignment="1">
      <alignment horizontal="righ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2" fontId="52" fillId="0" borderId="1" xfId="0" applyNumberFormat="1" applyFont="1" applyFill="1" applyBorder="1" applyAlignment="1">
      <alignment horizontal="center" vertical="center"/>
    </xf>
    <xf numFmtId="2" fontId="13" fillId="0" borderId="0" xfId="0" applyNumberFormat="1" applyFont="1" applyFill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0" fontId="77" fillId="0" borderId="1" xfId="0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164" fontId="26" fillId="0" borderId="1" xfId="0" applyNumberFormat="1" applyFont="1" applyFill="1" applyBorder="1" applyAlignment="1">
      <alignment vertical="center"/>
    </xf>
    <xf numFmtId="0" fontId="78" fillId="0" borderId="0" xfId="0" applyFont="1" applyFill="1" applyAlignment="1">
      <alignment vertical="center"/>
    </xf>
    <xf numFmtId="0" fontId="26" fillId="0" borderId="1" xfId="0" applyFont="1" applyFill="1" applyBorder="1" applyAlignment="1">
      <alignment horizontal="justify" vertical="center" wrapText="1"/>
    </xf>
    <xf numFmtId="0" fontId="80" fillId="0" borderId="1" xfId="0" applyFont="1" applyFill="1" applyBorder="1" applyAlignment="1">
      <alignment horizontal="right" vertical="center" wrapText="1"/>
    </xf>
    <xf numFmtId="0" fontId="13" fillId="5" borderId="0" xfId="0" applyFont="1" applyFill="1" applyAlignment="1">
      <alignment vertical="center"/>
    </xf>
    <xf numFmtId="0" fontId="9" fillId="0" borderId="1" xfId="0" applyNumberFormat="1" applyFont="1" applyFill="1" applyBorder="1" applyAlignment="1">
      <alignment vertical="center" wrapText="1"/>
    </xf>
    <xf numFmtId="0" fontId="59" fillId="5" borderId="1" xfId="0" applyFont="1" applyFill="1" applyBorder="1" applyAlignment="1">
      <alignment horizontal="right" vertical="center"/>
    </xf>
    <xf numFmtId="0" fontId="80" fillId="5" borderId="1" xfId="0" applyFont="1" applyFill="1" applyBorder="1" applyAlignment="1">
      <alignment horizontal="right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  <xf numFmtId="0" fontId="83" fillId="0" borderId="1" xfId="0" applyFont="1" applyFill="1" applyBorder="1" applyAlignment="1">
      <alignment horizontal="right" vertical="center" wrapText="1"/>
    </xf>
    <xf numFmtId="164" fontId="84" fillId="0" borderId="1" xfId="0" applyNumberFormat="1" applyFont="1" applyFill="1" applyBorder="1" applyAlignment="1">
      <alignment vertical="center"/>
    </xf>
    <xf numFmtId="0" fontId="0" fillId="5" borderId="0" xfId="0" applyFill="1" applyAlignment="1">
      <alignment vertical="center"/>
    </xf>
    <xf numFmtId="0" fontId="28" fillId="5" borderId="1" xfId="0" applyFont="1" applyFill="1" applyBorder="1" applyAlignment="1">
      <alignment vertical="center" wrapText="1"/>
    </xf>
    <xf numFmtId="49" fontId="59" fillId="0" borderId="1" xfId="0" applyNumberFormat="1" applyFont="1" applyFill="1" applyBorder="1" applyAlignment="1">
      <alignment horizontal="right" vertical="center" wrapText="1"/>
    </xf>
    <xf numFmtId="0" fontId="58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wrapText="1"/>
    </xf>
    <xf numFmtId="164" fontId="34" fillId="5" borderId="1" xfId="0" applyNumberFormat="1" applyFont="1" applyFill="1" applyBorder="1" applyAlignment="1">
      <alignment vertical="center"/>
    </xf>
    <xf numFmtId="0" fontId="34" fillId="0" borderId="1" xfId="0" applyFont="1" applyFill="1" applyBorder="1" applyAlignment="1">
      <alignment vertical="justify" wrapText="1"/>
    </xf>
    <xf numFmtId="164" fontId="34" fillId="0" borderId="1" xfId="0" applyNumberFormat="1" applyFont="1" applyFill="1" applyBorder="1" applyAlignment="1">
      <alignment vertical="center"/>
    </xf>
    <xf numFmtId="165" fontId="1" fillId="6" borderId="1" xfId="1" applyNumberFormat="1" applyFont="1" applyFill="1" applyBorder="1" applyAlignment="1">
      <alignment horizontal="center" vertical="center" wrapText="1"/>
    </xf>
    <xf numFmtId="0" fontId="81" fillId="0" borderId="0" xfId="0" applyFont="1" applyAlignment="1">
      <alignment horizontal="right" wrapText="1"/>
    </xf>
    <xf numFmtId="0" fontId="28" fillId="0" borderId="1" xfId="0" applyFont="1" applyFill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  <xf numFmtId="0" fontId="36" fillId="0" borderId="5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63" fillId="0" borderId="0" xfId="0" applyFont="1" applyAlignment="1">
      <alignment horizontal="left"/>
    </xf>
    <xf numFmtId="164" fontId="11" fillId="4" borderId="1" xfId="1" applyNumberFormat="1" applyFont="1" applyFill="1" applyBorder="1" applyAlignment="1">
      <alignment horizontal="right" vertical="center"/>
    </xf>
    <xf numFmtId="0" fontId="63" fillId="0" borderId="0" xfId="0" applyFont="1" applyAlignment="1">
      <alignment horizontal="right"/>
    </xf>
    <xf numFmtId="0" fontId="85" fillId="0" borderId="0" xfId="0" applyFont="1" applyAlignment="1">
      <alignment horizontal="right"/>
    </xf>
    <xf numFmtId="0" fontId="63" fillId="0" borderId="13" xfId="0" applyFont="1" applyBorder="1" applyAlignment="1">
      <alignment horizontal="right"/>
    </xf>
    <xf numFmtId="0" fontId="82" fillId="0" borderId="0" xfId="0" applyFont="1" applyAlignment="1">
      <alignment horizontal="center" vertical="center" wrapText="1"/>
    </xf>
    <xf numFmtId="0" fontId="0" fillId="7" borderId="34" xfId="0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25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51" fillId="0" borderId="1" xfId="0" applyFont="1" applyBorder="1" applyAlignment="1">
      <alignment horizontal="center"/>
    </xf>
    <xf numFmtId="49" fontId="86" fillId="0" borderId="1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Alignment="1">
      <alignment horizontal="center"/>
    </xf>
    <xf numFmtId="49" fontId="87" fillId="0" borderId="14" xfId="0" applyNumberFormat="1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 wrapText="1"/>
    </xf>
    <xf numFmtId="49" fontId="88" fillId="0" borderId="1" xfId="0" applyNumberFormat="1" applyFont="1" applyFill="1" applyBorder="1" applyAlignment="1">
      <alignment horizontal="center" vertical="center"/>
    </xf>
    <xf numFmtId="49" fontId="87" fillId="0" borderId="1" xfId="1" applyNumberFormat="1" applyFont="1" applyFill="1" applyBorder="1" applyAlignment="1">
      <alignment horizontal="center" vertical="center" wrapText="1"/>
    </xf>
    <xf numFmtId="49" fontId="89" fillId="0" borderId="1" xfId="1" applyNumberFormat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49" fontId="25" fillId="6" borderId="1" xfId="1" applyNumberFormat="1" applyFont="1" applyFill="1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Medium9"/>
  <colors>
    <mruColors>
      <color rgb="FFD4CAE0"/>
      <color rgb="FFB6B1F9"/>
      <color rgb="FF69FFFF"/>
      <color rgb="FFD8CFE3"/>
      <color rgb="FFFF6699"/>
      <color rgb="FFFF93B7"/>
      <color rgb="FFBBD46A"/>
      <color rgb="FF0FB158"/>
      <color rgb="FFF8A95A"/>
      <color rgb="FF9CB0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B281"/>
  <sheetViews>
    <sheetView tabSelected="1" view="pageBreakPreview" topLeftCell="A247" zoomScale="68" zoomScaleNormal="75" zoomScaleSheetLayoutView="68" workbookViewId="0">
      <selection activeCell="AS253" sqref="AS253"/>
    </sheetView>
  </sheetViews>
  <sheetFormatPr defaultRowHeight="15" x14ac:dyDescent="0.25"/>
  <cols>
    <col min="1" max="1" width="0.28515625" customWidth="1"/>
    <col min="2" max="2" width="26.7109375" customWidth="1"/>
    <col min="3" max="3" width="111.140625" customWidth="1"/>
    <col min="4" max="6" width="7.7109375" hidden="1" customWidth="1"/>
    <col min="7" max="7" width="8" hidden="1" customWidth="1"/>
    <col min="8" max="8" width="6.28515625" hidden="1" customWidth="1"/>
    <col min="9" max="9" width="9" hidden="1" customWidth="1"/>
    <col min="10" max="10" width="13.28515625" hidden="1" customWidth="1"/>
    <col min="11" max="11" width="6.5703125" hidden="1" customWidth="1"/>
    <col min="12" max="12" width="20.42578125" hidden="1" customWidth="1"/>
    <col min="13" max="13" width="19.85546875" hidden="1" customWidth="1"/>
    <col min="14" max="14" width="19.140625" hidden="1" customWidth="1"/>
    <col min="15" max="15" width="14.140625" hidden="1" customWidth="1"/>
    <col min="16" max="16" width="12.28515625" hidden="1" customWidth="1"/>
    <col min="17" max="17" width="12" hidden="1" customWidth="1"/>
    <col min="18" max="18" width="20" hidden="1" customWidth="1"/>
    <col min="19" max="19" width="20.85546875" hidden="1" customWidth="1"/>
    <col min="20" max="20" width="20.5703125" hidden="1" customWidth="1"/>
    <col min="21" max="21" width="13.5703125" hidden="1" customWidth="1"/>
    <col min="22" max="22" width="17.42578125" hidden="1" customWidth="1"/>
    <col min="23" max="23" width="11.28515625" hidden="1" customWidth="1"/>
    <col min="24" max="24" width="21.7109375" hidden="1" customWidth="1"/>
    <col min="25" max="25" width="21.5703125" hidden="1" customWidth="1"/>
    <col min="26" max="26" width="21.42578125" hidden="1" customWidth="1"/>
    <col min="27" max="27" width="20.140625" hidden="1" customWidth="1"/>
    <col min="28" max="28" width="20.28515625" hidden="1" customWidth="1"/>
    <col min="29" max="29" width="19.5703125" hidden="1" customWidth="1"/>
    <col min="30" max="30" width="22.5703125" hidden="1" customWidth="1"/>
    <col min="31" max="31" width="20.5703125" hidden="1" customWidth="1"/>
    <col min="32" max="32" width="22.28515625" hidden="1" customWidth="1"/>
    <col min="33" max="33" width="21.7109375" hidden="1" customWidth="1"/>
    <col min="34" max="34" width="20.85546875" hidden="1" customWidth="1"/>
    <col min="35" max="35" width="18.42578125" hidden="1" customWidth="1"/>
    <col min="36" max="36" width="15.28515625" customWidth="1"/>
    <col min="37" max="37" width="14.85546875" customWidth="1"/>
    <col min="38" max="38" width="16.140625" customWidth="1"/>
  </cols>
  <sheetData>
    <row r="1" spans="1:54" ht="28.5" customHeight="1" x14ac:dyDescent="0.3">
      <c r="C1" s="451" t="s">
        <v>496</v>
      </c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451"/>
      <c r="AA1" s="451"/>
      <c r="AB1" s="451"/>
      <c r="AC1" s="451"/>
      <c r="AD1" s="451"/>
      <c r="AE1" s="451"/>
      <c r="AF1" s="451"/>
      <c r="AG1" s="451"/>
      <c r="AH1" s="451"/>
      <c r="AI1" s="451"/>
      <c r="AJ1" s="451"/>
      <c r="AK1" s="451"/>
      <c r="AL1" s="451"/>
    </row>
    <row r="2" spans="1:54" ht="26.25" customHeight="1" x14ac:dyDescent="0.3">
      <c r="C2" s="451" t="s">
        <v>497</v>
      </c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451"/>
      <c r="U2" s="451"/>
      <c r="V2" s="451"/>
      <c r="W2" s="451"/>
      <c r="X2" s="451"/>
      <c r="Y2" s="451"/>
      <c r="Z2" s="451"/>
      <c r="AA2" s="451"/>
      <c r="AB2" s="451"/>
      <c r="AC2" s="451"/>
      <c r="AD2" s="451"/>
      <c r="AE2" s="451"/>
      <c r="AF2" s="451"/>
      <c r="AG2" s="451"/>
      <c r="AH2" s="451"/>
      <c r="AI2" s="451"/>
      <c r="AJ2" s="451"/>
      <c r="AK2" s="451"/>
      <c r="AL2" s="451"/>
    </row>
    <row r="3" spans="1:54" ht="25.5" customHeight="1" x14ac:dyDescent="0.3">
      <c r="C3" s="451" t="s">
        <v>498</v>
      </c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51"/>
      <c r="AD3" s="451"/>
      <c r="AE3" s="451"/>
      <c r="AF3" s="451"/>
      <c r="AG3" s="451"/>
      <c r="AH3" s="451"/>
      <c r="AI3" s="451"/>
      <c r="AJ3" s="451"/>
      <c r="AK3" s="451"/>
      <c r="AL3" s="451"/>
    </row>
    <row r="4" spans="1:54" ht="18.75" x14ac:dyDescent="0.3">
      <c r="AG4" s="157"/>
      <c r="AH4" s="157"/>
      <c r="AI4" s="157"/>
      <c r="AJ4" s="157"/>
      <c r="AK4" s="157"/>
      <c r="AL4" s="157"/>
    </row>
    <row r="5" spans="1:54" ht="24" customHeight="1" x14ac:dyDescent="0.25">
      <c r="C5" s="452" t="s">
        <v>499</v>
      </c>
      <c r="D5" s="452"/>
      <c r="E5" s="452"/>
      <c r="F5" s="452"/>
      <c r="G5" s="452"/>
      <c r="H5" s="452"/>
      <c r="I5" s="452"/>
      <c r="J5" s="452"/>
      <c r="K5" s="452"/>
      <c r="L5" s="452"/>
      <c r="M5" s="452"/>
      <c r="N5" s="452"/>
      <c r="O5" s="452"/>
      <c r="P5" s="452"/>
      <c r="Q5" s="452"/>
      <c r="R5" s="452"/>
      <c r="S5" s="452"/>
      <c r="T5" s="452"/>
      <c r="U5" s="452"/>
      <c r="V5" s="452"/>
      <c r="W5" s="452"/>
      <c r="X5" s="452"/>
      <c r="Y5" s="452"/>
      <c r="Z5" s="452"/>
      <c r="AA5" s="452"/>
      <c r="AB5" s="452"/>
      <c r="AC5" s="452"/>
      <c r="AD5" s="452"/>
      <c r="AE5" s="452"/>
      <c r="AF5" s="452"/>
      <c r="AG5" s="452"/>
      <c r="AH5" s="452"/>
      <c r="AI5" s="452"/>
      <c r="AJ5" s="452"/>
      <c r="AK5" s="452"/>
      <c r="AL5" s="452"/>
    </row>
    <row r="6" spans="1:54" ht="20.25" customHeight="1" x14ac:dyDescent="0.25">
      <c r="A6" s="3"/>
      <c r="B6" s="116"/>
      <c r="C6" s="443" t="s">
        <v>497</v>
      </c>
      <c r="D6" s="443"/>
      <c r="E6" s="443"/>
      <c r="F6" s="443"/>
      <c r="G6" s="443"/>
      <c r="H6" s="443"/>
      <c r="I6" s="443"/>
      <c r="J6" s="443"/>
      <c r="K6" s="443"/>
      <c r="L6" s="443"/>
      <c r="M6" s="443"/>
      <c r="N6" s="443"/>
      <c r="O6" s="443"/>
      <c r="P6" s="443"/>
      <c r="Q6" s="443"/>
      <c r="R6" s="443"/>
      <c r="S6" s="443"/>
      <c r="T6" s="443"/>
      <c r="U6" s="443"/>
      <c r="V6" s="443"/>
      <c r="W6" s="443"/>
      <c r="X6" s="443"/>
      <c r="Y6" s="443"/>
      <c r="Z6" s="443"/>
      <c r="AA6" s="443"/>
      <c r="AB6" s="443"/>
      <c r="AC6" s="443"/>
      <c r="AD6" s="443"/>
      <c r="AE6" s="443"/>
      <c r="AF6" s="443"/>
      <c r="AG6" s="443"/>
      <c r="AH6" s="443"/>
      <c r="AI6" s="443"/>
      <c r="AJ6" s="443"/>
      <c r="AK6" s="443"/>
      <c r="AL6" s="443"/>
    </row>
    <row r="7" spans="1:54" ht="18.75" customHeight="1" x14ac:dyDescent="0.25">
      <c r="A7" s="3"/>
      <c r="B7" s="116"/>
      <c r="C7" s="443" t="s">
        <v>500</v>
      </c>
      <c r="D7" s="443"/>
      <c r="E7" s="443"/>
      <c r="F7" s="443"/>
      <c r="G7" s="443"/>
      <c r="H7" s="443"/>
      <c r="I7" s="443"/>
      <c r="J7" s="443"/>
      <c r="K7" s="443"/>
      <c r="L7" s="443"/>
      <c r="M7" s="443"/>
      <c r="N7" s="443"/>
      <c r="O7" s="443"/>
      <c r="P7" s="443"/>
      <c r="Q7" s="443"/>
      <c r="R7" s="443"/>
      <c r="S7" s="443"/>
      <c r="T7" s="443"/>
      <c r="U7" s="443"/>
      <c r="V7" s="443"/>
      <c r="W7" s="443"/>
      <c r="X7" s="443"/>
      <c r="Y7" s="443"/>
      <c r="Z7" s="443"/>
      <c r="AA7" s="443"/>
      <c r="AB7" s="443"/>
      <c r="AC7" s="443"/>
      <c r="AD7" s="443"/>
      <c r="AE7" s="443"/>
      <c r="AF7" s="443"/>
      <c r="AG7" s="443"/>
      <c r="AH7" s="443"/>
      <c r="AI7" s="443"/>
      <c r="AJ7" s="443"/>
      <c r="AK7" s="443"/>
      <c r="AL7" s="443"/>
    </row>
    <row r="8" spans="1:54" ht="42" customHeight="1" x14ac:dyDescent="0.25">
      <c r="A8" s="3"/>
      <c r="B8" s="454" t="s">
        <v>501</v>
      </c>
      <c r="C8" s="454"/>
      <c r="D8" s="454"/>
      <c r="E8" s="454"/>
      <c r="F8" s="454"/>
      <c r="G8" s="454"/>
      <c r="H8" s="454"/>
      <c r="I8" s="454"/>
      <c r="J8" s="454"/>
      <c r="K8" s="454"/>
      <c r="L8" s="454"/>
      <c r="M8" s="454"/>
      <c r="N8" s="454"/>
      <c r="O8" s="454"/>
      <c r="P8" s="454"/>
      <c r="Q8" s="454"/>
      <c r="R8" s="454"/>
      <c r="S8" s="454"/>
      <c r="T8" s="454"/>
      <c r="U8" s="454"/>
      <c r="V8" s="454"/>
      <c r="W8" s="454"/>
      <c r="X8" s="454"/>
      <c r="Y8" s="454"/>
      <c r="Z8" s="454"/>
      <c r="AA8" s="454"/>
      <c r="AB8" s="454"/>
      <c r="AC8" s="454"/>
      <c r="AD8" s="454"/>
      <c r="AE8" s="454"/>
      <c r="AF8" s="454"/>
      <c r="AG8" s="454"/>
      <c r="AH8" s="454"/>
      <c r="AI8" s="454"/>
      <c r="AJ8" s="454"/>
      <c r="AK8" s="454"/>
      <c r="AL8" s="454"/>
    </row>
    <row r="9" spans="1:54" ht="22.5" customHeight="1" x14ac:dyDescent="0.25">
      <c r="A9" s="3"/>
      <c r="B9" s="116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G9" s="385"/>
      <c r="AH9" s="181"/>
      <c r="AI9" s="181"/>
      <c r="AJ9" s="181"/>
      <c r="AK9" s="181"/>
      <c r="AL9" s="186" t="s">
        <v>509</v>
      </c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</row>
    <row r="10" spans="1:54" s="5" customFormat="1" ht="16.5" customHeight="1" x14ac:dyDescent="0.3">
      <c r="A10" s="3"/>
      <c r="B10" s="444" t="s">
        <v>0</v>
      </c>
      <c r="C10" s="461" t="s">
        <v>255</v>
      </c>
      <c r="D10" s="87"/>
      <c r="E10" s="87"/>
      <c r="F10" s="88"/>
      <c r="G10" s="89"/>
      <c r="H10" s="90"/>
      <c r="I10" s="91"/>
      <c r="J10" s="92"/>
      <c r="K10" s="92"/>
      <c r="L10" s="462" t="s">
        <v>410</v>
      </c>
      <c r="M10" s="462"/>
      <c r="N10" s="462"/>
      <c r="O10" s="462" t="s">
        <v>411</v>
      </c>
      <c r="P10" s="462"/>
      <c r="Q10" s="462"/>
      <c r="R10" s="462" t="s">
        <v>426</v>
      </c>
      <c r="S10" s="462"/>
      <c r="T10" s="462"/>
      <c r="U10" s="462" t="s">
        <v>411</v>
      </c>
      <c r="V10" s="462"/>
      <c r="W10" s="462"/>
      <c r="X10" s="462" t="s">
        <v>427</v>
      </c>
      <c r="Y10" s="462"/>
      <c r="Z10" s="462"/>
      <c r="AA10" s="462" t="s">
        <v>436</v>
      </c>
      <c r="AB10" s="462"/>
      <c r="AC10" s="462"/>
      <c r="AD10" s="462" t="s">
        <v>435</v>
      </c>
      <c r="AE10" s="462"/>
      <c r="AF10" s="462"/>
      <c r="AG10" s="462" t="s">
        <v>437</v>
      </c>
      <c r="AH10" s="462"/>
      <c r="AI10" s="462"/>
      <c r="AJ10" s="445" t="s">
        <v>390</v>
      </c>
      <c r="AK10" s="446" t="s">
        <v>391</v>
      </c>
      <c r="AL10" s="446" t="s">
        <v>392</v>
      </c>
    </row>
    <row r="11" spans="1:54" s="2" customFormat="1" ht="25.5" customHeight="1" x14ac:dyDescent="0.25">
      <c r="A11" s="136"/>
      <c r="B11" s="444"/>
      <c r="C11" s="461"/>
      <c r="D11" s="23"/>
      <c r="E11" s="23"/>
      <c r="F11" s="33" t="s">
        <v>390</v>
      </c>
      <c r="G11" s="34" t="s">
        <v>391</v>
      </c>
      <c r="H11" s="34" t="s">
        <v>392</v>
      </c>
      <c r="I11" s="35" t="s">
        <v>390</v>
      </c>
      <c r="J11" s="35" t="s">
        <v>391</v>
      </c>
      <c r="K11" s="35" t="s">
        <v>392</v>
      </c>
      <c r="L11" s="430" t="s">
        <v>390</v>
      </c>
      <c r="M11" s="431" t="s">
        <v>391</v>
      </c>
      <c r="N11" s="431" t="s">
        <v>392</v>
      </c>
      <c r="O11" s="430" t="s">
        <v>390</v>
      </c>
      <c r="P11" s="431" t="s">
        <v>391</v>
      </c>
      <c r="Q11" s="431" t="s">
        <v>392</v>
      </c>
      <c r="R11" s="430" t="s">
        <v>390</v>
      </c>
      <c r="S11" s="431" t="s">
        <v>391</v>
      </c>
      <c r="T11" s="431" t="s">
        <v>392</v>
      </c>
      <c r="U11" s="430" t="s">
        <v>390</v>
      </c>
      <c r="V11" s="431" t="s">
        <v>391</v>
      </c>
      <c r="W11" s="431" t="s">
        <v>392</v>
      </c>
      <c r="X11" s="430" t="s">
        <v>390</v>
      </c>
      <c r="Y11" s="431" t="s">
        <v>391</v>
      </c>
      <c r="Z11" s="431" t="s">
        <v>392</v>
      </c>
      <c r="AA11" s="430" t="s">
        <v>390</v>
      </c>
      <c r="AB11" s="431" t="s">
        <v>391</v>
      </c>
      <c r="AC11" s="431" t="s">
        <v>392</v>
      </c>
      <c r="AD11" s="442" t="s">
        <v>390</v>
      </c>
      <c r="AE11" s="431" t="s">
        <v>391</v>
      </c>
      <c r="AF11" s="431" t="s">
        <v>392</v>
      </c>
      <c r="AG11" s="442" t="s">
        <v>390</v>
      </c>
      <c r="AH11" s="431" t="s">
        <v>391</v>
      </c>
      <c r="AI11" s="431" t="s">
        <v>392</v>
      </c>
      <c r="AJ11" s="445"/>
      <c r="AK11" s="446"/>
      <c r="AL11" s="446"/>
    </row>
    <row r="12" spans="1:54" s="464" customFormat="1" ht="21.75" customHeight="1" x14ac:dyDescent="0.2">
      <c r="A12" s="465"/>
      <c r="B12" s="463" t="s">
        <v>510</v>
      </c>
      <c r="C12" s="466" t="s">
        <v>511</v>
      </c>
      <c r="D12" s="467"/>
      <c r="E12" s="467"/>
      <c r="F12" s="468"/>
      <c r="G12" s="468"/>
      <c r="H12" s="468"/>
      <c r="I12" s="469"/>
      <c r="J12" s="469"/>
      <c r="K12" s="469"/>
      <c r="L12" s="470"/>
      <c r="M12" s="470"/>
      <c r="N12" s="470"/>
      <c r="O12" s="470"/>
      <c r="P12" s="470"/>
      <c r="Q12" s="470"/>
      <c r="R12" s="470"/>
      <c r="S12" s="470"/>
      <c r="T12" s="470"/>
      <c r="U12" s="470"/>
      <c r="V12" s="470"/>
      <c r="W12" s="470"/>
      <c r="X12" s="470"/>
      <c r="Y12" s="470"/>
      <c r="Z12" s="470"/>
      <c r="AA12" s="470"/>
      <c r="AB12" s="470"/>
      <c r="AC12" s="470"/>
      <c r="AD12" s="471"/>
      <c r="AE12" s="470"/>
      <c r="AF12" s="470"/>
      <c r="AG12" s="471"/>
      <c r="AH12" s="470"/>
      <c r="AI12" s="470"/>
      <c r="AJ12" s="470" t="s">
        <v>512</v>
      </c>
      <c r="AK12" s="470" t="s">
        <v>513</v>
      </c>
      <c r="AL12" s="470" t="s">
        <v>514</v>
      </c>
    </row>
    <row r="13" spans="1:54" s="112" customFormat="1" ht="21.75" customHeight="1" x14ac:dyDescent="0.25">
      <c r="A13" s="110"/>
      <c r="B13" s="117"/>
      <c r="C13" s="137" t="s">
        <v>256</v>
      </c>
      <c r="D13" s="111"/>
      <c r="E13" s="111"/>
      <c r="F13" s="138">
        <f>F16+F23+F33+F46+F57</f>
        <v>548454</v>
      </c>
      <c r="G13" s="138">
        <f t="shared" ref="G13:K13" si="0">G16+G23+G33+G46+G57</f>
        <v>545270</v>
      </c>
      <c r="H13" s="138">
        <f t="shared" si="0"/>
        <v>559687</v>
      </c>
      <c r="I13" s="138">
        <f t="shared" si="0"/>
        <v>0</v>
      </c>
      <c r="J13" s="138">
        <f t="shared" si="0"/>
        <v>0</v>
      </c>
      <c r="K13" s="138">
        <f t="shared" si="0"/>
        <v>0</v>
      </c>
      <c r="L13" s="139">
        <f>L16+L23+L33+L46+L57</f>
        <v>548454</v>
      </c>
      <c r="M13" s="139">
        <f t="shared" ref="M13:AK13" si="1">M16+M23+M33+M46+M57</f>
        <v>545270</v>
      </c>
      <c r="N13" s="139">
        <f t="shared" si="1"/>
        <v>559687</v>
      </c>
      <c r="O13" s="139">
        <f t="shared" si="1"/>
        <v>-5648</v>
      </c>
      <c r="P13" s="139">
        <f t="shared" si="1"/>
        <v>0</v>
      </c>
      <c r="Q13" s="139">
        <f t="shared" si="1"/>
        <v>0</v>
      </c>
      <c r="R13" s="139">
        <f t="shared" si="1"/>
        <v>542806</v>
      </c>
      <c r="S13" s="139">
        <f t="shared" si="1"/>
        <v>545270</v>
      </c>
      <c r="T13" s="139">
        <f t="shared" si="1"/>
        <v>559687</v>
      </c>
      <c r="U13" s="139">
        <f t="shared" si="1"/>
        <v>0</v>
      </c>
      <c r="V13" s="139">
        <f t="shared" si="1"/>
        <v>0</v>
      </c>
      <c r="W13" s="139">
        <f t="shared" si="1"/>
        <v>0</v>
      </c>
      <c r="X13" s="139">
        <f t="shared" si="1"/>
        <v>542806</v>
      </c>
      <c r="Y13" s="139">
        <f t="shared" si="1"/>
        <v>545270</v>
      </c>
      <c r="Z13" s="139">
        <f t="shared" si="1"/>
        <v>559687</v>
      </c>
      <c r="AA13" s="139">
        <f t="shared" si="1"/>
        <v>0</v>
      </c>
      <c r="AB13" s="139">
        <f t="shared" si="1"/>
        <v>0</v>
      </c>
      <c r="AC13" s="139">
        <f t="shared" si="1"/>
        <v>0</v>
      </c>
      <c r="AD13" s="139">
        <f>AD16+AD23+AD33+AD46+AD57</f>
        <v>542806</v>
      </c>
      <c r="AE13" s="139">
        <f t="shared" si="1"/>
        <v>545270</v>
      </c>
      <c r="AF13" s="139">
        <f>AF16+AF23+AF33+AF46+AF57</f>
        <v>559687</v>
      </c>
      <c r="AG13" s="139">
        <f t="shared" si="1"/>
        <v>0</v>
      </c>
      <c r="AH13" s="139">
        <f t="shared" si="1"/>
        <v>0</v>
      </c>
      <c r="AI13" s="139">
        <f t="shared" si="1"/>
        <v>0</v>
      </c>
      <c r="AJ13" s="139">
        <f>AJ16+AJ23+AJ33+AJ46+AJ57</f>
        <v>542806</v>
      </c>
      <c r="AK13" s="139">
        <f t="shared" si="1"/>
        <v>545270</v>
      </c>
      <c r="AL13" s="139">
        <f>AL16+AL23+AL33+AL46+AL57</f>
        <v>559687</v>
      </c>
    </row>
    <row r="14" spans="1:54" s="98" customFormat="1" ht="30" hidden="1" customHeight="1" x14ac:dyDescent="0.3">
      <c r="A14" s="93"/>
      <c r="B14" s="118"/>
      <c r="C14" s="94"/>
      <c r="D14" s="95"/>
      <c r="E14" s="95"/>
      <c r="F14" s="450" t="s">
        <v>328</v>
      </c>
      <c r="G14" s="450"/>
      <c r="H14" s="140"/>
      <c r="I14" s="96"/>
      <c r="J14" s="97"/>
      <c r="K14" s="97"/>
      <c r="L14" s="450" t="s">
        <v>328</v>
      </c>
      <c r="M14" s="450"/>
      <c r="N14" s="140"/>
      <c r="O14" s="450" t="s">
        <v>328</v>
      </c>
      <c r="P14" s="450"/>
      <c r="Q14" s="140"/>
      <c r="R14" s="141"/>
      <c r="S14" s="141"/>
      <c r="T14" s="141"/>
      <c r="U14" s="450" t="s">
        <v>328</v>
      </c>
      <c r="V14" s="450"/>
      <c r="W14" s="140"/>
      <c r="X14" s="141"/>
      <c r="Y14" s="141"/>
      <c r="Z14" s="141"/>
      <c r="AA14" s="450" t="s">
        <v>328</v>
      </c>
      <c r="AB14" s="450"/>
      <c r="AC14" s="140"/>
      <c r="AD14" s="141"/>
      <c r="AE14" s="141"/>
      <c r="AF14" s="141"/>
      <c r="AG14" s="450" t="s">
        <v>328</v>
      </c>
      <c r="AH14" s="450"/>
      <c r="AI14" s="140"/>
      <c r="AJ14" s="141"/>
      <c r="AK14" s="141"/>
      <c r="AL14" s="141"/>
    </row>
    <row r="15" spans="1:54" s="98" customFormat="1" ht="24" hidden="1" customHeight="1" x14ac:dyDescent="0.35">
      <c r="A15" s="93"/>
      <c r="B15" s="118"/>
      <c r="C15" s="99" t="s">
        <v>257</v>
      </c>
      <c r="D15" s="100"/>
      <c r="E15" s="100"/>
      <c r="F15" s="101">
        <f>(F17-F21)/43.08*28.08+F21</f>
        <v>262733.64066852361</v>
      </c>
      <c r="G15" s="101">
        <f>(G17-G21)/43.07*28.07+G21</f>
        <v>275450.64128163451</v>
      </c>
      <c r="H15" s="101">
        <f>(H17-H21)/42.72*27.72+H21</f>
        <v>287725.63764044945</v>
      </c>
      <c r="I15" s="96"/>
      <c r="J15" s="96"/>
      <c r="K15" s="96"/>
      <c r="L15" s="101">
        <f>(L17-L21)/43.08*28.08+L21</f>
        <v>262733.64066852361</v>
      </c>
      <c r="M15" s="101">
        <f>(M17-M21)/43.07*28.07+M21</f>
        <v>275450.64128163451</v>
      </c>
      <c r="N15" s="101">
        <f>(N17-N21)/42.72*27.72+N21</f>
        <v>287725.63764044945</v>
      </c>
      <c r="O15" s="101">
        <f>(O17-O21)/43.08*28.08+O21</f>
        <v>0</v>
      </c>
      <c r="P15" s="101">
        <f>(P17-P21)/43.07*28.07+P21</f>
        <v>0</v>
      </c>
      <c r="Q15" s="101">
        <f>(Q17-Q21)/42.72*27.72+Q21</f>
        <v>0</v>
      </c>
      <c r="R15" s="141"/>
      <c r="S15" s="141"/>
      <c r="T15" s="141"/>
      <c r="U15" s="101">
        <f>(U17-U21)/43.08*28.08+U21</f>
        <v>0</v>
      </c>
      <c r="V15" s="101">
        <f>(V17-V21)/43.07*28.07+V21</f>
        <v>0</v>
      </c>
      <c r="W15" s="101">
        <f>(W17-W21)/42.72*27.72+W21</f>
        <v>0</v>
      </c>
      <c r="X15" s="141"/>
      <c r="Y15" s="141"/>
      <c r="Z15" s="141"/>
      <c r="AA15" s="101">
        <f>(AA17-AA21)/43.08*28.08+AA21</f>
        <v>0</v>
      </c>
      <c r="AB15" s="101">
        <f>(AB17-AB21)/43.07*28.07+AB21</f>
        <v>0</v>
      </c>
      <c r="AC15" s="101">
        <f>(AC17-AC21)/42.72*27.72+AC21</f>
        <v>0</v>
      </c>
      <c r="AD15" s="141"/>
      <c r="AE15" s="141"/>
      <c r="AF15" s="141"/>
      <c r="AG15" s="386">
        <f>(AG17-AG21)/43.08*28.08+AG21</f>
        <v>0</v>
      </c>
      <c r="AH15" s="101">
        <f>(AH17-AH21)/43.07*28.07+AH21</f>
        <v>0</v>
      </c>
      <c r="AI15" s="101">
        <f>(AI17-AI21)/42.72*27.72+AI21</f>
        <v>0</v>
      </c>
      <c r="AJ15" s="141"/>
      <c r="AK15" s="141"/>
      <c r="AL15" s="141"/>
    </row>
    <row r="16" spans="1:54" s="2" customFormat="1" ht="18.75" x14ac:dyDescent="0.3">
      <c r="A16" s="195"/>
      <c r="B16" s="120" t="s">
        <v>1</v>
      </c>
      <c r="C16" s="196" t="s">
        <v>113</v>
      </c>
      <c r="D16" s="23"/>
      <c r="E16" s="23"/>
      <c r="F16" s="18">
        <f t="shared" ref="F16:AL16" si="2">F17</f>
        <v>402453</v>
      </c>
      <c r="G16" s="18">
        <f t="shared" si="2"/>
        <v>422016</v>
      </c>
      <c r="H16" s="18">
        <f t="shared" si="2"/>
        <v>442792</v>
      </c>
      <c r="I16" s="18">
        <f t="shared" si="2"/>
        <v>0</v>
      </c>
      <c r="J16" s="18">
        <f t="shared" si="2"/>
        <v>0</v>
      </c>
      <c r="K16" s="18">
        <f t="shared" si="2"/>
        <v>0</v>
      </c>
      <c r="L16" s="17">
        <f t="shared" si="2"/>
        <v>402453</v>
      </c>
      <c r="M16" s="17">
        <f t="shared" si="2"/>
        <v>422016</v>
      </c>
      <c r="N16" s="17">
        <f t="shared" si="2"/>
        <v>442792</v>
      </c>
      <c r="O16" s="17">
        <f t="shared" si="2"/>
        <v>0</v>
      </c>
      <c r="P16" s="17">
        <f t="shared" si="2"/>
        <v>0</v>
      </c>
      <c r="Q16" s="17">
        <f t="shared" si="2"/>
        <v>0</v>
      </c>
      <c r="R16" s="17">
        <f t="shared" si="2"/>
        <v>402453</v>
      </c>
      <c r="S16" s="17">
        <f t="shared" si="2"/>
        <v>422016</v>
      </c>
      <c r="T16" s="17">
        <f t="shared" si="2"/>
        <v>442792</v>
      </c>
      <c r="U16" s="17">
        <f t="shared" si="2"/>
        <v>0</v>
      </c>
      <c r="V16" s="17">
        <f t="shared" si="2"/>
        <v>0</v>
      </c>
      <c r="W16" s="17">
        <f t="shared" si="2"/>
        <v>0</v>
      </c>
      <c r="X16" s="17">
        <f t="shared" si="2"/>
        <v>402453</v>
      </c>
      <c r="Y16" s="17">
        <f t="shared" si="2"/>
        <v>422016</v>
      </c>
      <c r="Z16" s="17">
        <f t="shared" si="2"/>
        <v>442792</v>
      </c>
      <c r="AA16" s="17">
        <f t="shared" si="2"/>
        <v>0</v>
      </c>
      <c r="AB16" s="17">
        <f t="shared" si="2"/>
        <v>0</v>
      </c>
      <c r="AC16" s="17">
        <f t="shared" si="2"/>
        <v>0</v>
      </c>
      <c r="AD16" s="17">
        <f t="shared" si="2"/>
        <v>402453</v>
      </c>
      <c r="AE16" s="17">
        <f t="shared" si="2"/>
        <v>422016</v>
      </c>
      <c r="AF16" s="17">
        <f t="shared" si="2"/>
        <v>442792</v>
      </c>
      <c r="AG16" s="139">
        <f t="shared" si="2"/>
        <v>0</v>
      </c>
      <c r="AH16" s="17">
        <f t="shared" si="2"/>
        <v>0</v>
      </c>
      <c r="AI16" s="17">
        <f t="shared" si="2"/>
        <v>0</v>
      </c>
      <c r="AJ16" s="17">
        <f t="shared" si="2"/>
        <v>402453</v>
      </c>
      <c r="AK16" s="17">
        <f t="shared" si="2"/>
        <v>422016</v>
      </c>
      <c r="AL16" s="17">
        <f t="shared" si="2"/>
        <v>442792</v>
      </c>
    </row>
    <row r="17" spans="1:38" s="2" customFormat="1" ht="23.25" customHeight="1" x14ac:dyDescent="0.3">
      <c r="A17" s="195">
        <v>182</v>
      </c>
      <c r="B17" s="120" t="s">
        <v>2</v>
      </c>
      <c r="C17" s="251" t="s">
        <v>114</v>
      </c>
      <c r="D17" s="23"/>
      <c r="E17" s="23"/>
      <c r="F17" s="200">
        <f>SUM(F18:F22)</f>
        <v>402453</v>
      </c>
      <c r="G17" s="200">
        <f>SUM(G18:G22)</f>
        <v>422016</v>
      </c>
      <c r="H17" s="200">
        <f>SUM(H18:H22)</f>
        <v>442792</v>
      </c>
      <c r="I17" s="24">
        <f>L17-F17</f>
        <v>0</v>
      </c>
      <c r="J17" s="24">
        <f t="shared" ref="J17:K81" si="3">M17-G17</f>
        <v>0</v>
      </c>
      <c r="K17" s="24">
        <f t="shared" si="3"/>
        <v>0</v>
      </c>
      <c r="L17" s="16">
        <f>SUM(L18:L22)</f>
        <v>402453</v>
      </c>
      <c r="M17" s="16">
        <f>SUM(M18:M22)</f>
        <v>422016</v>
      </c>
      <c r="N17" s="16">
        <f>SUM(N18:N22)</f>
        <v>442792</v>
      </c>
      <c r="O17" s="16">
        <f t="shared" ref="O17:AL17" si="4">SUM(O18:O22)</f>
        <v>0</v>
      </c>
      <c r="P17" s="16">
        <f t="shared" si="4"/>
        <v>0</v>
      </c>
      <c r="Q17" s="16">
        <f t="shared" si="4"/>
        <v>0</v>
      </c>
      <c r="R17" s="16">
        <f t="shared" si="4"/>
        <v>402453</v>
      </c>
      <c r="S17" s="16">
        <f t="shared" si="4"/>
        <v>422016</v>
      </c>
      <c r="T17" s="16">
        <f t="shared" si="4"/>
        <v>442792</v>
      </c>
      <c r="U17" s="16">
        <f t="shared" si="4"/>
        <v>0</v>
      </c>
      <c r="V17" s="16">
        <f t="shared" si="4"/>
        <v>0</v>
      </c>
      <c r="W17" s="16">
        <f t="shared" si="4"/>
        <v>0</v>
      </c>
      <c r="X17" s="16">
        <f t="shared" si="4"/>
        <v>402453</v>
      </c>
      <c r="Y17" s="16">
        <f t="shared" si="4"/>
        <v>422016</v>
      </c>
      <c r="Z17" s="16">
        <f t="shared" si="4"/>
        <v>442792</v>
      </c>
      <c r="AA17" s="16">
        <f t="shared" si="4"/>
        <v>0</v>
      </c>
      <c r="AB17" s="16">
        <f t="shared" si="4"/>
        <v>0</v>
      </c>
      <c r="AC17" s="16">
        <f t="shared" si="4"/>
        <v>0</v>
      </c>
      <c r="AD17" s="16">
        <f t="shared" si="4"/>
        <v>402453</v>
      </c>
      <c r="AE17" s="16">
        <f t="shared" si="4"/>
        <v>422016</v>
      </c>
      <c r="AF17" s="16">
        <f t="shared" si="4"/>
        <v>442792</v>
      </c>
      <c r="AG17" s="160">
        <f t="shared" si="4"/>
        <v>0</v>
      </c>
      <c r="AH17" s="16">
        <f t="shared" si="4"/>
        <v>0</v>
      </c>
      <c r="AI17" s="16">
        <f t="shared" si="4"/>
        <v>0</v>
      </c>
      <c r="AJ17" s="16">
        <f t="shared" si="4"/>
        <v>402453</v>
      </c>
      <c r="AK17" s="16">
        <f t="shared" si="4"/>
        <v>422016</v>
      </c>
      <c r="AL17" s="16">
        <f t="shared" si="4"/>
        <v>442792</v>
      </c>
    </row>
    <row r="18" spans="1:38" s="2" customFormat="1" ht="78.75" x14ac:dyDescent="0.25">
      <c r="A18" s="195">
        <v>182</v>
      </c>
      <c r="B18" s="252" t="s">
        <v>3</v>
      </c>
      <c r="C18" s="253" t="s">
        <v>258</v>
      </c>
      <c r="D18" s="23"/>
      <c r="E18" s="23"/>
      <c r="F18" s="200">
        <v>396918</v>
      </c>
      <c r="G18" s="200">
        <v>416270</v>
      </c>
      <c r="H18" s="200">
        <v>436835</v>
      </c>
      <c r="I18" s="24">
        <f>L18-F18</f>
        <v>0</v>
      </c>
      <c r="J18" s="24">
        <f t="shared" si="3"/>
        <v>0</v>
      </c>
      <c r="K18" s="24">
        <f t="shared" si="3"/>
        <v>0</v>
      </c>
      <c r="L18" s="16">
        <v>396918</v>
      </c>
      <c r="M18" s="16">
        <v>416270</v>
      </c>
      <c r="N18" s="16">
        <v>436835</v>
      </c>
      <c r="O18" s="16"/>
      <c r="P18" s="16"/>
      <c r="Q18" s="16"/>
      <c r="R18" s="143">
        <f t="shared" ref="R18:T81" si="5">L18+O18</f>
        <v>396918</v>
      </c>
      <c r="S18" s="143">
        <f t="shared" si="5"/>
        <v>416270</v>
      </c>
      <c r="T18" s="143">
        <f t="shared" si="5"/>
        <v>436835</v>
      </c>
      <c r="U18" s="16"/>
      <c r="V18" s="16"/>
      <c r="W18" s="16"/>
      <c r="X18" s="143">
        <f t="shared" ref="X18:Z22" si="6">R18+U18</f>
        <v>396918</v>
      </c>
      <c r="Y18" s="143">
        <f t="shared" si="6"/>
        <v>416270</v>
      </c>
      <c r="Z18" s="143">
        <f t="shared" si="6"/>
        <v>436835</v>
      </c>
      <c r="AA18" s="16"/>
      <c r="AB18" s="16"/>
      <c r="AC18" s="16"/>
      <c r="AD18" s="143">
        <f t="shared" ref="AD18:AF22" si="7">X18+AA18</f>
        <v>396918</v>
      </c>
      <c r="AE18" s="143">
        <f t="shared" si="7"/>
        <v>416270</v>
      </c>
      <c r="AF18" s="143">
        <f t="shared" si="7"/>
        <v>436835</v>
      </c>
      <c r="AG18" s="160"/>
      <c r="AH18" s="16"/>
      <c r="AI18" s="16"/>
      <c r="AJ18" s="143">
        <f t="shared" ref="AJ18:AL22" si="8">AD18+AG18</f>
        <v>396918</v>
      </c>
      <c r="AK18" s="143">
        <f t="shared" si="8"/>
        <v>416270</v>
      </c>
      <c r="AL18" s="143">
        <f t="shared" si="8"/>
        <v>436835</v>
      </c>
    </row>
    <row r="19" spans="1:38" s="2" customFormat="1" ht="93.75" x14ac:dyDescent="0.25">
      <c r="A19" s="195">
        <v>182</v>
      </c>
      <c r="B19" s="252" t="s">
        <v>4</v>
      </c>
      <c r="C19" s="254" t="s">
        <v>115</v>
      </c>
      <c r="D19" s="23"/>
      <c r="E19" s="23"/>
      <c r="F19" s="200">
        <v>1658</v>
      </c>
      <c r="G19" s="200">
        <v>1739</v>
      </c>
      <c r="H19" s="200">
        <v>1825</v>
      </c>
      <c r="I19" s="24"/>
      <c r="J19" s="24">
        <f t="shared" si="3"/>
        <v>0</v>
      </c>
      <c r="K19" s="24">
        <f t="shared" si="3"/>
        <v>0</v>
      </c>
      <c r="L19" s="16">
        <v>1658</v>
      </c>
      <c r="M19" s="16">
        <v>1739</v>
      </c>
      <c r="N19" s="16">
        <v>1825</v>
      </c>
      <c r="O19" s="16"/>
      <c r="P19" s="16"/>
      <c r="Q19" s="16"/>
      <c r="R19" s="143">
        <f t="shared" si="5"/>
        <v>1658</v>
      </c>
      <c r="S19" s="143">
        <f t="shared" si="5"/>
        <v>1739</v>
      </c>
      <c r="T19" s="143">
        <f t="shared" si="5"/>
        <v>1825</v>
      </c>
      <c r="U19" s="16"/>
      <c r="V19" s="16"/>
      <c r="W19" s="16"/>
      <c r="X19" s="143">
        <f t="shared" si="6"/>
        <v>1658</v>
      </c>
      <c r="Y19" s="143">
        <f t="shared" si="6"/>
        <v>1739</v>
      </c>
      <c r="Z19" s="143">
        <f t="shared" si="6"/>
        <v>1825</v>
      </c>
      <c r="AA19" s="16"/>
      <c r="AB19" s="16"/>
      <c r="AC19" s="16"/>
      <c r="AD19" s="143">
        <f t="shared" si="7"/>
        <v>1658</v>
      </c>
      <c r="AE19" s="143">
        <f t="shared" si="7"/>
        <v>1739</v>
      </c>
      <c r="AF19" s="143">
        <f t="shared" si="7"/>
        <v>1825</v>
      </c>
      <c r="AG19" s="160"/>
      <c r="AH19" s="16"/>
      <c r="AI19" s="16"/>
      <c r="AJ19" s="143">
        <f t="shared" si="8"/>
        <v>1658</v>
      </c>
      <c r="AK19" s="143">
        <f t="shared" si="8"/>
        <v>1739</v>
      </c>
      <c r="AL19" s="143">
        <f t="shared" si="8"/>
        <v>1825</v>
      </c>
    </row>
    <row r="20" spans="1:38" s="255" customFormat="1" ht="37.5" x14ac:dyDescent="0.25">
      <c r="A20" s="195">
        <v>182</v>
      </c>
      <c r="B20" s="252" t="s">
        <v>5</v>
      </c>
      <c r="C20" s="254" t="s">
        <v>116</v>
      </c>
      <c r="D20" s="23"/>
      <c r="E20" s="23"/>
      <c r="F20" s="200">
        <v>2698</v>
      </c>
      <c r="G20" s="200">
        <v>2829</v>
      </c>
      <c r="H20" s="200">
        <v>2969</v>
      </c>
      <c r="I20" s="24">
        <f t="shared" ref="I20:K83" si="9">L20-F20</f>
        <v>0</v>
      </c>
      <c r="J20" s="24">
        <f t="shared" si="3"/>
        <v>0</v>
      </c>
      <c r="K20" s="24">
        <f t="shared" si="3"/>
        <v>0</v>
      </c>
      <c r="L20" s="16">
        <v>2698</v>
      </c>
      <c r="M20" s="16">
        <v>2829</v>
      </c>
      <c r="N20" s="16">
        <v>2969</v>
      </c>
      <c r="O20" s="16"/>
      <c r="P20" s="16"/>
      <c r="Q20" s="16"/>
      <c r="R20" s="143">
        <f t="shared" si="5"/>
        <v>2698</v>
      </c>
      <c r="S20" s="143">
        <f t="shared" si="5"/>
        <v>2829</v>
      </c>
      <c r="T20" s="143">
        <f t="shared" si="5"/>
        <v>2969</v>
      </c>
      <c r="U20" s="16"/>
      <c r="V20" s="16"/>
      <c r="W20" s="16"/>
      <c r="X20" s="143">
        <f t="shared" si="6"/>
        <v>2698</v>
      </c>
      <c r="Y20" s="143">
        <f t="shared" si="6"/>
        <v>2829</v>
      </c>
      <c r="Z20" s="143">
        <f t="shared" si="6"/>
        <v>2969</v>
      </c>
      <c r="AA20" s="16"/>
      <c r="AB20" s="16"/>
      <c r="AC20" s="16"/>
      <c r="AD20" s="143">
        <f t="shared" si="7"/>
        <v>2698</v>
      </c>
      <c r="AE20" s="143">
        <f t="shared" si="7"/>
        <v>2829</v>
      </c>
      <c r="AF20" s="143">
        <f t="shared" si="7"/>
        <v>2969</v>
      </c>
      <c r="AG20" s="160"/>
      <c r="AH20" s="16"/>
      <c r="AI20" s="16"/>
      <c r="AJ20" s="143">
        <f t="shared" si="8"/>
        <v>2698</v>
      </c>
      <c r="AK20" s="143">
        <f t="shared" si="8"/>
        <v>2829</v>
      </c>
      <c r="AL20" s="143">
        <f t="shared" si="8"/>
        <v>2969</v>
      </c>
    </row>
    <row r="21" spans="1:38" s="255" customFormat="1" ht="75" x14ac:dyDescent="0.25">
      <c r="A21" s="195">
        <v>182</v>
      </c>
      <c r="B21" s="252" t="s">
        <v>6</v>
      </c>
      <c r="C21" s="254" t="s">
        <v>117</v>
      </c>
      <c r="D21" s="23"/>
      <c r="E21" s="23"/>
      <c r="F21" s="200">
        <v>1179</v>
      </c>
      <c r="G21" s="200">
        <v>1178</v>
      </c>
      <c r="H21" s="200">
        <v>1163</v>
      </c>
      <c r="I21" s="24">
        <f t="shared" si="9"/>
        <v>0</v>
      </c>
      <c r="J21" s="24">
        <f t="shared" si="3"/>
        <v>0</v>
      </c>
      <c r="K21" s="24">
        <f t="shared" si="3"/>
        <v>0</v>
      </c>
      <c r="L21" s="16">
        <v>1179</v>
      </c>
      <c r="M21" s="16">
        <v>1178</v>
      </c>
      <c r="N21" s="16">
        <v>1163</v>
      </c>
      <c r="O21" s="16"/>
      <c r="P21" s="16"/>
      <c r="Q21" s="16"/>
      <c r="R21" s="143">
        <f t="shared" si="5"/>
        <v>1179</v>
      </c>
      <c r="S21" s="143">
        <f t="shared" si="5"/>
        <v>1178</v>
      </c>
      <c r="T21" s="143">
        <f t="shared" si="5"/>
        <v>1163</v>
      </c>
      <c r="U21" s="16"/>
      <c r="V21" s="16"/>
      <c r="W21" s="16"/>
      <c r="X21" s="143">
        <f t="shared" si="6"/>
        <v>1179</v>
      </c>
      <c r="Y21" s="143">
        <f t="shared" si="6"/>
        <v>1178</v>
      </c>
      <c r="Z21" s="143">
        <f t="shared" si="6"/>
        <v>1163</v>
      </c>
      <c r="AA21" s="16"/>
      <c r="AB21" s="16"/>
      <c r="AC21" s="16"/>
      <c r="AD21" s="143">
        <f t="shared" si="7"/>
        <v>1179</v>
      </c>
      <c r="AE21" s="143">
        <f t="shared" si="7"/>
        <v>1178</v>
      </c>
      <c r="AF21" s="143">
        <f t="shared" si="7"/>
        <v>1163</v>
      </c>
      <c r="AG21" s="160"/>
      <c r="AH21" s="16"/>
      <c r="AI21" s="16"/>
      <c r="AJ21" s="143">
        <f t="shared" si="8"/>
        <v>1179</v>
      </c>
      <c r="AK21" s="143">
        <f t="shared" si="8"/>
        <v>1178</v>
      </c>
      <c r="AL21" s="143">
        <f t="shared" si="8"/>
        <v>1163</v>
      </c>
    </row>
    <row r="22" spans="1:38" s="105" customFormat="1" ht="56.25" hidden="1" customHeight="1" x14ac:dyDescent="0.25">
      <c r="A22" s="93">
        <v>182</v>
      </c>
      <c r="B22" s="119" t="s">
        <v>259</v>
      </c>
      <c r="C22" s="104" t="s">
        <v>329</v>
      </c>
      <c r="D22" s="100"/>
      <c r="E22" s="100"/>
      <c r="F22" s="103">
        <v>0</v>
      </c>
      <c r="G22" s="103">
        <v>0</v>
      </c>
      <c r="H22" s="103">
        <v>0</v>
      </c>
      <c r="I22" s="96">
        <f t="shared" si="9"/>
        <v>0</v>
      </c>
      <c r="J22" s="96">
        <f t="shared" si="3"/>
        <v>0</v>
      </c>
      <c r="K22" s="96">
        <f t="shared" si="3"/>
        <v>0</v>
      </c>
      <c r="L22" s="103">
        <v>0</v>
      </c>
      <c r="M22" s="103">
        <v>0</v>
      </c>
      <c r="N22" s="103">
        <v>0</v>
      </c>
      <c r="O22" s="103">
        <v>0</v>
      </c>
      <c r="P22" s="103">
        <v>0</v>
      </c>
      <c r="Q22" s="103">
        <v>0</v>
      </c>
      <c r="R22" s="142">
        <f t="shared" si="5"/>
        <v>0</v>
      </c>
      <c r="S22" s="142">
        <f t="shared" si="5"/>
        <v>0</v>
      </c>
      <c r="T22" s="142">
        <f t="shared" si="5"/>
        <v>0</v>
      </c>
      <c r="U22" s="103">
        <v>0</v>
      </c>
      <c r="V22" s="103">
        <v>0</v>
      </c>
      <c r="W22" s="103">
        <v>0</v>
      </c>
      <c r="X22" s="142">
        <f t="shared" si="6"/>
        <v>0</v>
      </c>
      <c r="Y22" s="142">
        <f t="shared" si="6"/>
        <v>0</v>
      </c>
      <c r="Z22" s="142">
        <f t="shared" si="6"/>
        <v>0</v>
      </c>
      <c r="AA22" s="103">
        <v>0</v>
      </c>
      <c r="AB22" s="103">
        <v>0</v>
      </c>
      <c r="AC22" s="103">
        <v>0</v>
      </c>
      <c r="AD22" s="142">
        <f t="shared" si="7"/>
        <v>0</v>
      </c>
      <c r="AE22" s="142">
        <f t="shared" si="7"/>
        <v>0</v>
      </c>
      <c r="AF22" s="142">
        <f t="shared" si="7"/>
        <v>0</v>
      </c>
      <c r="AG22" s="158">
        <v>0</v>
      </c>
      <c r="AH22" s="103">
        <v>0</v>
      </c>
      <c r="AI22" s="103">
        <v>0</v>
      </c>
      <c r="AJ22" s="142">
        <f t="shared" si="8"/>
        <v>0</v>
      </c>
      <c r="AK22" s="142">
        <f t="shared" si="8"/>
        <v>0</v>
      </c>
      <c r="AL22" s="142">
        <f t="shared" si="8"/>
        <v>0</v>
      </c>
    </row>
    <row r="23" spans="1:38" s="36" customFormat="1" ht="37.5" x14ac:dyDescent="0.35">
      <c r="A23" s="195">
        <v>100</v>
      </c>
      <c r="B23" s="252" t="s">
        <v>7</v>
      </c>
      <c r="C23" s="256" t="s">
        <v>260</v>
      </c>
      <c r="D23" s="23"/>
      <c r="E23" s="23"/>
      <c r="F23" s="18">
        <f>F24</f>
        <v>18525</v>
      </c>
      <c r="G23" s="18">
        <f>G24</f>
        <v>20698</v>
      </c>
      <c r="H23" s="18">
        <f>H24</f>
        <v>20850</v>
      </c>
      <c r="I23" s="257">
        <f t="shared" si="9"/>
        <v>0</v>
      </c>
      <c r="J23" s="24">
        <f t="shared" si="3"/>
        <v>0</v>
      </c>
      <c r="K23" s="24">
        <f t="shared" si="3"/>
        <v>0</v>
      </c>
      <c r="L23" s="17">
        <f>L24</f>
        <v>18525</v>
      </c>
      <c r="M23" s="17">
        <f>M24</f>
        <v>20698</v>
      </c>
      <c r="N23" s="17">
        <f>N24</f>
        <v>20850</v>
      </c>
      <c r="O23" s="17">
        <f t="shared" ref="O23:AL23" si="10">O24</f>
        <v>0</v>
      </c>
      <c r="P23" s="17">
        <f t="shared" si="10"/>
        <v>0</v>
      </c>
      <c r="Q23" s="17">
        <f t="shared" si="10"/>
        <v>0</v>
      </c>
      <c r="R23" s="17">
        <f t="shared" si="10"/>
        <v>18525</v>
      </c>
      <c r="S23" s="17">
        <f t="shared" si="10"/>
        <v>20698</v>
      </c>
      <c r="T23" s="17">
        <f t="shared" si="10"/>
        <v>20850</v>
      </c>
      <c r="U23" s="17">
        <f t="shared" si="10"/>
        <v>0</v>
      </c>
      <c r="V23" s="17">
        <f t="shared" si="10"/>
        <v>0</v>
      </c>
      <c r="W23" s="17">
        <f t="shared" si="10"/>
        <v>0</v>
      </c>
      <c r="X23" s="17">
        <f t="shared" si="10"/>
        <v>18525</v>
      </c>
      <c r="Y23" s="17">
        <f t="shared" si="10"/>
        <v>20698</v>
      </c>
      <c r="Z23" s="17">
        <f t="shared" si="10"/>
        <v>20850</v>
      </c>
      <c r="AA23" s="17">
        <f t="shared" si="10"/>
        <v>0</v>
      </c>
      <c r="AB23" s="17">
        <f t="shared" si="10"/>
        <v>0</v>
      </c>
      <c r="AC23" s="17">
        <f t="shared" si="10"/>
        <v>0</v>
      </c>
      <c r="AD23" s="17">
        <f t="shared" si="10"/>
        <v>18525</v>
      </c>
      <c r="AE23" s="17">
        <f t="shared" si="10"/>
        <v>20698</v>
      </c>
      <c r="AF23" s="17">
        <f t="shared" si="10"/>
        <v>20850</v>
      </c>
      <c r="AG23" s="139">
        <f t="shared" si="10"/>
        <v>0</v>
      </c>
      <c r="AH23" s="17">
        <f t="shared" si="10"/>
        <v>0</v>
      </c>
      <c r="AI23" s="17">
        <f t="shared" si="10"/>
        <v>0</v>
      </c>
      <c r="AJ23" s="17">
        <f t="shared" si="10"/>
        <v>18525</v>
      </c>
      <c r="AK23" s="17">
        <f t="shared" si="10"/>
        <v>20698</v>
      </c>
      <c r="AL23" s="17">
        <f t="shared" si="10"/>
        <v>20850</v>
      </c>
    </row>
    <row r="24" spans="1:38" s="255" customFormat="1" ht="37.5" x14ac:dyDescent="0.25">
      <c r="A24" s="195">
        <v>100</v>
      </c>
      <c r="B24" s="252" t="s">
        <v>8</v>
      </c>
      <c r="C24" s="258" t="s">
        <v>261</v>
      </c>
      <c r="D24" s="23"/>
      <c r="E24" s="23"/>
      <c r="F24" s="259">
        <f>F25+F27+F29+F31</f>
        <v>18525</v>
      </c>
      <c r="G24" s="259">
        <f>G25+G27+G29+G31</f>
        <v>20698</v>
      </c>
      <c r="H24" s="259">
        <f>H25+H27+H29+H31</f>
        <v>20850</v>
      </c>
      <c r="I24" s="24">
        <f t="shared" si="9"/>
        <v>0</v>
      </c>
      <c r="J24" s="24">
        <f t="shared" si="3"/>
        <v>0</v>
      </c>
      <c r="K24" s="24">
        <f t="shared" si="3"/>
        <v>0</v>
      </c>
      <c r="L24" s="260">
        <f>L25+L27+L29+L31</f>
        <v>18525</v>
      </c>
      <c r="M24" s="260">
        <f>M25+M27+M29+M31</f>
        <v>20698</v>
      </c>
      <c r="N24" s="260">
        <f>N25+N27+N29+N31</f>
        <v>20850</v>
      </c>
      <c r="O24" s="260">
        <f t="shared" ref="O24:AL24" si="11">O25+O27+O29+O31</f>
        <v>0</v>
      </c>
      <c r="P24" s="260">
        <f t="shared" si="11"/>
        <v>0</v>
      </c>
      <c r="Q24" s="260">
        <f t="shared" si="11"/>
        <v>0</v>
      </c>
      <c r="R24" s="260">
        <f t="shared" si="11"/>
        <v>18525</v>
      </c>
      <c r="S24" s="260">
        <f t="shared" si="11"/>
        <v>20698</v>
      </c>
      <c r="T24" s="260">
        <f t="shared" si="11"/>
        <v>20850</v>
      </c>
      <c r="U24" s="260">
        <f t="shared" si="11"/>
        <v>0</v>
      </c>
      <c r="V24" s="260">
        <f t="shared" si="11"/>
        <v>0</v>
      </c>
      <c r="W24" s="260">
        <f t="shared" si="11"/>
        <v>0</v>
      </c>
      <c r="X24" s="260">
        <f t="shared" si="11"/>
        <v>18525</v>
      </c>
      <c r="Y24" s="260">
        <f t="shared" si="11"/>
        <v>20698</v>
      </c>
      <c r="Z24" s="260">
        <f t="shared" si="11"/>
        <v>20850</v>
      </c>
      <c r="AA24" s="260">
        <f t="shared" si="11"/>
        <v>0</v>
      </c>
      <c r="AB24" s="260">
        <f t="shared" si="11"/>
        <v>0</v>
      </c>
      <c r="AC24" s="260">
        <f t="shared" si="11"/>
        <v>0</v>
      </c>
      <c r="AD24" s="260">
        <f t="shared" si="11"/>
        <v>18525</v>
      </c>
      <c r="AE24" s="260">
        <f t="shared" si="11"/>
        <v>20698</v>
      </c>
      <c r="AF24" s="260">
        <f t="shared" si="11"/>
        <v>20850</v>
      </c>
      <c r="AG24" s="387">
        <f t="shared" si="11"/>
        <v>0</v>
      </c>
      <c r="AH24" s="260">
        <f t="shared" si="11"/>
        <v>0</v>
      </c>
      <c r="AI24" s="260">
        <f t="shared" si="11"/>
        <v>0</v>
      </c>
      <c r="AJ24" s="260">
        <f t="shared" si="11"/>
        <v>18525</v>
      </c>
      <c r="AK24" s="260">
        <f t="shared" si="11"/>
        <v>20698</v>
      </c>
      <c r="AL24" s="260">
        <f t="shared" si="11"/>
        <v>20850</v>
      </c>
    </row>
    <row r="25" spans="1:38" s="255" customFormat="1" ht="56.25" x14ac:dyDescent="0.25">
      <c r="A25" s="195">
        <v>100</v>
      </c>
      <c r="B25" s="252" t="s">
        <v>9</v>
      </c>
      <c r="C25" s="261" t="s">
        <v>118</v>
      </c>
      <c r="D25" s="23"/>
      <c r="E25" s="23"/>
      <c r="F25" s="200">
        <f>F26</f>
        <v>8489</v>
      </c>
      <c r="G25" s="200">
        <f>G26</f>
        <v>9541</v>
      </c>
      <c r="H25" s="200">
        <f>H26</f>
        <v>9597</v>
      </c>
      <c r="I25" s="24">
        <f t="shared" si="9"/>
        <v>0</v>
      </c>
      <c r="J25" s="24">
        <f t="shared" si="3"/>
        <v>0</v>
      </c>
      <c r="K25" s="24">
        <f t="shared" si="3"/>
        <v>0</v>
      </c>
      <c r="L25" s="16">
        <f>L26</f>
        <v>8489</v>
      </c>
      <c r="M25" s="16">
        <f>M26</f>
        <v>9541</v>
      </c>
      <c r="N25" s="16">
        <f>N26</f>
        <v>9597</v>
      </c>
      <c r="O25" s="16">
        <f t="shared" ref="O25:AL25" si="12">O26</f>
        <v>0</v>
      </c>
      <c r="P25" s="16">
        <f t="shared" si="12"/>
        <v>0</v>
      </c>
      <c r="Q25" s="16">
        <f t="shared" si="12"/>
        <v>0</v>
      </c>
      <c r="R25" s="16">
        <f t="shared" si="12"/>
        <v>8489</v>
      </c>
      <c r="S25" s="16">
        <f t="shared" si="12"/>
        <v>9541</v>
      </c>
      <c r="T25" s="16">
        <f t="shared" si="12"/>
        <v>9597</v>
      </c>
      <c r="U25" s="16">
        <f t="shared" si="12"/>
        <v>0</v>
      </c>
      <c r="V25" s="16">
        <f t="shared" si="12"/>
        <v>0</v>
      </c>
      <c r="W25" s="16">
        <f t="shared" si="12"/>
        <v>0</v>
      </c>
      <c r="X25" s="16">
        <f t="shared" si="12"/>
        <v>8489</v>
      </c>
      <c r="Y25" s="16">
        <f t="shared" si="12"/>
        <v>9541</v>
      </c>
      <c r="Z25" s="16">
        <f t="shared" si="12"/>
        <v>9597</v>
      </c>
      <c r="AA25" s="16">
        <f t="shared" si="12"/>
        <v>0</v>
      </c>
      <c r="AB25" s="16">
        <f t="shared" si="12"/>
        <v>0</v>
      </c>
      <c r="AC25" s="16">
        <f t="shared" si="12"/>
        <v>0</v>
      </c>
      <c r="AD25" s="16">
        <f t="shared" si="12"/>
        <v>8489</v>
      </c>
      <c r="AE25" s="16">
        <f t="shared" si="12"/>
        <v>9541</v>
      </c>
      <c r="AF25" s="16">
        <f t="shared" si="12"/>
        <v>9597</v>
      </c>
      <c r="AG25" s="160">
        <f t="shared" si="12"/>
        <v>0</v>
      </c>
      <c r="AH25" s="16">
        <f t="shared" si="12"/>
        <v>0</v>
      </c>
      <c r="AI25" s="16">
        <f t="shared" si="12"/>
        <v>0</v>
      </c>
      <c r="AJ25" s="16">
        <f t="shared" si="12"/>
        <v>8489</v>
      </c>
      <c r="AK25" s="16">
        <f t="shared" si="12"/>
        <v>9541</v>
      </c>
      <c r="AL25" s="16">
        <f t="shared" si="12"/>
        <v>9597</v>
      </c>
    </row>
    <row r="26" spans="1:38" s="255" customFormat="1" ht="93.75" x14ac:dyDescent="0.25">
      <c r="A26" s="195">
        <v>100</v>
      </c>
      <c r="B26" s="252" t="s">
        <v>262</v>
      </c>
      <c r="C26" s="254" t="s">
        <v>263</v>
      </c>
      <c r="D26" s="23"/>
      <c r="E26" s="23"/>
      <c r="F26" s="262">
        <v>8489</v>
      </c>
      <c r="G26" s="262">
        <v>9541</v>
      </c>
      <c r="H26" s="262">
        <v>9597</v>
      </c>
      <c r="I26" s="24">
        <f t="shared" si="9"/>
        <v>0</v>
      </c>
      <c r="J26" s="24">
        <f t="shared" si="3"/>
        <v>0</v>
      </c>
      <c r="K26" s="24">
        <f t="shared" si="3"/>
        <v>0</v>
      </c>
      <c r="L26" s="263">
        <v>8489</v>
      </c>
      <c r="M26" s="263">
        <v>9541</v>
      </c>
      <c r="N26" s="263">
        <v>9597</v>
      </c>
      <c r="O26" s="263"/>
      <c r="P26" s="263"/>
      <c r="Q26" s="263"/>
      <c r="R26" s="143">
        <f t="shared" si="5"/>
        <v>8489</v>
      </c>
      <c r="S26" s="143">
        <f t="shared" si="5"/>
        <v>9541</v>
      </c>
      <c r="T26" s="143">
        <f t="shared" si="5"/>
        <v>9597</v>
      </c>
      <c r="U26" s="263"/>
      <c r="V26" s="263"/>
      <c r="W26" s="263"/>
      <c r="X26" s="143">
        <f t="shared" ref="X26:Z26" si="13">R26+U26</f>
        <v>8489</v>
      </c>
      <c r="Y26" s="143">
        <f t="shared" si="13"/>
        <v>9541</v>
      </c>
      <c r="Z26" s="143">
        <f t="shared" si="13"/>
        <v>9597</v>
      </c>
      <c r="AA26" s="263"/>
      <c r="AB26" s="263"/>
      <c r="AC26" s="263"/>
      <c r="AD26" s="143">
        <f t="shared" ref="AD26:AF26" si="14">X26+AA26</f>
        <v>8489</v>
      </c>
      <c r="AE26" s="143">
        <f t="shared" si="14"/>
        <v>9541</v>
      </c>
      <c r="AF26" s="143">
        <f t="shared" si="14"/>
        <v>9597</v>
      </c>
      <c r="AG26" s="388"/>
      <c r="AH26" s="263"/>
      <c r="AI26" s="263"/>
      <c r="AJ26" s="143">
        <f t="shared" ref="AJ26:AL26" si="15">AD26+AG26</f>
        <v>8489</v>
      </c>
      <c r="AK26" s="143">
        <f t="shared" si="15"/>
        <v>9541</v>
      </c>
      <c r="AL26" s="143">
        <f t="shared" si="15"/>
        <v>9597</v>
      </c>
    </row>
    <row r="27" spans="1:38" s="255" customFormat="1" ht="75" x14ac:dyDescent="0.25">
      <c r="A27" s="195">
        <v>100</v>
      </c>
      <c r="B27" s="252" t="s">
        <v>10</v>
      </c>
      <c r="C27" s="261" t="s">
        <v>119</v>
      </c>
      <c r="D27" s="23"/>
      <c r="E27" s="23"/>
      <c r="F27" s="262">
        <f t="shared" ref="F27:G27" si="16">F28</f>
        <v>44</v>
      </c>
      <c r="G27" s="262">
        <f t="shared" si="16"/>
        <v>48</v>
      </c>
      <c r="H27" s="262">
        <f>H28</f>
        <v>47</v>
      </c>
      <c r="I27" s="24">
        <f t="shared" si="9"/>
        <v>0</v>
      </c>
      <c r="J27" s="24">
        <f t="shared" si="3"/>
        <v>0</v>
      </c>
      <c r="K27" s="24">
        <f t="shared" si="3"/>
        <v>0</v>
      </c>
      <c r="L27" s="263">
        <f t="shared" ref="L27:M27" si="17">L28</f>
        <v>44</v>
      </c>
      <c r="M27" s="263">
        <f t="shared" si="17"/>
        <v>48</v>
      </c>
      <c r="N27" s="263">
        <f>N28</f>
        <v>47</v>
      </c>
      <c r="O27" s="263">
        <f t="shared" ref="O27:AL27" si="18">O28</f>
        <v>0</v>
      </c>
      <c r="P27" s="263">
        <f t="shared" si="18"/>
        <v>0</v>
      </c>
      <c r="Q27" s="263">
        <f t="shared" si="18"/>
        <v>0</v>
      </c>
      <c r="R27" s="263">
        <f t="shared" si="18"/>
        <v>44</v>
      </c>
      <c r="S27" s="263">
        <f t="shared" si="18"/>
        <v>48</v>
      </c>
      <c r="T27" s="263">
        <f t="shared" si="18"/>
        <v>47</v>
      </c>
      <c r="U27" s="263">
        <f t="shared" si="18"/>
        <v>0</v>
      </c>
      <c r="V27" s="263">
        <f t="shared" si="18"/>
        <v>0</v>
      </c>
      <c r="W27" s="263">
        <f t="shared" si="18"/>
        <v>0</v>
      </c>
      <c r="X27" s="263">
        <f t="shared" si="18"/>
        <v>44</v>
      </c>
      <c r="Y27" s="263">
        <f t="shared" si="18"/>
        <v>48</v>
      </c>
      <c r="Z27" s="263">
        <f t="shared" si="18"/>
        <v>47</v>
      </c>
      <c r="AA27" s="263">
        <f t="shared" si="18"/>
        <v>0</v>
      </c>
      <c r="AB27" s="263">
        <f t="shared" si="18"/>
        <v>0</v>
      </c>
      <c r="AC27" s="263">
        <f t="shared" si="18"/>
        <v>0</v>
      </c>
      <c r="AD27" s="263">
        <f t="shared" si="18"/>
        <v>44</v>
      </c>
      <c r="AE27" s="263">
        <f t="shared" si="18"/>
        <v>48</v>
      </c>
      <c r="AF27" s="263">
        <f t="shared" si="18"/>
        <v>47</v>
      </c>
      <c r="AG27" s="388">
        <f t="shared" si="18"/>
        <v>0</v>
      </c>
      <c r="AH27" s="263">
        <f t="shared" si="18"/>
        <v>0</v>
      </c>
      <c r="AI27" s="263">
        <f t="shared" si="18"/>
        <v>0</v>
      </c>
      <c r="AJ27" s="263">
        <f t="shared" si="18"/>
        <v>44</v>
      </c>
      <c r="AK27" s="263">
        <f t="shared" si="18"/>
        <v>48</v>
      </c>
      <c r="AL27" s="263">
        <f t="shared" si="18"/>
        <v>47</v>
      </c>
    </row>
    <row r="28" spans="1:38" s="255" customFormat="1" ht="112.5" x14ac:dyDescent="0.25">
      <c r="A28" s="195">
        <v>100</v>
      </c>
      <c r="B28" s="252" t="s">
        <v>264</v>
      </c>
      <c r="C28" s="254" t="s">
        <v>265</v>
      </c>
      <c r="D28" s="23"/>
      <c r="E28" s="23"/>
      <c r="F28" s="262">
        <v>44</v>
      </c>
      <c r="G28" s="262">
        <v>48</v>
      </c>
      <c r="H28" s="262">
        <v>47</v>
      </c>
      <c r="I28" s="24">
        <f t="shared" si="9"/>
        <v>0</v>
      </c>
      <c r="J28" s="24">
        <f t="shared" si="3"/>
        <v>0</v>
      </c>
      <c r="K28" s="24">
        <f t="shared" si="3"/>
        <v>0</v>
      </c>
      <c r="L28" s="263">
        <v>44</v>
      </c>
      <c r="M28" s="263">
        <v>48</v>
      </c>
      <c r="N28" s="263">
        <v>47</v>
      </c>
      <c r="O28" s="263"/>
      <c r="P28" s="263"/>
      <c r="Q28" s="263"/>
      <c r="R28" s="143">
        <f t="shared" si="5"/>
        <v>44</v>
      </c>
      <c r="S28" s="143">
        <f t="shared" si="5"/>
        <v>48</v>
      </c>
      <c r="T28" s="143">
        <f t="shared" si="5"/>
        <v>47</v>
      </c>
      <c r="U28" s="263"/>
      <c r="V28" s="263"/>
      <c r="W28" s="263"/>
      <c r="X28" s="143">
        <f t="shared" ref="X28:Z28" si="19">R28+U28</f>
        <v>44</v>
      </c>
      <c r="Y28" s="143">
        <f t="shared" si="19"/>
        <v>48</v>
      </c>
      <c r="Z28" s="143">
        <f t="shared" si="19"/>
        <v>47</v>
      </c>
      <c r="AA28" s="263"/>
      <c r="AB28" s="263"/>
      <c r="AC28" s="263"/>
      <c r="AD28" s="143">
        <f t="shared" ref="AD28:AF28" si="20">X28+AA28</f>
        <v>44</v>
      </c>
      <c r="AE28" s="143">
        <f t="shared" si="20"/>
        <v>48</v>
      </c>
      <c r="AF28" s="143">
        <f t="shared" si="20"/>
        <v>47</v>
      </c>
      <c r="AG28" s="388"/>
      <c r="AH28" s="263"/>
      <c r="AI28" s="263"/>
      <c r="AJ28" s="143">
        <f t="shared" ref="AJ28:AL28" si="21">AD28+AG28</f>
        <v>44</v>
      </c>
      <c r="AK28" s="143">
        <f t="shared" si="21"/>
        <v>48</v>
      </c>
      <c r="AL28" s="143">
        <f t="shared" si="21"/>
        <v>47</v>
      </c>
    </row>
    <row r="29" spans="1:38" s="255" customFormat="1" ht="56.25" x14ac:dyDescent="0.25">
      <c r="A29" s="195">
        <v>100</v>
      </c>
      <c r="B29" s="252" t="s">
        <v>11</v>
      </c>
      <c r="C29" s="261" t="s">
        <v>120</v>
      </c>
      <c r="D29" s="23"/>
      <c r="E29" s="23"/>
      <c r="F29" s="200">
        <f>F30</f>
        <v>11088</v>
      </c>
      <c r="G29" s="200">
        <f>G30</f>
        <v>12428</v>
      </c>
      <c r="H29" s="200">
        <f>H30</f>
        <v>12424</v>
      </c>
      <c r="I29" s="24">
        <f t="shared" si="9"/>
        <v>0</v>
      </c>
      <c r="J29" s="24">
        <f t="shared" si="3"/>
        <v>0</v>
      </c>
      <c r="K29" s="24">
        <f t="shared" si="3"/>
        <v>0</v>
      </c>
      <c r="L29" s="16">
        <f>L30</f>
        <v>11088</v>
      </c>
      <c r="M29" s="16">
        <f>M30</f>
        <v>12428</v>
      </c>
      <c r="N29" s="16">
        <f>N30</f>
        <v>12424</v>
      </c>
      <c r="O29" s="16">
        <f t="shared" ref="O29:AL29" si="22">O30</f>
        <v>0</v>
      </c>
      <c r="P29" s="16">
        <f t="shared" si="22"/>
        <v>0</v>
      </c>
      <c r="Q29" s="16">
        <f t="shared" si="22"/>
        <v>0</v>
      </c>
      <c r="R29" s="16">
        <f t="shared" si="22"/>
        <v>11088</v>
      </c>
      <c r="S29" s="16">
        <f t="shared" si="22"/>
        <v>12428</v>
      </c>
      <c r="T29" s="16">
        <f t="shared" si="22"/>
        <v>12424</v>
      </c>
      <c r="U29" s="16">
        <f t="shared" si="22"/>
        <v>0</v>
      </c>
      <c r="V29" s="16">
        <f t="shared" si="22"/>
        <v>0</v>
      </c>
      <c r="W29" s="16">
        <f t="shared" si="22"/>
        <v>0</v>
      </c>
      <c r="X29" s="16">
        <f t="shared" si="22"/>
        <v>11088</v>
      </c>
      <c r="Y29" s="16">
        <f t="shared" si="22"/>
        <v>12428</v>
      </c>
      <c r="Z29" s="16">
        <f t="shared" si="22"/>
        <v>12424</v>
      </c>
      <c r="AA29" s="16">
        <f t="shared" si="22"/>
        <v>0</v>
      </c>
      <c r="AB29" s="16">
        <f t="shared" si="22"/>
        <v>0</v>
      </c>
      <c r="AC29" s="16">
        <f t="shared" si="22"/>
        <v>0</v>
      </c>
      <c r="AD29" s="16">
        <f t="shared" si="22"/>
        <v>11088</v>
      </c>
      <c r="AE29" s="16">
        <f t="shared" si="22"/>
        <v>12428</v>
      </c>
      <c r="AF29" s="16">
        <f t="shared" si="22"/>
        <v>12424</v>
      </c>
      <c r="AG29" s="160">
        <f t="shared" si="22"/>
        <v>0</v>
      </c>
      <c r="AH29" s="16">
        <f t="shared" si="22"/>
        <v>0</v>
      </c>
      <c r="AI29" s="16">
        <f t="shared" si="22"/>
        <v>0</v>
      </c>
      <c r="AJ29" s="16">
        <f t="shared" si="22"/>
        <v>11088</v>
      </c>
      <c r="AK29" s="16">
        <f t="shared" si="22"/>
        <v>12428</v>
      </c>
      <c r="AL29" s="16">
        <f t="shared" si="22"/>
        <v>12424</v>
      </c>
    </row>
    <row r="30" spans="1:38" s="255" customFormat="1" ht="93.75" x14ac:dyDescent="0.25">
      <c r="A30" s="195">
        <v>100</v>
      </c>
      <c r="B30" s="252" t="s">
        <v>266</v>
      </c>
      <c r="C30" s="254" t="s">
        <v>267</v>
      </c>
      <c r="D30" s="23"/>
      <c r="E30" s="23"/>
      <c r="F30" s="262">
        <v>11088</v>
      </c>
      <c r="G30" s="262">
        <v>12428</v>
      </c>
      <c r="H30" s="262">
        <v>12424</v>
      </c>
      <c r="I30" s="24">
        <f t="shared" si="9"/>
        <v>0</v>
      </c>
      <c r="J30" s="24">
        <f t="shared" si="3"/>
        <v>0</v>
      </c>
      <c r="K30" s="24">
        <f t="shared" si="3"/>
        <v>0</v>
      </c>
      <c r="L30" s="263">
        <v>11088</v>
      </c>
      <c r="M30" s="263">
        <v>12428</v>
      </c>
      <c r="N30" s="263">
        <v>12424</v>
      </c>
      <c r="O30" s="263"/>
      <c r="P30" s="263"/>
      <c r="Q30" s="263"/>
      <c r="R30" s="143">
        <f t="shared" si="5"/>
        <v>11088</v>
      </c>
      <c r="S30" s="143">
        <f t="shared" si="5"/>
        <v>12428</v>
      </c>
      <c r="T30" s="143">
        <f t="shared" si="5"/>
        <v>12424</v>
      </c>
      <c r="U30" s="263"/>
      <c r="V30" s="263"/>
      <c r="W30" s="263"/>
      <c r="X30" s="143">
        <f t="shared" ref="X30:Z30" si="23">R30+U30</f>
        <v>11088</v>
      </c>
      <c r="Y30" s="143">
        <f t="shared" si="23"/>
        <v>12428</v>
      </c>
      <c r="Z30" s="143">
        <f t="shared" si="23"/>
        <v>12424</v>
      </c>
      <c r="AA30" s="263"/>
      <c r="AB30" s="263"/>
      <c r="AC30" s="263"/>
      <c r="AD30" s="143">
        <f t="shared" ref="AD30:AF30" si="24">X30+AA30</f>
        <v>11088</v>
      </c>
      <c r="AE30" s="143">
        <f t="shared" si="24"/>
        <v>12428</v>
      </c>
      <c r="AF30" s="143">
        <f t="shared" si="24"/>
        <v>12424</v>
      </c>
      <c r="AG30" s="388"/>
      <c r="AH30" s="263"/>
      <c r="AI30" s="263"/>
      <c r="AJ30" s="143">
        <f t="shared" ref="AJ30:AL30" si="25">AD30+AG30</f>
        <v>11088</v>
      </c>
      <c r="AK30" s="143">
        <f t="shared" si="25"/>
        <v>12428</v>
      </c>
      <c r="AL30" s="143">
        <f t="shared" si="25"/>
        <v>12424</v>
      </c>
    </row>
    <row r="31" spans="1:38" s="255" customFormat="1" ht="56.25" x14ac:dyDescent="0.25">
      <c r="A31" s="195">
        <v>100</v>
      </c>
      <c r="B31" s="252" t="s">
        <v>12</v>
      </c>
      <c r="C31" s="261" t="s">
        <v>121</v>
      </c>
      <c r="D31" s="23"/>
      <c r="E31" s="23"/>
      <c r="F31" s="200">
        <f>F32</f>
        <v>-1096</v>
      </c>
      <c r="G31" s="200">
        <f>G32</f>
        <v>-1319</v>
      </c>
      <c r="H31" s="200">
        <f>H32</f>
        <v>-1218</v>
      </c>
      <c r="I31" s="24">
        <f t="shared" si="9"/>
        <v>0</v>
      </c>
      <c r="J31" s="24">
        <f t="shared" si="3"/>
        <v>0</v>
      </c>
      <c r="K31" s="24">
        <f t="shared" si="3"/>
        <v>0</v>
      </c>
      <c r="L31" s="16">
        <f>L32</f>
        <v>-1096</v>
      </c>
      <c r="M31" s="16">
        <f>M32</f>
        <v>-1319</v>
      </c>
      <c r="N31" s="16">
        <f>N32</f>
        <v>-1218</v>
      </c>
      <c r="O31" s="16">
        <f t="shared" ref="O31:AL31" si="26">O32</f>
        <v>0</v>
      </c>
      <c r="P31" s="16">
        <f t="shared" si="26"/>
        <v>0</v>
      </c>
      <c r="Q31" s="16">
        <f t="shared" si="26"/>
        <v>0</v>
      </c>
      <c r="R31" s="16">
        <f t="shared" si="26"/>
        <v>-1096</v>
      </c>
      <c r="S31" s="16">
        <f t="shared" si="26"/>
        <v>-1319</v>
      </c>
      <c r="T31" s="16">
        <f t="shared" si="26"/>
        <v>-1218</v>
      </c>
      <c r="U31" s="16">
        <f t="shared" si="26"/>
        <v>0</v>
      </c>
      <c r="V31" s="16">
        <f t="shared" si="26"/>
        <v>0</v>
      </c>
      <c r="W31" s="16">
        <f t="shared" si="26"/>
        <v>0</v>
      </c>
      <c r="X31" s="16">
        <f t="shared" si="26"/>
        <v>-1096</v>
      </c>
      <c r="Y31" s="16">
        <f t="shared" si="26"/>
        <v>-1319</v>
      </c>
      <c r="Z31" s="16">
        <f t="shared" si="26"/>
        <v>-1218</v>
      </c>
      <c r="AA31" s="16">
        <f t="shared" si="26"/>
        <v>0</v>
      </c>
      <c r="AB31" s="16">
        <f t="shared" si="26"/>
        <v>0</v>
      </c>
      <c r="AC31" s="16">
        <f t="shared" si="26"/>
        <v>0</v>
      </c>
      <c r="AD31" s="16">
        <f t="shared" si="26"/>
        <v>-1096</v>
      </c>
      <c r="AE31" s="16">
        <f t="shared" si="26"/>
        <v>-1319</v>
      </c>
      <c r="AF31" s="16">
        <f t="shared" si="26"/>
        <v>-1218</v>
      </c>
      <c r="AG31" s="160">
        <f t="shared" si="26"/>
        <v>0</v>
      </c>
      <c r="AH31" s="16">
        <f t="shared" si="26"/>
        <v>0</v>
      </c>
      <c r="AI31" s="16">
        <f t="shared" si="26"/>
        <v>0</v>
      </c>
      <c r="AJ31" s="16">
        <f t="shared" si="26"/>
        <v>-1096</v>
      </c>
      <c r="AK31" s="16">
        <f t="shared" si="26"/>
        <v>-1319</v>
      </c>
      <c r="AL31" s="16">
        <f t="shared" si="26"/>
        <v>-1218</v>
      </c>
    </row>
    <row r="32" spans="1:38" s="255" customFormat="1" ht="93.75" x14ac:dyDescent="0.25">
      <c r="A32" s="195">
        <v>100</v>
      </c>
      <c r="B32" s="252" t="s">
        <v>268</v>
      </c>
      <c r="C32" s="254" t="s">
        <v>269</v>
      </c>
      <c r="D32" s="23"/>
      <c r="E32" s="23"/>
      <c r="F32" s="262">
        <v>-1096</v>
      </c>
      <c r="G32" s="262">
        <v>-1319</v>
      </c>
      <c r="H32" s="262">
        <v>-1218</v>
      </c>
      <c r="I32" s="24">
        <f t="shared" si="9"/>
        <v>0</v>
      </c>
      <c r="J32" s="24">
        <f t="shared" si="3"/>
        <v>0</v>
      </c>
      <c r="K32" s="24">
        <f t="shared" si="3"/>
        <v>0</v>
      </c>
      <c r="L32" s="263">
        <v>-1096</v>
      </c>
      <c r="M32" s="263">
        <v>-1319</v>
      </c>
      <c r="N32" s="263">
        <v>-1218</v>
      </c>
      <c r="O32" s="263"/>
      <c r="P32" s="263"/>
      <c r="Q32" s="263"/>
      <c r="R32" s="143">
        <f t="shared" si="5"/>
        <v>-1096</v>
      </c>
      <c r="S32" s="143">
        <f t="shared" si="5"/>
        <v>-1319</v>
      </c>
      <c r="T32" s="143">
        <f t="shared" si="5"/>
        <v>-1218</v>
      </c>
      <c r="U32" s="263"/>
      <c r="V32" s="263"/>
      <c r="W32" s="263"/>
      <c r="X32" s="143">
        <f t="shared" ref="X32:Z32" si="27">R32+U32</f>
        <v>-1096</v>
      </c>
      <c r="Y32" s="143">
        <f t="shared" si="27"/>
        <v>-1319</v>
      </c>
      <c r="Z32" s="143">
        <f t="shared" si="27"/>
        <v>-1218</v>
      </c>
      <c r="AA32" s="263"/>
      <c r="AB32" s="263"/>
      <c r="AC32" s="263"/>
      <c r="AD32" s="143">
        <f t="shared" ref="AD32:AF32" si="28">X32+AA32</f>
        <v>-1096</v>
      </c>
      <c r="AE32" s="143">
        <f t="shared" si="28"/>
        <v>-1319</v>
      </c>
      <c r="AF32" s="143">
        <f t="shared" si="28"/>
        <v>-1218</v>
      </c>
      <c r="AG32" s="388"/>
      <c r="AH32" s="263"/>
      <c r="AI32" s="263"/>
      <c r="AJ32" s="143">
        <f t="shared" ref="AJ32:AL32" si="29">AD32+AG32</f>
        <v>-1096</v>
      </c>
      <c r="AK32" s="143">
        <f t="shared" si="29"/>
        <v>-1319</v>
      </c>
      <c r="AL32" s="143">
        <f t="shared" si="29"/>
        <v>-1218</v>
      </c>
    </row>
    <row r="33" spans="1:38" s="264" customFormat="1" ht="21" x14ac:dyDescent="0.25">
      <c r="A33" s="195">
        <v>182</v>
      </c>
      <c r="B33" s="252" t="s">
        <v>13</v>
      </c>
      <c r="C33" s="256" t="s">
        <v>122</v>
      </c>
      <c r="D33" s="23"/>
      <c r="E33" s="23"/>
      <c r="F33" s="18">
        <f t="shared" ref="F33:H33" si="30">F34+F38+F41+F44</f>
        <v>65379</v>
      </c>
      <c r="G33" s="18">
        <f t="shared" si="30"/>
        <v>39151</v>
      </c>
      <c r="H33" s="18">
        <f t="shared" si="30"/>
        <v>31223</v>
      </c>
      <c r="I33" s="24">
        <f t="shared" si="9"/>
        <v>0</v>
      </c>
      <c r="J33" s="24">
        <f t="shared" si="3"/>
        <v>0</v>
      </c>
      <c r="K33" s="24">
        <f t="shared" si="3"/>
        <v>0</v>
      </c>
      <c r="L33" s="17">
        <f t="shared" ref="L33:AL33" si="31">L34+L38+L41+L44</f>
        <v>65379</v>
      </c>
      <c r="M33" s="17">
        <f t="shared" si="31"/>
        <v>39151</v>
      </c>
      <c r="N33" s="17">
        <f t="shared" si="31"/>
        <v>31223</v>
      </c>
      <c r="O33" s="17">
        <f t="shared" si="31"/>
        <v>0</v>
      </c>
      <c r="P33" s="17">
        <f t="shared" si="31"/>
        <v>0</v>
      </c>
      <c r="Q33" s="17">
        <f t="shared" si="31"/>
        <v>0</v>
      </c>
      <c r="R33" s="17">
        <f t="shared" si="31"/>
        <v>65379</v>
      </c>
      <c r="S33" s="17">
        <f t="shared" si="31"/>
        <v>39151</v>
      </c>
      <c r="T33" s="17">
        <f t="shared" si="31"/>
        <v>31223</v>
      </c>
      <c r="U33" s="17">
        <f t="shared" si="31"/>
        <v>0</v>
      </c>
      <c r="V33" s="17">
        <f t="shared" si="31"/>
        <v>0</v>
      </c>
      <c r="W33" s="17">
        <f t="shared" si="31"/>
        <v>0</v>
      </c>
      <c r="X33" s="17">
        <f t="shared" si="31"/>
        <v>65379</v>
      </c>
      <c r="Y33" s="17">
        <f t="shared" si="31"/>
        <v>39151</v>
      </c>
      <c r="Z33" s="17">
        <f t="shared" si="31"/>
        <v>31223</v>
      </c>
      <c r="AA33" s="17">
        <f t="shared" si="31"/>
        <v>0</v>
      </c>
      <c r="AB33" s="17">
        <f t="shared" si="31"/>
        <v>0</v>
      </c>
      <c r="AC33" s="17">
        <f t="shared" si="31"/>
        <v>0</v>
      </c>
      <c r="AD33" s="17">
        <f t="shared" si="31"/>
        <v>65379</v>
      </c>
      <c r="AE33" s="17">
        <f t="shared" si="31"/>
        <v>39151</v>
      </c>
      <c r="AF33" s="17">
        <f t="shared" si="31"/>
        <v>31223</v>
      </c>
      <c r="AG33" s="139">
        <f t="shared" si="31"/>
        <v>0</v>
      </c>
      <c r="AH33" s="17">
        <f t="shared" si="31"/>
        <v>0</v>
      </c>
      <c r="AI33" s="17">
        <f t="shared" si="31"/>
        <v>0</v>
      </c>
      <c r="AJ33" s="17">
        <f t="shared" si="31"/>
        <v>65379</v>
      </c>
      <c r="AK33" s="17">
        <f t="shared" si="31"/>
        <v>39151</v>
      </c>
      <c r="AL33" s="17">
        <f t="shared" si="31"/>
        <v>31223</v>
      </c>
    </row>
    <row r="34" spans="1:38" s="255" customFormat="1" ht="18.75" x14ac:dyDescent="0.25">
      <c r="A34" s="195">
        <v>182</v>
      </c>
      <c r="B34" s="252" t="s">
        <v>230</v>
      </c>
      <c r="C34" s="258" t="s">
        <v>233</v>
      </c>
      <c r="D34" s="23"/>
      <c r="E34" s="23"/>
      <c r="F34" s="200">
        <f>F35+F36+F37</f>
        <v>27842</v>
      </c>
      <c r="G34" s="200">
        <f t="shared" ref="G34" si="32">G35+G36+G37</f>
        <v>28955</v>
      </c>
      <c r="H34" s="200">
        <f>H35+H36+H37</f>
        <v>30113</v>
      </c>
      <c r="I34" s="24">
        <f t="shared" si="9"/>
        <v>0</v>
      </c>
      <c r="J34" s="24">
        <f t="shared" si="3"/>
        <v>0</v>
      </c>
      <c r="K34" s="24">
        <f t="shared" si="3"/>
        <v>0</v>
      </c>
      <c r="L34" s="16">
        <f>L35+L36+L37</f>
        <v>27842</v>
      </c>
      <c r="M34" s="16">
        <f t="shared" ref="M34" si="33">M35+M36+M37</f>
        <v>28955</v>
      </c>
      <c r="N34" s="16">
        <f>N35+N36+N37</f>
        <v>30113</v>
      </c>
      <c r="O34" s="16">
        <f t="shared" ref="O34:AL34" si="34">O35+O36+O37</f>
        <v>0</v>
      </c>
      <c r="P34" s="16">
        <f t="shared" si="34"/>
        <v>0</v>
      </c>
      <c r="Q34" s="16">
        <f t="shared" si="34"/>
        <v>0</v>
      </c>
      <c r="R34" s="16">
        <f t="shared" si="34"/>
        <v>27842</v>
      </c>
      <c r="S34" s="16">
        <f t="shared" si="34"/>
        <v>28955</v>
      </c>
      <c r="T34" s="16">
        <f t="shared" si="34"/>
        <v>30113</v>
      </c>
      <c r="U34" s="16">
        <f t="shared" si="34"/>
        <v>0</v>
      </c>
      <c r="V34" s="16">
        <f t="shared" si="34"/>
        <v>0</v>
      </c>
      <c r="W34" s="16">
        <f t="shared" si="34"/>
        <v>0</v>
      </c>
      <c r="X34" s="16">
        <f t="shared" si="34"/>
        <v>27842</v>
      </c>
      <c r="Y34" s="16">
        <f t="shared" si="34"/>
        <v>28955</v>
      </c>
      <c r="Z34" s="16">
        <f t="shared" si="34"/>
        <v>30113</v>
      </c>
      <c r="AA34" s="16">
        <f t="shared" si="34"/>
        <v>0</v>
      </c>
      <c r="AB34" s="16">
        <f t="shared" si="34"/>
        <v>0</v>
      </c>
      <c r="AC34" s="16">
        <f t="shared" si="34"/>
        <v>0</v>
      </c>
      <c r="AD34" s="16">
        <f t="shared" si="34"/>
        <v>27842</v>
      </c>
      <c r="AE34" s="16">
        <f t="shared" si="34"/>
        <v>28955</v>
      </c>
      <c r="AF34" s="16">
        <f t="shared" si="34"/>
        <v>30113</v>
      </c>
      <c r="AG34" s="160">
        <f t="shared" si="34"/>
        <v>0</v>
      </c>
      <c r="AH34" s="16">
        <f t="shared" si="34"/>
        <v>0</v>
      </c>
      <c r="AI34" s="16">
        <f t="shared" si="34"/>
        <v>0</v>
      </c>
      <c r="AJ34" s="16">
        <f t="shared" si="34"/>
        <v>27842</v>
      </c>
      <c r="AK34" s="16">
        <f t="shared" si="34"/>
        <v>28955</v>
      </c>
      <c r="AL34" s="16">
        <f t="shared" si="34"/>
        <v>30113</v>
      </c>
    </row>
    <row r="35" spans="1:38" s="2" customFormat="1" ht="37.5" x14ac:dyDescent="0.3">
      <c r="A35" s="195">
        <v>182</v>
      </c>
      <c r="B35" s="252" t="s">
        <v>231</v>
      </c>
      <c r="C35" s="254" t="s">
        <v>234</v>
      </c>
      <c r="D35" s="23"/>
      <c r="E35" s="23"/>
      <c r="F35" s="262">
        <v>20709</v>
      </c>
      <c r="G35" s="262">
        <v>21537</v>
      </c>
      <c r="H35" s="262">
        <v>22398</v>
      </c>
      <c r="I35" s="257">
        <f t="shared" si="9"/>
        <v>0</v>
      </c>
      <c r="J35" s="24">
        <f t="shared" si="3"/>
        <v>0</v>
      </c>
      <c r="K35" s="24">
        <f t="shared" si="3"/>
        <v>0</v>
      </c>
      <c r="L35" s="263">
        <v>20709</v>
      </c>
      <c r="M35" s="263">
        <v>21537</v>
      </c>
      <c r="N35" s="263">
        <v>22398</v>
      </c>
      <c r="O35" s="263"/>
      <c r="P35" s="263"/>
      <c r="Q35" s="263"/>
      <c r="R35" s="143">
        <f t="shared" si="5"/>
        <v>20709</v>
      </c>
      <c r="S35" s="143">
        <f t="shared" si="5"/>
        <v>21537</v>
      </c>
      <c r="T35" s="143">
        <f t="shared" si="5"/>
        <v>22398</v>
      </c>
      <c r="U35" s="263"/>
      <c r="V35" s="263"/>
      <c r="W35" s="263"/>
      <c r="X35" s="143">
        <f t="shared" ref="X35:Z37" si="35">R35+U35</f>
        <v>20709</v>
      </c>
      <c r="Y35" s="143">
        <f t="shared" si="35"/>
        <v>21537</v>
      </c>
      <c r="Z35" s="143">
        <f t="shared" si="35"/>
        <v>22398</v>
      </c>
      <c r="AA35" s="263"/>
      <c r="AB35" s="263"/>
      <c r="AC35" s="263"/>
      <c r="AD35" s="143">
        <f t="shared" ref="AD35:AF37" si="36">X35+AA35</f>
        <v>20709</v>
      </c>
      <c r="AE35" s="143">
        <f t="shared" si="36"/>
        <v>21537</v>
      </c>
      <c r="AF35" s="143">
        <f t="shared" si="36"/>
        <v>22398</v>
      </c>
      <c r="AG35" s="388"/>
      <c r="AH35" s="263"/>
      <c r="AI35" s="263"/>
      <c r="AJ35" s="143">
        <f t="shared" ref="AJ35:AL37" si="37">AD35+AG35</f>
        <v>20709</v>
      </c>
      <c r="AK35" s="143">
        <f t="shared" si="37"/>
        <v>21537</v>
      </c>
      <c r="AL35" s="143">
        <f t="shared" si="37"/>
        <v>22398</v>
      </c>
    </row>
    <row r="36" spans="1:38" s="2" customFormat="1" ht="37.5" x14ac:dyDescent="0.3">
      <c r="A36" s="195">
        <v>182</v>
      </c>
      <c r="B36" s="252" t="s">
        <v>232</v>
      </c>
      <c r="C36" s="254" t="s">
        <v>235</v>
      </c>
      <c r="D36" s="23"/>
      <c r="E36" s="23"/>
      <c r="F36" s="262">
        <v>7133</v>
      </c>
      <c r="G36" s="262">
        <v>7418</v>
      </c>
      <c r="H36" s="262">
        <v>7715</v>
      </c>
      <c r="I36" s="257">
        <f t="shared" si="9"/>
        <v>0</v>
      </c>
      <c r="J36" s="24">
        <f t="shared" si="3"/>
        <v>0</v>
      </c>
      <c r="K36" s="24">
        <f t="shared" si="3"/>
        <v>0</v>
      </c>
      <c r="L36" s="263">
        <v>7133</v>
      </c>
      <c r="M36" s="263">
        <v>7418</v>
      </c>
      <c r="N36" s="263">
        <v>7715</v>
      </c>
      <c r="O36" s="263"/>
      <c r="P36" s="263"/>
      <c r="Q36" s="263"/>
      <c r="R36" s="143">
        <f t="shared" si="5"/>
        <v>7133</v>
      </c>
      <c r="S36" s="143">
        <f t="shared" si="5"/>
        <v>7418</v>
      </c>
      <c r="T36" s="143">
        <f t="shared" si="5"/>
        <v>7715</v>
      </c>
      <c r="U36" s="263"/>
      <c r="V36" s="263"/>
      <c r="W36" s="263"/>
      <c r="X36" s="143">
        <f t="shared" si="35"/>
        <v>7133</v>
      </c>
      <c r="Y36" s="143">
        <f t="shared" si="35"/>
        <v>7418</v>
      </c>
      <c r="Z36" s="143">
        <f t="shared" si="35"/>
        <v>7715</v>
      </c>
      <c r="AA36" s="263"/>
      <c r="AB36" s="263"/>
      <c r="AC36" s="263"/>
      <c r="AD36" s="143">
        <f t="shared" si="36"/>
        <v>7133</v>
      </c>
      <c r="AE36" s="143">
        <f t="shared" si="36"/>
        <v>7418</v>
      </c>
      <c r="AF36" s="143">
        <f t="shared" si="36"/>
        <v>7715</v>
      </c>
      <c r="AG36" s="388"/>
      <c r="AH36" s="263"/>
      <c r="AI36" s="263"/>
      <c r="AJ36" s="143">
        <f t="shared" si="37"/>
        <v>7133</v>
      </c>
      <c r="AK36" s="143">
        <f t="shared" si="37"/>
        <v>7418</v>
      </c>
      <c r="AL36" s="143">
        <f t="shared" si="37"/>
        <v>7715</v>
      </c>
    </row>
    <row r="37" spans="1:38" s="102" customFormat="1" ht="37.5" hidden="1" customHeight="1" x14ac:dyDescent="0.3">
      <c r="A37" s="93">
        <v>182</v>
      </c>
      <c r="B37" s="119" t="s">
        <v>249</v>
      </c>
      <c r="C37" s="107" t="s">
        <v>248</v>
      </c>
      <c r="D37" s="100"/>
      <c r="E37" s="100"/>
      <c r="F37" s="103">
        <v>0</v>
      </c>
      <c r="G37" s="103">
        <v>0</v>
      </c>
      <c r="H37" s="103">
        <v>0</v>
      </c>
      <c r="I37" s="106">
        <f t="shared" si="9"/>
        <v>0</v>
      </c>
      <c r="J37" s="96">
        <f t="shared" si="3"/>
        <v>0</v>
      </c>
      <c r="K37" s="96">
        <f t="shared" si="3"/>
        <v>0</v>
      </c>
      <c r="L37" s="103">
        <v>0</v>
      </c>
      <c r="M37" s="103">
        <v>0</v>
      </c>
      <c r="N37" s="103">
        <v>0</v>
      </c>
      <c r="O37" s="103"/>
      <c r="P37" s="103"/>
      <c r="Q37" s="103"/>
      <c r="R37" s="142">
        <f t="shared" si="5"/>
        <v>0</v>
      </c>
      <c r="S37" s="142">
        <f t="shared" si="5"/>
        <v>0</v>
      </c>
      <c r="T37" s="142">
        <f t="shared" si="5"/>
        <v>0</v>
      </c>
      <c r="U37" s="103"/>
      <c r="V37" s="103"/>
      <c r="W37" s="103"/>
      <c r="X37" s="142">
        <f t="shared" si="35"/>
        <v>0</v>
      </c>
      <c r="Y37" s="142">
        <f t="shared" si="35"/>
        <v>0</v>
      </c>
      <c r="Z37" s="142">
        <f t="shared" si="35"/>
        <v>0</v>
      </c>
      <c r="AA37" s="103"/>
      <c r="AB37" s="103"/>
      <c r="AC37" s="103"/>
      <c r="AD37" s="142">
        <f t="shared" si="36"/>
        <v>0</v>
      </c>
      <c r="AE37" s="142">
        <f t="shared" si="36"/>
        <v>0</v>
      </c>
      <c r="AF37" s="142">
        <f t="shared" si="36"/>
        <v>0</v>
      </c>
      <c r="AG37" s="158"/>
      <c r="AH37" s="103"/>
      <c r="AI37" s="103"/>
      <c r="AJ37" s="142">
        <f t="shared" si="37"/>
        <v>0</v>
      </c>
      <c r="AK37" s="142">
        <f t="shared" si="37"/>
        <v>0</v>
      </c>
      <c r="AL37" s="142">
        <f t="shared" si="37"/>
        <v>0</v>
      </c>
    </row>
    <row r="38" spans="1:38" s="2" customFormat="1" ht="18.75" x14ac:dyDescent="0.3">
      <c r="A38" s="195">
        <v>182</v>
      </c>
      <c r="B38" s="120" t="s">
        <v>14</v>
      </c>
      <c r="C38" s="258" t="s">
        <v>123</v>
      </c>
      <c r="D38" s="23"/>
      <c r="E38" s="23"/>
      <c r="F38" s="200">
        <f t="shared" ref="F38:H38" si="38">F39+F40</f>
        <v>36510</v>
      </c>
      <c r="G38" s="200">
        <f t="shared" si="38"/>
        <v>9128</v>
      </c>
      <c r="H38" s="200">
        <f t="shared" si="38"/>
        <v>0</v>
      </c>
      <c r="I38" s="257">
        <f t="shared" si="9"/>
        <v>0</v>
      </c>
      <c r="J38" s="24">
        <f t="shared" si="3"/>
        <v>0</v>
      </c>
      <c r="K38" s="24">
        <f t="shared" si="3"/>
        <v>0</v>
      </c>
      <c r="L38" s="16">
        <f t="shared" ref="L38:AL38" si="39">L39+L40</f>
        <v>36510</v>
      </c>
      <c r="M38" s="16">
        <f t="shared" si="39"/>
        <v>9128</v>
      </c>
      <c r="N38" s="16">
        <f t="shared" si="39"/>
        <v>0</v>
      </c>
      <c r="O38" s="16">
        <f t="shared" si="39"/>
        <v>0</v>
      </c>
      <c r="P38" s="16">
        <f t="shared" si="39"/>
        <v>0</v>
      </c>
      <c r="Q38" s="16">
        <f t="shared" si="39"/>
        <v>0</v>
      </c>
      <c r="R38" s="16">
        <f t="shared" si="39"/>
        <v>36510</v>
      </c>
      <c r="S38" s="16">
        <f t="shared" si="39"/>
        <v>9128</v>
      </c>
      <c r="T38" s="16">
        <f t="shared" si="39"/>
        <v>0</v>
      </c>
      <c r="U38" s="16">
        <f t="shared" si="39"/>
        <v>0</v>
      </c>
      <c r="V38" s="16">
        <f t="shared" si="39"/>
        <v>0</v>
      </c>
      <c r="W38" s="16">
        <f t="shared" si="39"/>
        <v>0</v>
      </c>
      <c r="X38" s="16">
        <f t="shared" si="39"/>
        <v>36510</v>
      </c>
      <c r="Y38" s="16">
        <f t="shared" si="39"/>
        <v>9128</v>
      </c>
      <c r="Z38" s="16">
        <f t="shared" si="39"/>
        <v>0</v>
      </c>
      <c r="AA38" s="16">
        <f t="shared" si="39"/>
        <v>0</v>
      </c>
      <c r="AB38" s="16">
        <f t="shared" si="39"/>
        <v>0</v>
      </c>
      <c r="AC38" s="16">
        <f t="shared" si="39"/>
        <v>0</v>
      </c>
      <c r="AD38" s="16">
        <f t="shared" si="39"/>
        <v>36510</v>
      </c>
      <c r="AE38" s="16">
        <f t="shared" si="39"/>
        <v>9128</v>
      </c>
      <c r="AF38" s="16">
        <f t="shared" si="39"/>
        <v>0</v>
      </c>
      <c r="AG38" s="160">
        <f t="shared" si="39"/>
        <v>0</v>
      </c>
      <c r="AH38" s="16">
        <f t="shared" si="39"/>
        <v>0</v>
      </c>
      <c r="AI38" s="16">
        <f t="shared" si="39"/>
        <v>0</v>
      </c>
      <c r="AJ38" s="16">
        <f t="shared" si="39"/>
        <v>36510</v>
      </c>
      <c r="AK38" s="16">
        <f t="shared" si="39"/>
        <v>9128</v>
      </c>
      <c r="AL38" s="16">
        <f t="shared" si="39"/>
        <v>0</v>
      </c>
    </row>
    <row r="39" spans="1:38" s="255" customFormat="1" ht="18.75" x14ac:dyDescent="0.25">
      <c r="A39" s="195">
        <v>182</v>
      </c>
      <c r="B39" s="252" t="s">
        <v>15</v>
      </c>
      <c r="C39" s="249" t="s">
        <v>123</v>
      </c>
      <c r="D39" s="23"/>
      <c r="E39" s="23"/>
      <c r="F39" s="262">
        <v>36510</v>
      </c>
      <c r="G39" s="262">
        <v>9128</v>
      </c>
      <c r="H39" s="262">
        <v>0</v>
      </c>
      <c r="I39" s="24">
        <f t="shared" si="9"/>
        <v>0</v>
      </c>
      <c r="J39" s="24">
        <f t="shared" si="3"/>
        <v>0</v>
      </c>
      <c r="K39" s="24">
        <f t="shared" si="3"/>
        <v>0</v>
      </c>
      <c r="L39" s="263">
        <v>36510</v>
      </c>
      <c r="M39" s="263">
        <v>9128</v>
      </c>
      <c r="N39" s="263">
        <v>0</v>
      </c>
      <c r="O39" s="263"/>
      <c r="P39" s="263"/>
      <c r="Q39" s="263"/>
      <c r="R39" s="143">
        <f t="shared" si="5"/>
        <v>36510</v>
      </c>
      <c r="S39" s="143">
        <f t="shared" si="5"/>
        <v>9128</v>
      </c>
      <c r="T39" s="143">
        <f t="shared" si="5"/>
        <v>0</v>
      </c>
      <c r="U39" s="263"/>
      <c r="V39" s="263"/>
      <c r="W39" s="263"/>
      <c r="X39" s="143">
        <f t="shared" ref="X39:Z40" si="40">R39+U39</f>
        <v>36510</v>
      </c>
      <c r="Y39" s="143">
        <f t="shared" si="40"/>
        <v>9128</v>
      </c>
      <c r="Z39" s="143">
        <f t="shared" si="40"/>
        <v>0</v>
      </c>
      <c r="AA39" s="263"/>
      <c r="AB39" s="263"/>
      <c r="AC39" s="263"/>
      <c r="AD39" s="143">
        <f t="shared" ref="AD39:AF40" si="41">X39+AA39</f>
        <v>36510</v>
      </c>
      <c r="AE39" s="143">
        <f t="shared" si="41"/>
        <v>9128</v>
      </c>
      <c r="AF39" s="143">
        <f t="shared" si="41"/>
        <v>0</v>
      </c>
      <c r="AG39" s="388"/>
      <c r="AH39" s="263"/>
      <c r="AI39" s="263"/>
      <c r="AJ39" s="143">
        <f t="shared" ref="AJ39:AL40" si="42">AD39+AG39</f>
        <v>36510</v>
      </c>
      <c r="AK39" s="143">
        <f t="shared" si="42"/>
        <v>9128</v>
      </c>
      <c r="AL39" s="143">
        <f t="shared" si="42"/>
        <v>0</v>
      </c>
    </row>
    <row r="40" spans="1:38" s="98" customFormat="1" ht="37.5" hidden="1" customHeight="1" x14ac:dyDescent="0.25">
      <c r="A40" s="93">
        <v>182</v>
      </c>
      <c r="B40" s="119" t="s">
        <v>16</v>
      </c>
      <c r="C40" s="108" t="s">
        <v>124</v>
      </c>
      <c r="D40" s="100"/>
      <c r="E40" s="100"/>
      <c r="F40" s="109">
        <v>0</v>
      </c>
      <c r="G40" s="109">
        <v>0</v>
      </c>
      <c r="H40" s="109">
        <v>0</v>
      </c>
      <c r="I40" s="96">
        <f t="shared" si="9"/>
        <v>0</v>
      </c>
      <c r="J40" s="96">
        <f t="shared" si="3"/>
        <v>0</v>
      </c>
      <c r="K40" s="96">
        <f t="shared" si="3"/>
        <v>0</v>
      </c>
      <c r="L40" s="109">
        <v>0</v>
      </c>
      <c r="M40" s="109">
        <v>0</v>
      </c>
      <c r="N40" s="109">
        <v>0</v>
      </c>
      <c r="O40" s="109"/>
      <c r="P40" s="109"/>
      <c r="Q40" s="109"/>
      <c r="R40" s="142">
        <f t="shared" si="5"/>
        <v>0</v>
      </c>
      <c r="S40" s="142">
        <f t="shared" si="5"/>
        <v>0</v>
      </c>
      <c r="T40" s="142">
        <f t="shared" si="5"/>
        <v>0</v>
      </c>
      <c r="U40" s="109"/>
      <c r="V40" s="109"/>
      <c r="W40" s="109"/>
      <c r="X40" s="142">
        <f t="shared" si="40"/>
        <v>0</v>
      </c>
      <c r="Y40" s="142">
        <f t="shared" si="40"/>
        <v>0</v>
      </c>
      <c r="Z40" s="142">
        <f t="shared" si="40"/>
        <v>0</v>
      </c>
      <c r="AA40" s="109"/>
      <c r="AB40" s="109"/>
      <c r="AC40" s="109"/>
      <c r="AD40" s="142">
        <f t="shared" si="41"/>
        <v>0</v>
      </c>
      <c r="AE40" s="142">
        <f t="shared" si="41"/>
        <v>0</v>
      </c>
      <c r="AF40" s="142">
        <f t="shared" si="41"/>
        <v>0</v>
      </c>
      <c r="AG40" s="389"/>
      <c r="AH40" s="109"/>
      <c r="AI40" s="109"/>
      <c r="AJ40" s="142">
        <f t="shared" si="42"/>
        <v>0</v>
      </c>
      <c r="AK40" s="142">
        <f t="shared" si="42"/>
        <v>0</v>
      </c>
      <c r="AL40" s="142">
        <f t="shared" si="42"/>
        <v>0</v>
      </c>
    </row>
    <row r="41" spans="1:38" s="255" customFormat="1" ht="18.75" x14ac:dyDescent="0.25">
      <c r="A41" s="195">
        <v>182</v>
      </c>
      <c r="B41" s="120" t="s">
        <v>17</v>
      </c>
      <c r="C41" s="258" t="s">
        <v>125</v>
      </c>
      <c r="D41" s="23"/>
      <c r="E41" s="23"/>
      <c r="F41" s="200">
        <f>F42+F43</f>
        <v>467</v>
      </c>
      <c r="G41" s="200">
        <f>G42+G43</f>
        <v>486</v>
      </c>
      <c r="H41" s="200">
        <f>H42+H43</f>
        <v>505</v>
      </c>
      <c r="I41" s="24">
        <f t="shared" si="9"/>
        <v>0</v>
      </c>
      <c r="J41" s="24">
        <f t="shared" si="3"/>
        <v>0</v>
      </c>
      <c r="K41" s="24">
        <f t="shared" si="3"/>
        <v>0</v>
      </c>
      <c r="L41" s="16">
        <f>L42+L43</f>
        <v>467</v>
      </c>
      <c r="M41" s="16">
        <f>M42+M43</f>
        <v>486</v>
      </c>
      <c r="N41" s="16">
        <f>N42+N43</f>
        <v>505</v>
      </c>
      <c r="O41" s="16">
        <f t="shared" ref="O41:AL41" si="43">O42+O43</f>
        <v>0</v>
      </c>
      <c r="P41" s="16">
        <f t="shared" si="43"/>
        <v>0</v>
      </c>
      <c r="Q41" s="16">
        <f t="shared" si="43"/>
        <v>0</v>
      </c>
      <c r="R41" s="16">
        <f t="shared" si="43"/>
        <v>467</v>
      </c>
      <c r="S41" s="16">
        <f t="shared" si="43"/>
        <v>486</v>
      </c>
      <c r="T41" s="16">
        <f t="shared" si="43"/>
        <v>505</v>
      </c>
      <c r="U41" s="16">
        <f t="shared" si="43"/>
        <v>0</v>
      </c>
      <c r="V41" s="16">
        <f t="shared" si="43"/>
        <v>0</v>
      </c>
      <c r="W41" s="16">
        <f t="shared" si="43"/>
        <v>0</v>
      </c>
      <c r="X41" s="16">
        <f t="shared" si="43"/>
        <v>467</v>
      </c>
      <c r="Y41" s="16">
        <f t="shared" si="43"/>
        <v>486</v>
      </c>
      <c r="Z41" s="16">
        <f t="shared" si="43"/>
        <v>505</v>
      </c>
      <c r="AA41" s="16">
        <f t="shared" si="43"/>
        <v>0</v>
      </c>
      <c r="AB41" s="16">
        <f t="shared" si="43"/>
        <v>0</v>
      </c>
      <c r="AC41" s="16">
        <f t="shared" si="43"/>
        <v>0</v>
      </c>
      <c r="AD41" s="16">
        <f t="shared" si="43"/>
        <v>467</v>
      </c>
      <c r="AE41" s="16">
        <f t="shared" si="43"/>
        <v>486</v>
      </c>
      <c r="AF41" s="16">
        <f t="shared" si="43"/>
        <v>505</v>
      </c>
      <c r="AG41" s="160">
        <f t="shared" si="43"/>
        <v>0</v>
      </c>
      <c r="AH41" s="16">
        <f t="shared" si="43"/>
        <v>0</v>
      </c>
      <c r="AI41" s="16">
        <f t="shared" si="43"/>
        <v>0</v>
      </c>
      <c r="AJ41" s="16">
        <f t="shared" si="43"/>
        <v>467</v>
      </c>
      <c r="AK41" s="16">
        <f t="shared" si="43"/>
        <v>486</v>
      </c>
      <c r="AL41" s="16">
        <f t="shared" si="43"/>
        <v>505</v>
      </c>
    </row>
    <row r="42" spans="1:38" s="255" customFormat="1" ht="18.75" x14ac:dyDescent="0.25">
      <c r="A42" s="195">
        <v>182</v>
      </c>
      <c r="B42" s="252" t="s">
        <v>18</v>
      </c>
      <c r="C42" s="249" t="s">
        <v>125</v>
      </c>
      <c r="D42" s="23"/>
      <c r="E42" s="23"/>
      <c r="F42" s="262">
        <v>467</v>
      </c>
      <c r="G42" s="262">
        <v>486</v>
      </c>
      <c r="H42" s="262">
        <v>505</v>
      </c>
      <c r="I42" s="24">
        <f t="shared" si="9"/>
        <v>0</v>
      </c>
      <c r="J42" s="24">
        <f t="shared" si="3"/>
        <v>0</v>
      </c>
      <c r="K42" s="24">
        <f t="shared" si="3"/>
        <v>0</v>
      </c>
      <c r="L42" s="263">
        <v>467</v>
      </c>
      <c r="M42" s="263">
        <v>486</v>
      </c>
      <c r="N42" s="263">
        <v>505</v>
      </c>
      <c r="O42" s="263"/>
      <c r="P42" s="263"/>
      <c r="Q42" s="263"/>
      <c r="R42" s="143">
        <f t="shared" si="5"/>
        <v>467</v>
      </c>
      <c r="S42" s="143">
        <f t="shared" si="5"/>
        <v>486</v>
      </c>
      <c r="T42" s="143">
        <f t="shared" si="5"/>
        <v>505</v>
      </c>
      <c r="U42" s="263"/>
      <c r="V42" s="263"/>
      <c r="W42" s="263"/>
      <c r="X42" s="143">
        <f t="shared" ref="X42:Z43" si="44">R42+U42</f>
        <v>467</v>
      </c>
      <c r="Y42" s="143">
        <f t="shared" si="44"/>
        <v>486</v>
      </c>
      <c r="Z42" s="143">
        <f t="shared" si="44"/>
        <v>505</v>
      </c>
      <c r="AA42" s="263"/>
      <c r="AB42" s="263"/>
      <c r="AC42" s="263"/>
      <c r="AD42" s="143">
        <f t="shared" ref="AD42:AF43" si="45">X42+AA42</f>
        <v>467</v>
      </c>
      <c r="AE42" s="143">
        <f t="shared" si="45"/>
        <v>486</v>
      </c>
      <c r="AF42" s="143">
        <f t="shared" si="45"/>
        <v>505</v>
      </c>
      <c r="AG42" s="388"/>
      <c r="AH42" s="263"/>
      <c r="AI42" s="263"/>
      <c r="AJ42" s="143">
        <f t="shared" ref="AJ42:AL43" si="46">AD42+AG42</f>
        <v>467</v>
      </c>
      <c r="AK42" s="143">
        <f t="shared" si="46"/>
        <v>486</v>
      </c>
      <c r="AL42" s="143">
        <f t="shared" si="46"/>
        <v>505</v>
      </c>
    </row>
    <row r="43" spans="1:38" s="255" customFormat="1" ht="18.75" customHeight="1" x14ac:dyDescent="0.25">
      <c r="A43" s="195">
        <v>182</v>
      </c>
      <c r="B43" s="252" t="s">
        <v>270</v>
      </c>
      <c r="C43" s="249" t="s">
        <v>271</v>
      </c>
      <c r="D43" s="23"/>
      <c r="E43" s="23"/>
      <c r="F43" s="262"/>
      <c r="G43" s="262"/>
      <c r="H43" s="262"/>
      <c r="I43" s="24">
        <f t="shared" si="9"/>
        <v>0</v>
      </c>
      <c r="J43" s="24">
        <f t="shared" si="3"/>
        <v>0</v>
      </c>
      <c r="K43" s="24">
        <f t="shared" si="3"/>
        <v>0</v>
      </c>
      <c r="L43" s="263"/>
      <c r="M43" s="263"/>
      <c r="N43" s="263"/>
      <c r="O43" s="263"/>
      <c r="P43" s="263"/>
      <c r="Q43" s="263"/>
      <c r="R43" s="143">
        <f t="shared" si="5"/>
        <v>0</v>
      </c>
      <c r="S43" s="143">
        <f t="shared" si="5"/>
        <v>0</v>
      </c>
      <c r="T43" s="143">
        <f t="shared" si="5"/>
        <v>0</v>
      </c>
      <c r="U43" s="263"/>
      <c r="V43" s="263"/>
      <c r="W43" s="263"/>
      <c r="X43" s="143">
        <f t="shared" si="44"/>
        <v>0</v>
      </c>
      <c r="Y43" s="143">
        <f t="shared" si="44"/>
        <v>0</v>
      </c>
      <c r="Z43" s="143">
        <f t="shared" si="44"/>
        <v>0</v>
      </c>
      <c r="AA43" s="263"/>
      <c r="AB43" s="263"/>
      <c r="AC43" s="263"/>
      <c r="AD43" s="143">
        <f t="shared" si="45"/>
        <v>0</v>
      </c>
      <c r="AE43" s="143">
        <f t="shared" si="45"/>
        <v>0</v>
      </c>
      <c r="AF43" s="143">
        <f t="shared" si="45"/>
        <v>0</v>
      </c>
      <c r="AG43" s="388"/>
      <c r="AH43" s="263"/>
      <c r="AI43" s="263"/>
      <c r="AJ43" s="143">
        <f t="shared" si="46"/>
        <v>0</v>
      </c>
      <c r="AK43" s="143">
        <f t="shared" si="46"/>
        <v>0</v>
      </c>
      <c r="AL43" s="143">
        <f t="shared" si="46"/>
        <v>0</v>
      </c>
    </row>
    <row r="44" spans="1:38" s="255" customFormat="1" ht="18.75" x14ac:dyDescent="0.25">
      <c r="A44" s="195">
        <v>182</v>
      </c>
      <c r="B44" s="120" t="s">
        <v>19</v>
      </c>
      <c r="C44" s="258" t="s">
        <v>126</v>
      </c>
      <c r="D44" s="23"/>
      <c r="E44" s="23"/>
      <c r="F44" s="200">
        <f>F45</f>
        <v>560</v>
      </c>
      <c r="G44" s="200">
        <f>G45</f>
        <v>582</v>
      </c>
      <c r="H44" s="200">
        <f>H45</f>
        <v>605</v>
      </c>
      <c r="I44" s="24">
        <f t="shared" si="9"/>
        <v>0</v>
      </c>
      <c r="J44" s="24">
        <f t="shared" si="3"/>
        <v>0</v>
      </c>
      <c r="K44" s="24">
        <f t="shared" si="3"/>
        <v>0</v>
      </c>
      <c r="L44" s="16">
        <f>L45</f>
        <v>560</v>
      </c>
      <c r="M44" s="16">
        <f>M45</f>
        <v>582</v>
      </c>
      <c r="N44" s="16">
        <f>N45</f>
        <v>605</v>
      </c>
      <c r="O44" s="16">
        <f t="shared" ref="O44:AL44" si="47">O45</f>
        <v>0</v>
      </c>
      <c r="P44" s="16">
        <f t="shared" si="47"/>
        <v>0</v>
      </c>
      <c r="Q44" s="16">
        <f t="shared" si="47"/>
        <v>0</v>
      </c>
      <c r="R44" s="16">
        <f t="shared" si="47"/>
        <v>560</v>
      </c>
      <c r="S44" s="16">
        <f t="shared" si="47"/>
        <v>582</v>
      </c>
      <c r="T44" s="16">
        <f t="shared" si="47"/>
        <v>605</v>
      </c>
      <c r="U44" s="16">
        <f t="shared" si="47"/>
        <v>0</v>
      </c>
      <c r="V44" s="16">
        <f t="shared" si="47"/>
        <v>0</v>
      </c>
      <c r="W44" s="16">
        <f t="shared" si="47"/>
        <v>0</v>
      </c>
      <c r="X44" s="16">
        <f t="shared" si="47"/>
        <v>560</v>
      </c>
      <c r="Y44" s="16">
        <f t="shared" si="47"/>
        <v>582</v>
      </c>
      <c r="Z44" s="16">
        <f t="shared" si="47"/>
        <v>605</v>
      </c>
      <c r="AA44" s="16">
        <f t="shared" si="47"/>
        <v>0</v>
      </c>
      <c r="AB44" s="16">
        <f t="shared" si="47"/>
        <v>0</v>
      </c>
      <c r="AC44" s="16">
        <f t="shared" si="47"/>
        <v>0</v>
      </c>
      <c r="AD44" s="16">
        <f t="shared" si="47"/>
        <v>560</v>
      </c>
      <c r="AE44" s="16">
        <f t="shared" si="47"/>
        <v>582</v>
      </c>
      <c r="AF44" s="16">
        <f t="shared" si="47"/>
        <v>605</v>
      </c>
      <c r="AG44" s="160">
        <f t="shared" si="47"/>
        <v>0</v>
      </c>
      <c r="AH44" s="16">
        <f t="shared" si="47"/>
        <v>0</v>
      </c>
      <c r="AI44" s="16">
        <f t="shared" si="47"/>
        <v>0</v>
      </c>
      <c r="AJ44" s="16">
        <f t="shared" si="47"/>
        <v>560</v>
      </c>
      <c r="AK44" s="16">
        <f t="shared" si="47"/>
        <v>582</v>
      </c>
      <c r="AL44" s="16">
        <f t="shared" si="47"/>
        <v>605</v>
      </c>
    </row>
    <row r="45" spans="1:38" s="255" customFormat="1" ht="37.5" x14ac:dyDescent="0.25">
      <c r="A45" s="195">
        <v>182</v>
      </c>
      <c r="B45" s="120" t="s">
        <v>20</v>
      </c>
      <c r="C45" s="254" t="s">
        <v>127</v>
      </c>
      <c r="D45" s="23"/>
      <c r="E45" s="23"/>
      <c r="F45" s="262">
        <v>560</v>
      </c>
      <c r="G45" s="262">
        <v>582</v>
      </c>
      <c r="H45" s="262">
        <v>605</v>
      </c>
      <c r="I45" s="24">
        <f t="shared" si="9"/>
        <v>0</v>
      </c>
      <c r="J45" s="24">
        <f t="shared" si="3"/>
        <v>0</v>
      </c>
      <c r="K45" s="24">
        <f t="shared" si="3"/>
        <v>0</v>
      </c>
      <c r="L45" s="263">
        <v>560</v>
      </c>
      <c r="M45" s="263">
        <v>582</v>
      </c>
      <c r="N45" s="263">
        <v>605</v>
      </c>
      <c r="O45" s="263"/>
      <c r="P45" s="263"/>
      <c r="Q45" s="263"/>
      <c r="R45" s="143">
        <f t="shared" si="5"/>
        <v>560</v>
      </c>
      <c r="S45" s="143">
        <f t="shared" si="5"/>
        <v>582</v>
      </c>
      <c r="T45" s="143">
        <f t="shared" si="5"/>
        <v>605</v>
      </c>
      <c r="U45" s="263"/>
      <c r="V45" s="263"/>
      <c r="W45" s="263"/>
      <c r="X45" s="143">
        <f t="shared" ref="X45:Z45" si="48">R45+U45</f>
        <v>560</v>
      </c>
      <c r="Y45" s="143">
        <f t="shared" si="48"/>
        <v>582</v>
      </c>
      <c r="Z45" s="143">
        <f t="shared" si="48"/>
        <v>605</v>
      </c>
      <c r="AA45" s="263"/>
      <c r="AB45" s="263"/>
      <c r="AC45" s="263"/>
      <c r="AD45" s="143">
        <f t="shared" ref="AD45:AF45" si="49">X45+AA45</f>
        <v>560</v>
      </c>
      <c r="AE45" s="143">
        <f t="shared" si="49"/>
        <v>582</v>
      </c>
      <c r="AF45" s="143">
        <f t="shared" si="49"/>
        <v>605</v>
      </c>
      <c r="AG45" s="388"/>
      <c r="AH45" s="263"/>
      <c r="AI45" s="263"/>
      <c r="AJ45" s="143">
        <f t="shared" ref="AJ45:AL45" si="50">AD45+AG45</f>
        <v>560</v>
      </c>
      <c r="AK45" s="143">
        <f t="shared" si="50"/>
        <v>582</v>
      </c>
      <c r="AL45" s="143">
        <f t="shared" si="50"/>
        <v>605</v>
      </c>
    </row>
    <row r="46" spans="1:38" s="255" customFormat="1" ht="18.75" x14ac:dyDescent="0.25">
      <c r="A46" s="195">
        <v>182</v>
      </c>
      <c r="B46" s="252" t="s">
        <v>21</v>
      </c>
      <c r="C46" s="256" t="s">
        <v>128</v>
      </c>
      <c r="D46" s="23"/>
      <c r="E46" s="23"/>
      <c r="F46" s="18">
        <f t="shared" ref="F46:H46" si="51">F47+F49+F52</f>
        <v>53771</v>
      </c>
      <c r="G46" s="18">
        <f t="shared" si="51"/>
        <v>54753</v>
      </c>
      <c r="H46" s="18">
        <f t="shared" si="51"/>
        <v>55831</v>
      </c>
      <c r="I46" s="24">
        <f t="shared" si="9"/>
        <v>0</v>
      </c>
      <c r="J46" s="24">
        <f t="shared" si="3"/>
        <v>0</v>
      </c>
      <c r="K46" s="24">
        <f t="shared" si="3"/>
        <v>0</v>
      </c>
      <c r="L46" s="17">
        <f t="shared" ref="L46:AL46" si="52">L47+L49+L52</f>
        <v>53771</v>
      </c>
      <c r="M46" s="17">
        <f t="shared" si="52"/>
        <v>54753</v>
      </c>
      <c r="N46" s="17">
        <f t="shared" si="52"/>
        <v>55831</v>
      </c>
      <c r="O46" s="17">
        <f t="shared" si="52"/>
        <v>-5648</v>
      </c>
      <c r="P46" s="17">
        <f t="shared" si="52"/>
        <v>0</v>
      </c>
      <c r="Q46" s="17">
        <f t="shared" si="52"/>
        <v>0</v>
      </c>
      <c r="R46" s="17">
        <f t="shared" si="52"/>
        <v>48123</v>
      </c>
      <c r="S46" s="17">
        <f t="shared" si="52"/>
        <v>54753</v>
      </c>
      <c r="T46" s="17">
        <f t="shared" si="52"/>
        <v>55831</v>
      </c>
      <c r="U46" s="17">
        <f t="shared" si="52"/>
        <v>0</v>
      </c>
      <c r="V46" s="17">
        <f t="shared" si="52"/>
        <v>0</v>
      </c>
      <c r="W46" s="17">
        <f t="shared" si="52"/>
        <v>0</v>
      </c>
      <c r="X46" s="17">
        <f t="shared" si="52"/>
        <v>48123</v>
      </c>
      <c r="Y46" s="17">
        <f t="shared" si="52"/>
        <v>54753</v>
      </c>
      <c r="Z46" s="17">
        <f t="shared" si="52"/>
        <v>55831</v>
      </c>
      <c r="AA46" s="17">
        <f t="shared" si="52"/>
        <v>0</v>
      </c>
      <c r="AB46" s="17">
        <f t="shared" si="52"/>
        <v>0</v>
      </c>
      <c r="AC46" s="17">
        <f t="shared" si="52"/>
        <v>0</v>
      </c>
      <c r="AD46" s="17">
        <f t="shared" si="52"/>
        <v>48123</v>
      </c>
      <c r="AE46" s="17">
        <f t="shared" si="52"/>
        <v>54753</v>
      </c>
      <c r="AF46" s="17">
        <f t="shared" si="52"/>
        <v>55831</v>
      </c>
      <c r="AG46" s="139">
        <f t="shared" si="52"/>
        <v>0</v>
      </c>
      <c r="AH46" s="17">
        <f t="shared" si="52"/>
        <v>0</v>
      </c>
      <c r="AI46" s="17">
        <f t="shared" si="52"/>
        <v>0</v>
      </c>
      <c r="AJ46" s="17">
        <f t="shared" si="52"/>
        <v>48123</v>
      </c>
      <c r="AK46" s="17">
        <f t="shared" si="52"/>
        <v>54753</v>
      </c>
      <c r="AL46" s="17">
        <f t="shared" si="52"/>
        <v>55831</v>
      </c>
    </row>
    <row r="47" spans="1:38" s="250" customFormat="1" ht="18.75" x14ac:dyDescent="0.25">
      <c r="A47" s="265">
        <v>182</v>
      </c>
      <c r="B47" s="120" t="s">
        <v>22</v>
      </c>
      <c r="C47" s="258" t="s">
        <v>129</v>
      </c>
      <c r="D47" s="266"/>
      <c r="E47" s="266"/>
      <c r="F47" s="16">
        <f>F48</f>
        <v>9380</v>
      </c>
      <c r="G47" s="16">
        <f>G48</f>
        <v>10318</v>
      </c>
      <c r="H47" s="16">
        <f>H48</f>
        <v>11350</v>
      </c>
      <c r="I47" s="91">
        <f t="shared" si="9"/>
        <v>0</v>
      </c>
      <c r="J47" s="91">
        <f t="shared" si="3"/>
        <v>0</v>
      </c>
      <c r="K47" s="91">
        <f t="shared" si="3"/>
        <v>0</v>
      </c>
      <c r="L47" s="16">
        <f>L48</f>
        <v>9380</v>
      </c>
      <c r="M47" s="16">
        <f>M48</f>
        <v>10318</v>
      </c>
      <c r="N47" s="16">
        <f>N48</f>
        <v>11350</v>
      </c>
      <c r="O47" s="16">
        <f t="shared" ref="O47:AL47" si="53">O48</f>
        <v>0</v>
      </c>
      <c r="P47" s="16">
        <f t="shared" si="53"/>
        <v>0</v>
      </c>
      <c r="Q47" s="16">
        <f t="shared" si="53"/>
        <v>0</v>
      </c>
      <c r="R47" s="16">
        <f t="shared" si="53"/>
        <v>9380</v>
      </c>
      <c r="S47" s="16">
        <f t="shared" si="53"/>
        <v>10318</v>
      </c>
      <c r="T47" s="16">
        <f t="shared" si="53"/>
        <v>11350</v>
      </c>
      <c r="U47" s="16">
        <f t="shared" si="53"/>
        <v>0</v>
      </c>
      <c r="V47" s="16">
        <f t="shared" si="53"/>
        <v>0</v>
      </c>
      <c r="W47" s="16">
        <f t="shared" si="53"/>
        <v>0</v>
      </c>
      <c r="X47" s="16">
        <f t="shared" si="53"/>
        <v>9380</v>
      </c>
      <c r="Y47" s="16">
        <f t="shared" si="53"/>
        <v>10318</v>
      </c>
      <c r="Z47" s="16">
        <f t="shared" si="53"/>
        <v>11350</v>
      </c>
      <c r="AA47" s="16">
        <f t="shared" si="53"/>
        <v>0</v>
      </c>
      <c r="AB47" s="16">
        <f t="shared" si="53"/>
        <v>0</v>
      </c>
      <c r="AC47" s="16">
        <f t="shared" si="53"/>
        <v>0</v>
      </c>
      <c r="AD47" s="16">
        <f t="shared" si="53"/>
        <v>9380</v>
      </c>
      <c r="AE47" s="16">
        <f t="shared" si="53"/>
        <v>10318</v>
      </c>
      <c r="AF47" s="16">
        <f t="shared" si="53"/>
        <v>11350</v>
      </c>
      <c r="AG47" s="160">
        <f t="shared" si="53"/>
        <v>0</v>
      </c>
      <c r="AH47" s="16">
        <f t="shared" si="53"/>
        <v>0</v>
      </c>
      <c r="AI47" s="16">
        <f t="shared" si="53"/>
        <v>0</v>
      </c>
      <c r="AJ47" s="16">
        <f t="shared" si="53"/>
        <v>9380</v>
      </c>
      <c r="AK47" s="16">
        <f t="shared" si="53"/>
        <v>10318</v>
      </c>
      <c r="AL47" s="16">
        <f t="shared" si="53"/>
        <v>11350</v>
      </c>
    </row>
    <row r="48" spans="1:38" s="267" customFormat="1" ht="37.5" x14ac:dyDescent="0.25">
      <c r="A48" s="265">
        <v>182</v>
      </c>
      <c r="B48" s="252" t="s">
        <v>23</v>
      </c>
      <c r="C48" s="253" t="s">
        <v>130</v>
      </c>
      <c r="D48" s="266"/>
      <c r="E48" s="266"/>
      <c r="F48" s="263">
        <v>9380</v>
      </c>
      <c r="G48" s="263">
        <v>10318</v>
      </c>
      <c r="H48" s="263">
        <v>11350</v>
      </c>
      <c r="I48" s="91">
        <f t="shared" si="9"/>
        <v>0</v>
      </c>
      <c r="J48" s="91">
        <f t="shared" si="3"/>
        <v>0</v>
      </c>
      <c r="K48" s="91">
        <f t="shared" si="3"/>
        <v>0</v>
      </c>
      <c r="L48" s="263">
        <v>9380</v>
      </c>
      <c r="M48" s="263">
        <v>10318</v>
      </c>
      <c r="N48" s="263">
        <v>11350</v>
      </c>
      <c r="O48" s="263"/>
      <c r="P48" s="263"/>
      <c r="Q48" s="263"/>
      <c r="R48" s="150">
        <f t="shared" si="5"/>
        <v>9380</v>
      </c>
      <c r="S48" s="150">
        <f t="shared" si="5"/>
        <v>10318</v>
      </c>
      <c r="T48" s="150">
        <f t="shared" si="5"/>
        <v>11350</v>
      </c>
      <c r="U48" s="263"/>
      <c r="V48" s="263"/>
      <c r="W48" s="263"/>
      <c r="X48" s="150">
        <f t="shared" ref="X48:Z48" si="54">R48+U48</f>
        <v>9380</v>
      </c>
      <c r="Y48" s="150">
        <f t="shared" si="54"/>
        <v>10318</v>
      </c>
      <c r="Z48" s="150">
        <f t="shared" si="54"/>
        <v>11350</v>
      </c>
      <c r="AA48" s="263"/>
      <c r="AB48" s="263"/>
      <c r="AC48" s="263"/>
      <c r="AD48" s="150">
        <f t="shared" ref="AD48:AF48" si="55">X48+AA48</f>
        <v>9380</v>
      </c>
      <c r="AE48" s="150">
        <f t="shared" si="55"/>
        <v>10318</v>
      </c>
      <c r="AF48" s="150">
        <f t="shared" si="55"/>
        <v>11350</v>
      </c>
      <c r="AG48" s="388"/>
      <c r="AH48" s="263"/>
      <c r="AI48" s="263"/>
      <c r="AJ48" s="150">
        <f t="shared" ref="AJ48:AL48" si="56">AD48+AG48</f>
        <v>9380</v>
      </c>
      <c r="AK48" s="150">
        <f t="shared" si="56"/>
        <v>10318</v>
      </c>
      <c r="AL48" s="150">
        <f t="shared" si="56"/>
        <v>11350</v>
      </c>
    </row>
    <row r="49" spans="1:38" s="250" customFormat="1" ht="18.75" x14ac:dyDescent="0.25">
      <c r="A49" s="265">
        <v>182</v>
      </c>
      <c r="B49" s="120" t="s">
        <v>24</v>
      </c>
      <c r="C49" s="258" t="s">
        <v>131</v>
      </c>
      <c r="D49" s="266"/>
      <c r="E49" s="266"/>
      <c r="F49" s="16">
        <f t="shared" ref="F49:H49" si="57">F50+F51</f>
        <v>2159</v>
      </c>
      <c r="G49" s="16">
        <f t="shared" si="57"/>
        <v>2203</v>
      </c>
      <c r="H49" s="16">
        <f t="shared" si="57"/>
        <v>2249</v>
      </c>
      <c r="I49" s="91">
        <f t="shared" si="9"/>
        <v>0</v>
      </c>
      <c r="J49" s="91">
        <f t="shared" si="3"/>
        <v>0</v>
      </c>
      <c r="K49" s="91">
        <f t="shared" si="3"/>
        <v>0</v>
      </c>
      <c r="L49" s="16">
        <f t="shared" ref="L49:AL49" si="58">L50+L51</f>
        <v>2159</v>
      </c>
      <c r="M49" s="16">
        <f t="shared" si="58"/>
        <v>2203</v>
      </c>
      <c r="N49" s="16">
        <f t="shared" si="58"/>
        <v>2249</v>
      </c>
      <c r="O49" s="16">
        <f t="shared" si="58"/>
        <v>0</v>
      </c>
      <c r="P49" s="16">
        <f t="shared" si="58"/>
        <v>0</v>
      </c>
      <c r="Q49" s="16">
        <f t="shared" si="58"/>
        <v>0</v>
      </c>
      <c r="R49" s="16">
        <f t="shared" si="58"/>
        <v>2159</v>
      </c>
      <c r="S49" s="16">
        <f t="shared" si="58"/>
        <v>2203</v>
      </c>
      <c r="T49" s="16">
        <f t="shared" si="58"/>
        <v>2249</v>
      </c>
      <c r="U49" s="16">
        <f t="shared" si="58"/>
        <v>0</v>
      </c>
      <c r="V49" s="16">
        <f t="shared" si="58"/>
        <v>0</v>
      </c>
      <c r="W49" s="16">
        <f t="shared" si="58"/>
        <v>0</v>
      </c>
      <c r="X49" s="16">
        <f t="shared" si="58"/>
        <v>2159</v>
      </c>
      <c r="Y49" s="16">
        <f t="shared" si="58"/>
        <v>2203</v>
      </c>
      <c r="Z49" s="16">
        <f t="shared" si="58"/>
        <v>2249</v>
      </c>
      <c r="AA49" s="16">
        <f t="shared" si="58"/>
        <v>0</v>
      </c>
      <c r="AB49" s="16">
        <f t="shared" si="58"/>
        <v>0</v>
      </c>
      <c r="AC49" s="16">
        <f t="shared" si="58"/>
        <v>0</v>
      </c>
      <c r="AD49" s="16">
        <f t="shared" si="58"/>
        <v>2159</v>
      </c>
      <c r="AE49" s="16">
        <f t="shared" si="58"/>
        <v>2203</v>
      </c>
      <c r="AF49" s="16">
        <f t="shared" si="58"/>
        <v>2249</v>
      </c>
      <c r="AG49" s="160">
        <f t="shared" si="58"/>
        <v>0</v>
      </c>
      <c r="AH49" s="16">
        <f t="shared" si="58"/>
        <v>0</v>
      </c>
      <c r="AI49" s="16">
        <f t="shared" si="58"/>
        <v>0</v>
      </c>
      <c r="AJ49" s="16">
        <f t="shared" si="58"/>
        <v>2159</v>
      </c>
      <c r="AK49" s="16">
        <f t="shared" si="58"/>
        <v>2203</v>
      </c>
      <c r="AL49" s="16">
        <f t="shared" si="58"/>
        <v>2249</v>
      </c>
    </row>
    <row r="50" spans="1:38" s="272" customFormat="1" ht="19.5" x14ac:dyDescent="0.25">
      <c r="A50" s="268">
        <v>182</v>
      </c>
      <c r="B50" s="252" t="s">
        <v>25</v>
      </c>
      <c r="C50" s="249" t="s">
        <v>132</v>
      </c>
      <c r="D50" s="269"/>
      <c r="E50" s="269"/>
      <c r="F50" s="270">
        <v>370</v>
      </c>
      <c r="G50" s="270">
        <v>366</v>
      </c>
      <c r="H50" s="270">
        <v>362</v>
      </c>
      <c r="I50" s="271">
        <f t="shared" si="9"/>
        <v>0</v>
      </c>
      <c r="J50" s="91">
        <f t="shared" si="3"/>
        <v>0</v>
      </c>
      <c r="K50" s="91">
        <f t="shared" si="3"/>
        <v>0</v>
      </c>
      <c r="L50" s="270">
        <v>370</v>
      </c>
      <c r="M50" s="270">
        <v>366</v>
      </c>
      <c r="N50" s="270">
        <v>362</v>
      </c>
      <c r="O50" s="270"/>
      <c r="P50" s="270"/>
      <c r="Q50" s="270"/>
      <c r="R50" s="150">
        <f t="shared" si="5"/>
        <v>370</v>
      </c>
      <c r="S50" s="150">
        <f t="shared" si="5"/>
        <v>366</v>
      </c>
      <c r="T50" s="150">
        <f t="shared" si="5"/>
        <v>362</v>
      </c>
      <c r="U50" s="270"/>
      <c r="V50" s="270"/>
      <c r="W50" s="270"/>
      <c r="X50" s="150">
        <f t="shared" ref="X50:Z51" si="59">R50+U50</f>
        <v>370</v>
      </c>
      <c r="Y50" s="150">
        <f t="shared" si="59"/>
        <v>366</v>
      </c>
      <c r="Z50" s="150">
        <f t="shared" si="59"/>
        <v>362</v>
      </c>
      <c r="AA50" s="270"/>
      <c r="AB50" s="270"/>
      <c r="AC50" s="270"/>
      <c r="AD50" s="150">
        <f t="shared" ref="AD50:AF51" si="60">X50+AA50</f>
        <v>370</v>
      </c>
      <c r="AE50" s="150">
        <f t="shared" si="60"/>
        <v>366</v>
      </c>
      <c r="AF50" s="150">
        <f t="shared" si="60"/>
        <v>362</v>
      </c>
      <c r="AG50" s="211"/>
      <c r="AH50" s="270"/>
      <c r="AI50" s="270"/>
      <c r="AJ50" s="150">
        <f t="shared" ref="AJ50:AL51" si="61">AD50+AG50</f>
        <v>370</v>
      </c>
      <c r="AK50" s="150">
        <f t="shared" si="61"/>
        <v>366</v>
      </c>
      <c r="AL50" s="150">
        <f t="shared" si="61"/>
        <v>362</v>
      </c>
    </row>
    <row r="51" spans="1:38" s="272" customFormat="1" ht="19.5" x14ac:dyDescent="0.25">
      <c r="A51" s="268">
        <v>182</v>
      </c>
      <c r="B51" s="252" t="s">
        <v>26</v>
      </c>
      <c r="C51" s="249" t="s">
        <v>133</v>
      </c>
      <c r="D51" s="269"/>
      <c r="E51" s="269"/>
      <c r="F51" s="270">
        <v>1789</v>
      </c>
      <c r="G51" s="270">
        <v>1837</v>
      </c>
      <c r="H51" s="270">
        <v>1887</v>
      </c>
      <c r="I51" s="271">
        <f t="shared" si="9"/>
        <v>0</v>
      </c>
      <c r="J51" s="91">
        <f t="shared" si="3"/>
        <v>0</v>
      </c>
      <c r="K51" s="91">
        <f t="shared" si="3"/>
        <v>0</v>
      </c>
      <c r="L51" s="270">
        <v>1789</v>
      </c>
      <c r="M51" s="270">
        <v>1837</v>
      </c>
      <c r="N51" s="270">
        <v>1887</v>
      </c>
      <c r="O51" s="270"/>
      <c r="P51" s="270"/>
      <c r="Q51" s="270"/>
      <c r="R51" s="150">
        <f t="shared" si="5"/>
        <v>1789</v>
      </c>
      <c r="S51" s="150">
        <f t="shared" si="5"/>
        <v>1837</v>
      </c>
      <c r="T51" s="150">
        <f t="shared" si="5"/>
        <v>1887</v>
      </c>
      <c r="U51" s="270"/>
      <c r="V51" s="270"/>
      <c r="W51" s="270"/>
      <c r="X51" s="150">
        <f t="shared" si="59"/>
        <v>1789</v>
      </c>
      <c r="Y51" s="150">
        <f t="shared" si="59"/>
        <v>1837</v>
      </c>
      <c r="Z51" s="150">
        <f t="shared" si="59"/>
        <v>1887</v>
      </c>
      <c r="AA51" s="270"/>
      <c r="AB51" s="270"/>
      <c r="AC51" s="270"/>
      <c r="AD51" s="150">
        <f t="shared" si="60"/>
        <v>1789</v>
      </c>
      <c r="AE51" s="150">
        <f t="shared" si="60"/>
        <v>1837</v>
      </c>
      <c r="AF51" s="150">
        <f t="shared" si="60"/>
        <v>1887</v>
      </c>
      <c r="AG51" s="211"/>
      <c r="AH51" s="270"/>
      <c r="AI51" s="270"/>
      <c r="AJ51" s="150">
        <f t="shared" si="61"/>
        <v>1789</v>
      </c>
      <c r="AK51" s="150">
        <f t="shared" si="61"/>
        <v>1837</v>
      </c>
      <c r="AL51" s="150">
        <f t="shared" si="61"/>
        <v>1887</v>
      </c>
    </row>
    <row r="52" spans="1:38" s="255" customFormat="1" ht="18.75" x14ac:dyDescent="0.25">
      <c r="A52" s="195">
        <v>182</v>
      </c>
      <c r="B52" s="252" t="s">
        <v>27</v>
      </c>
      <c r="C52" s="258" t="s">
        <v>134</v>
      </c>
      <c r="D52" s="23"/>
      <c r="E52" s="23"/>
      <c r="F52" s="200">
        <f t="shared" ref="F52:H52" si="62">F53+F55</f>
        <v>42232</v>
      </c>
      <c r="G52" s="200">
        <f t="shared" si="62"/>
        <v>42232</v>
      </c>
      <c r="H52" s="200">
        <f t="shared" si="62"/>
        <v>42232</v>
      </c>
      <c r="I52" s="24">
        <f t="shared" si="9"/>
        <v>0</v>
      </c>
      <c r="J52" s="24">
        <f t="shared" si="3"/>
        <v>0</v>
      </c>
      <c r="K52" s="24">
        <f t="shared" si="3"/>
        <v>0</v>
      </c>
      <c r="L52" s="16">
        <f t="shared" ref="L52:AL52" si="63">L53+L55</f>
        <v>42232</v>
      </c>
      <c r="M52" s="16">
        <f t="shared" si="63"/>
        <v>42232</v>
      </c>
      <c r="N52" s="16">
        <f t="shared" si="63"/>
        <v>42232</v>
      </c>
      <c r="O52" s="16">
        <f t="shared" si="63"/>
        <v>-5648</v>
      </c>
      <c r="P52" s="16">
        <f t="shared" si="63"/>
        <v>0</v>
      </c>
      <c r="Q52" s="16">
        <f t="shared" si="63"/>
        <v>0</v>
      </c>
      <c r="R52" s="16">
        <f t="shared" si="63"/>
        <v>36584</v>
      </c>
      <c r="S52" s="16">
        <f t="shared" si="63"/>
        <v>42232</v>
      </c>
      <c r="T52" s="16">
        <f t="shared" si="63"/>
        <v>42232</v>
      </c>
      <c r="U52" s="16">
        <f t="shared" si="63"/>
        <v>0</v>
      </c>
      <c r="V52" s="16">
        <f t="shared" si="63"/>
        <v>0</v>
      </c>
      <c r="W52" s="16">
        <f t="shared" si="63"/>
        <v>0</v>
      </c>
      <c r="X52" s="16">
        <f t="shared" si="63"/>
        <v>36584</v>
      </c>
      <c r="Y52" s="16">
        <f t="shared" si="63"/>
        <v>42232</v>
      </c>
      <c r="Z52" s="16">
        <f t="shared" si="63"/>
        <v>42232</v>
      </c>
      <c r="AA52" s="16">
        <f t="shared" si="63"/>
        <v>0</v>
      </c>
      <c r="AB52" s="16">
        <f t="shared" si="63"/>
        <v>0</v>
      </c>
      <c r="AC52" s="16">
        <f t="shared" si="63"/>
        <v>0</v>
      </c>
      <c r="AD52" s="16">
        <f t="shared" si="63"/>
        <v>36584</v>
      </c>
      <c r="AE52" s="16">
        <f t="shared" si="63"/>
        <v>42232</v>
      </c>
      <c r="AF52" s="16">
        <f t="shared" si="63"/>
        <v>42232</v>
      </c>
      <c r="AG52" s="160">
        <f t="shared" si="63"/>
        <v>0</v>
      </c>
      <c r="AH52" s="16">
        <f t="shared" si="63"/>
        <v>0</v>
      </c>
      <c r="AI52" s="16">
        <f t="shared" si="63"/>
        <v>0</v>
      </c>
      <c r="AJ52" s="16">
        <f t="shared" si="63"/>
        <v>36584</v>
      </c>
      <c r="AK52" s="16">
        <f t="shared" si="63"/>
        <v>42232</v>
      </c>
      <c r="AL52" s="16">
        <f t="shared" si="63"/>
        <v>42232</v>
      </c>
    </row>
    <row r="53" spans="1:38" s="255" customFormat="1" ht="18.75" x14ac:dyDescent="0.25">
      <c r="A53" s="195">
        <v>182</v>
      </c>
      <c r="B53" s="252" t="s">
        <v>28</v>
      </c>
      <c r="C53" s="258" t="s">
        <v>135</v>
      </c>
      <c r="D53" s="23"/>
      <c r="E53" s="23"/>
      <c r="F53" s="200">
        <f t="shared" ref="F53:H53" si="64">F54</f>
        <v>29640</v>
      </c>
      <c r="G53" s="200">
        <f t="shared" si="64"/>
        <v>29640</v>
      </c>
      <c r="H53" s="200">
        <f t="shared" si="64"/>
        <v>29640</v>
      </c>
      <c r="I53" s="24">
        <f t="shared" si="9"/>
        <v>0</v>
      </c>
      <c r="J53" s="24">
        <f t="shared" si="3"/>
        <v>0</v>
      </c>
      <c r="K53" s="24">
        <f t="shared" si="3"/>
        <v>0</v>
      </c>
      <c r="L53" s="16">
        <f t="shared" ref="L53:AL53" si="65">L54</f>
        <v>29640</v>
      </c>
      <c r="M53" s="16">
        <f t="shared" si="65"/>
        <v>29640</v>
      </c>
      <c r="N53" s="16">
        <f t="shared" si="65"/>
        <v>29640</v>
      </c>
      <c r="O53" s="16">
        <f t="shared" si="65"/>
        <v>-5648</v>
      </c>
      <c r="P53" s="16">
        <f t="shared" si="65"/>
        <v>0</v>
      </c>
      <c r="Q53" s="16">
        <f t="shared" si="65"/>
        <v>0</v>
      </c>
      <c r="R53" s="16">
        <f t="shared" si="65"/>
        <v>23992</v>
      </c>
      <c r="S53" s="16">
        <f t="shared" si="65"/>
        <v>29640</v>
      </c>
      <c r="T53" s="16">
        <f t="shared" si="65"/>
        <v>29640</v>
      </c>
      <c r="U53" s="16">
        <f t="shared" si="65"/>
        <v>0</v>
      </c>
      <c r="V53" s="16">
        <f t="shared" si="65"/>
        <v>0</v>
      </c>
      <c r="W53" s="16">
        <f t="shared" si="65"/>
        <v>0</v>
      </c>
      <c r="X53" s="16">
        <f t="shared" si="65"/>
        <v>23992</v>
      </c>
      <c r="Y53" s="16">
        <f t="shared" si="65"/>
        <v>29640</v>
      </c>
      <c r="Z53" s="16">
        <f t="shared" si="65"/>
        <v>29640</v>
      </c>
      <c r="AA53" s="16">
        <f t="shared" si="65"/>
        <v>0</v>
      </c>
      <c r="AB53" s="16">
        <f t="shared" si="65"/>
        <v>0</v>
      </c>
      <c r="AC53" s="16">
        <f t="shared" si="65"/>
        <v>0</v>
      </c>
      <c r="AD53" s="16">
        <f t="shared" si="65"/>
        <v>23992</v>
      </c>
      <c r="AE53" s="16">
        <f t="shared" si="65"/>
        <v>29640</v>
      </c>
      <c r="AF53" s="16">
        <f t="shared" si="65"/>
        <v>29640</v>
      </c>
      <c r="AG53" s="160">
        <f t="shared" si="65"/>
        <v>0</v>
      </c>
      <c r="AH53" s="16">
        <f t="shared" si="65"/>
        <v>0</v>
      </c>
      <c r="AI53" s="16">
        <f t="shared" si="65"/>
        <v>0</v>
      </c>
      <c r="AJ53" s="16">
        <f t="shared" si="65"/>
        <v>23992</v>
      </c>
      <c r="AK53" s="16">
        <f t="shared" si="65"/>
        <v>29640</v>
      </c>
      <c r="AL53" s="16">
        <f t="shared" si="65"/>
        <v>29640</v>
      </c>
    </row>
    <row r="54" spans="1:38" s="272" customFormat="1" ht="37.5" x14ac:dyDescent="0.25">
      <c r="A54" s="273">
        <v>182</v>
      </c>
      <c r="B54" s="252" t="s">
        <v>29</v>
      </c>
      <c r="C54" s="254" t="s">
        <v>136</v>
      </c>
      <c r="D54" s="274"/>
      <c r="E54" s="274"/>
      <c r="F54" s="275">
        <v>29640</v>
      </c>
      <c r="G54" s="275">
        <v>29640</v>
      </c>
      <c r="H54" s="275">
        <v>29640</v>
      </c>
      <c r="I54" s="276">
        <f t="shared" si="9"/>
        <v>0</v>
      </c>
      <c r="J54" s="24">
        <f t="shared" si="3"/>
        <v>0</v>
      </c>
      <c r="K54" s="24">
        <f t="shared" si="3"/>
        <v>0</v>
      </c>
      <c r="L54" s="270">
        <v>29640</v>
      </c>
      <c r="M54" s="270">
        <v>29640</v>
      </c>
      <c r="N54" s="270">
        <v>29640</v>
      </c>
      <c r="O54" s="270">
        <v>-5648</v>
      </c>
      <c r="P54" s="270"/>
      <c r="Q54" s="270"/>
      <c r="R54" s="143">
        <f t="shared" si="5"/>
        <v>23992</v>
      </c>
      <c r="S54" s="143">
        <f t="shared" si="5"/>
        <v>29640</v>
      </c>
      <c r="T54" s="143">
        <f t="shared" si="5"/>
        <v>29640</v>
      </c>
      <c r="U54" s="270"/>
      <c r="V54" s="270"/>
      <c r="W54" s="270"/>
      <c r="X54" s="143">
        <f t="shared" ref="X54:Z54" si="66">R54+U54</f>
        <v>23992</v>
      </c>
      <c r="Y54" s="143">
        <f t="shared" si="66"/>
        <v>29640</v>
      </c>
      <c r="Z54" s="143">
        <f t="shared" si="66"/>
        <v>29640</v>
      </c>
      <c r="AA54" s="270"/>
      <c r="AB54" s="270"/>
      <c r="AC54" s="270"/>
      <c r="AD54" s="143">
        <f t="shared" ref="AD54:AF54" si="67">X54+AA54</f>
        <v>23992</v>
      </c>
      <c r="AE54" s="143">
        <f t="shared" si="67"/>
        <v>29640</v>
      </c>
      <c r="AF54" s="143">
        <f t="shared" si="67"/>
        <v>29640</v>
      </c>
      <c r="AG54" s="211"/>
      <c r="AH54" s="270"/>
      <c r="AI54" s="270"/>
      <c r="AJ54" s="143">
        <f t="shared" ref="AJ54:AL54" si="68">AD54+AG54</f>
        <v>23992</v>
      </c>
      <c r="AK54" s="143">
        <f t="shared" si="68"/>
        <v>29640</v>
      </c>
      <c r="AL54" s="143">
        <f t="shared" si="68"/>
        <v>29640</v>
      </c>
    </row>
    <row r="55" spans="1:38" s="255" customFormat="1" ht="18.75" x14ac:dyDescent="0.25">
      <c r="A55" s="195">
        <v>182</v>
      </c>
      <c r="B55" s="252" t="s">
        <v>30</v>
      </c>
      <c r="C55" s="258" t="s">
        <v>137</v>
      </c>
      <c r="D55" s="23"/>
      <c r="E55" s="23"/>
      <c r="F55" s="200">
        <f t="shared" ref="F55:H55" si="69">F56</f>
        <v>12592</v>
      </c>
      <c r="G55" s="200">
        <f t="shared" si="69"/>
        <v>12592</v>
      </c>
      <c r="H55" s="200">
        <f t="shared" si="69"/>
        <v>12592</v>
      </c>
      <c r="I55" s="24">
        <f t="shared" si="9"/>
        <v>0</v>
      </c>
      <c r="J55" s="24">
        <f t="shared" si="3"/>
        <v>0</v>
      </c>
      <c r="K55" s="24">
        <f t="shared" si="3"/>
        <v>0</v>
      </c>
      <c r="L55" s="16">
        <f t="shared" ref="L55:AL55" si="70">L56</f>
        <v>12592</v>
      </c>
      <c r="M55" s="16">
        <f t="shared" si="70"/>
        <v>12592</v>
      </c>
      <c r="N55" s="16">
        <f t="shared" si="70"/>
        <v>12592</v>
      </c>
      <c r="O55" s="16">
        <f t="shared" si="70"/>
        <v>0</v>
      </c>
      <c r="P55" s="16">
        <f t="shared" si="70"/>
        <v>0</v>
      </c>
      <c r="Q55" s="16">
        <f t="shared" si="70"/>
        <v>0</v>
      </c>
      <c r="R55" s="16">
        <f t="shared" si="70"/>
        <v>12592</v>
      </c>
      <c r="S55" s="16">
        <f t="shared" si="70"/>
        <v>12592</v>
      </c>
      <c r="T55" s="16">
        <f t="shared" si="70"/>
        <v>12592</v>
      </c>
      <c r="U55" s="16">
        <f t="shared" si="70"/>
        <v>0</v>
      </c>
      <c r="V55" s="16">
        <f t="shared" si="70"/>
        <v>0</v>
      </c>
      <c r="W55" s="16">
        <f t="shared" si="70"/>
        <v>0</v>
      </c>
      <c r="X55" s="16">
        <f t="shared" si="70"/>
        <v>12592</v>
      </c>
      <c r="Y55" s="16">
        <f t="shared" si="70"/>
        <v>12592</v>
      </c>
      <c r="Z55" s="16">
        <f t="shared" si="70"/>
        <v>12592</v>
      </c>
      <c r="AA55" s="16">
        <f t="shared" si="70"/>
        <v>0</v>
      </c>
      <c r="AB55" s="16">
        <f t="shared" si="70"/>
        <v>0</v>
      </c>
      <c r="AC55" s="16">
        <f t="shared" si="70"/>
        <v>0</v>
      </c>
      <c r="AD55" s="16">
        <f t="shared" si="70"/>
        <v>12592</v>
      </c>
      <c r="AE55" s="16">
        <f t="shared" si="70"/>
        <v>12592</v>
      </c>
      <c r="AF55" s="16">
        <f t="shared" si="70"/>
        <v>12592</v>
      </c>
      <c r="AG55" s="160">
        <f t="shared" si="70"/>
        <v>0</v>
      </c>
      <c r="AH55" s="16">
        <f t="shared" si="70"/>
        <v>0</v>
      </c>
      <c r="AI55" s="16">
        <f t="shared" si="70"/>
        <v>0</v>
      </c>
      <c r="AJ55" s="16">
        <f t="shared" si="70"/>
        <v>12592</v>
      </c>
      <c r="AK55" s="16">
        <f t="shared" si="70"/>
        <v>12592</v>
      </c>
      <c r="AL55" s="16">
        <f t="shared" si="70"/>
        <v>12592</v>
      </c>
    </row>
    <row r="56" spans="1:38" s="255" customFormat="1" ht="37.5" x14ac:dyDescent="0.25">
      <c r="A56" s="195">
        <v>182</v>
      </c>
      <c r="B56" s="252" t="s">
        <v>31</v>
      </c>
      <c r="C56" s="254" t="s">
        <v>138</v>
      </c>
      <c r="D56" s="23"/>
      <c r="E56" s="23"/>
      <c r="F56" s="275">
        <v>12592</v>
      </c>
      <c r="G56" s="275">
        <v>12592</v>
      </c>
      <c r="H56" s="275">
        <v>12592</v>
      </c>
      <c r="I56" s="24">
        <f t="shared" si="9"/>
        <v>0</v>
      </c>
      <c r="J56" s="24">
        <f t="shared" si="3"/>
        <v>0</v>
      </c>
      <c r="K56" s="24">
        <f t="shared" si="3"/>
        <v>0</v>
      </c>
      <c r="L56" s="270">
        <v>12592</v>
      </c>
      <c r="M56" s="270">
        <v>12592</v>
      </c>
      <c r="N56" s="270">
        <v>12592</v>
      </c>
      <c r="O56" s="270"/>
      <c r="P56" s="270"/>
      <c r="Q56" s="270"/>
      <c r="R56" s="143">
        <f t="shared" si="5"/>
        <v>12592</v>
      </c>
      <c r="S56" s="143">
        <f t="shared" si="5"/>
        <v>12592</v>
      </c>
      <c r="T56" s="143">
        <f t="shared" si="5"/>
        <v>12592</v>
      </c>
      <c r="U56" s="270"/>
      <c r="V56" s="270"/>
      <c r="W56" s="270"/>
      <c r="X56" s="143">
        <f t="shared" ref="X56:Z56" si="71">R56+U56</f>
        <v>12592</v>
      </c>
      <c r="Y56" s="143">
        <f t="shared" si="71"/>
        <v>12592</v>
      </c>
      <c r="Z56" s="143">
        <f t="shared" si="71"/>
        <v>12592</v>
      </c>
      <c r="AA56" s="270"/>
      <c r="AB56" s="270"/>
      <c r="AC56" s="270"/>
      <c r="AD56" s="143">
        <f t="shared" ref="AD56:AF56" si="72">X56+AA56</f>
        <v>12592</v>
      </c>
      <c r="AE56" s="143">
        <f t="shared" si="72"/>
        <v>12592</v>
      </c>
      <c r="AF56" s="143">
        <f t="shared" si="72"/>
        <v>12592</v>
      </c>
      <c r="AG56" s="211"/>
      <c r="AH56" s="270"/>
      <c r="AI56" s="270"/>
      <c r="AJ56" s="143">
        <f t="shared" ref="AJ56:AL56" si="73">AD56+AG56</f>
        <v>12592</v>
      </c>
      <c r="AK56" s="143">
        <f t="shared" si="73"/>
        <v>12592</v>
      </c>
      <c r="AL56" s="143">
        <f t="shared" si="73"/>
        <v>12592</v>
      </c>
    </row>
    <row r="57" spans="1:38" s="255" customFormat="1" ht="18.75" x14ac:dyDescent="0.25">
      <c r="A57" s="195">
        <v>182</v>
      </c>
      <c r="B57" s="252" t="s">
        <v>32</v>
      </c>
      <c r="C57" s="256" t="s">
        <v>139</v>
      </c>
      <c r="D57" s="23"/>
      <c r="E57" s="23"/>
      <c r="F57" s="18">
        <f>F58+F60+F61</f>
        <v>8326</v>
      </c>
      <c r="G57" s="18">
        <f>G58+G60+G61</f>
        <v>8652</v>
      </c>
      <c r="H57" s="18">
        <f>H58+H60+H61</f>
        <v>8991</v>
      </c>
      <c r="I57" s="24">
        <f t="shared" si="9"/>
        <v>0</v>
      </c>
      <c r="J57" s="24">
        <f t="shared" si="3"/>
        <v>0</v>
      </c>
      <c r="K57" s="24">
        <f t="shared" si="3"/>
        <v>0</v>
      </c>
      <c r="L57" s="17">
        <f>L58+L60+L61</f>
        <v>8326</v>
      </c>
      <c r="M57" s="17">
        <f>M58+M60+M61</f>
        <v>8652</v>
      </c>
      <c r="N57" s="17">
        <f>N58+N60+N61</f>
        <v>8991</v>
      </c>
      <c r="O57" s="17">
        <f t="shared" ref="O57:AL57" si="74">O58+O60+O61</f>
        <v>0</v>
      </c>
      <c r="P57" s="17">
        <f t="shared" si="74"/>
        <v>0</v>
      </c>
      <c r="Q57" s="17">
        <f t="shared" si="74"/>
        <v>0</v>
      </c>
      <c r="R57" s="17">
        <f t="shared" si="74"/>
        <v>8326</v>
      </c>
      <c r="S57" s="17">
        <f t="shared" si="74"/>
        <v>8652</v>
      </c>
      <c r="T57" s="17">
        <f t="shared" si="74"/>
        <v>8991</v>
      </c>
      <c r="U57" s="17">
        <f t="shared" si="74"/>
        <v>0</v>
      </c>
      <c r="V57" s="17">
        <f t="shared" si="74"/>
        <v>0</v>
      </c>
      <c r="W57" s="17">
        <f t="shared" si="74"/>
        <v>0</v>
      </c>
      <c r="X57" s="17">
        <f t="shared" si="74"/>
        <v>8326</v>
      </c>
      <c r="Y57" s="17">
        <f t="shared" si="74"/>
        <v>8652</v>
      </c>
      <c r="Z57" s="17">
        <f t="shared" si="74"/>
        <v>8991</v>
      </c>
      <c r="AA57" s="17">
        <f t="shared" si="74"/>
        <v>0</v>
      </c>
      <c r="AB57" s="17">
        <f t="shared" si="74"/>
        <v>0</v>
      </c>
      <c r="AC57" s="17">
        <f t="shared" si="74"/>
        <v>0</v>
      </c>
      <c r="AD57" s="17">
        <f t="shared" si="74"/>
        <v>8326</v>
      </c>
      <c r="AE57" s="17">
        <f t="shared" si="74"/>
        <v>8652</v>
      </c>
      <c r="AF57" s="17">
        <f>AF58+AF60+AF61</f>
        <v>8991</v>
      </c>
      <c r="AG57" s="139">
        <f t="shared" si="74"/>
        <v>0</v>
      </c>
      <c r="AH57" s="17">
        <f t="shared" si="74"/>
        <v>0</v>
      </c>
      <c r="AI57" s="17">
        <f t="shared" si="74"/>
        <v>0</v>
      </c>
      <c r="AJ57" s="17">
        <f t="shared" si="74"/>
        <v>8326</v>
      </c>
      <c r="AK57" s="17">
        <f t="shared" si="74"/>
        <v>8652</v>
      </c>
      <c r="AL57" s="17">
        <f t="shared" si="74"/>
        <v>8991</v>
      </c>
    </row>
    <row r="58" spans="1:38" s="255" customFormat="1" ht="37.5" x14ac:dyDescent="0.25">
      <c r="A58" s="195">
        <v>182</v>
      </c>
      <c r="B58" s="120" t="s">
        <v>33</v>
      </c>
      <c r="C58" s="258" t="s">
        <v>272</v>
      </c>
      <c r="D58" s="23"/>
      <c r="E58" s="23"/>
      <c r="F58" s="200">
        <f t="shared" ref="F58:H58" si="75">F59</f>
        <v>8153</v>
      </c>
      <c r="G58" s="200">
        <f t="shared" si="75"/>
        <v>8479</v>
      </c>
      <c r="H58" s="200">
        <f t="shared" si="75"/>
        <v>8818</v>
      </c>
      <c r="I58" s="24">
        <f t="shared" si="9"/>
        <v>0</v>
      </c>
      <c r="J58" s="24">
        <f t="shared" si="3"/>
        <v>0</v>
      </c>
      <c r="K58" s="24">
        <f t="shared" si="3"/>
        <v>0</v>
      </c>
      <c r="L58" s="16">
        <f t="shared" ref="L58:AL58" si="76">L59</f>
        <v>8153</v>
      </c>
      <c r="M58" s="16">
        <f t="shared" si="76"/>
        <v>8479</v>
      </c>
      <c r="N58" s="16">
        <f t="shared" si="76"/>
        <v>8818</v>
      </c>
      <c r="O58" s="16">
        <f t="shared" si="76"/>
        <v>0</v>
      </c>
      <c r="P58" s="16">
        <f t="shared" si="76"/>
        <v>0</v>
      </c>
      <c r="Q58" s="16">
        <f t="shared" si="76"/>
        <v>0</v>
      </c>
      <c r="R58" s="16">
        <f t="shared" si="76"/>
        <v>8153</v>
      </c>
      <c r="S58" s="16">
        <f t="shared" si="76"/>
        <v>8479</v>
      </c>
      <c r="T58" s="16">
        <f t="shared" si="76"/>
        <v>8818</v>
      </c>
      <c r="U58" s="16">
        <f t="shared" si="76"/>
        <v>0</v>
      </c>
      <c r="V58" s="16">
        <f t="shared" si="76"/>
        <v>0</v>
      </c>
      <c r="W58" s="16">
        <f t="shared" si="76"/>
        <v>0</v>
      </c>
      <c r="X58" s="16">
        <f t="shared" si="76"/>
        <v>8153</v>
      </c>
      <c r="Y58" s="16">
        <f t="shared" si="76"/>
        <v>8479</v>
      </c>
      <c r="Z58" s="16">
        <f t="shared" si="76"/>
        <v>8818</v>
      </c>
      <c r="AA58" s="16">
        <f t="shared" si="76"/>
        <v>0</v>
      </c>
      <c r="AB58" s="16">
        <f t="shared" si="76"/>
        <v>0</v>
      </c>
      <c r="AC58" s="16">
        <f t="shared" si="76"/>
        <v>0</v>
      </c>
      <c r="AD58" s="16">
        <f>AD59</f>
        <v>8153</v>
      </c>
      <c r="AE58" s="16">
        <f t="shared" si="76"/>
        <v>8479</v>
      </c>
      <c r="AF58" s="16">
        <f t="shared" si="76"/>
        <v>8818</v>
      </c>
      <c r="AG58" s="160">
        <f t="shared" si="76"/>
        <v>0</v>
      </c>
      <c r="AH58" s="16">
        <f t="shared" si="76"/>
        <v>0</v>
      </c>
      <c r="AI58" s="16">
        <f t="shared" si="76"/>
        <v>0</v>
      </c>
      <c r="AJ58" s="16">
        <f t="shared" si="76"/>
        <v>8153</v>
      </c>
      <c r="AK58" s="16">
        <f t="shared" si="76"/>
        <v>8479</v>
      </c>
      <c r="AL58" s="16">
        <f t="shared" si="76"/>
        <v>8818</v>
      </c>
    </row>
    <row r="59" spans="1:38" s="255" customFormat="1" ht="37.5" x14ac:dyDescent="0.25">
      <c r="A59" s="195">
        <v>182</v>
      </c>
      <c r="B59" s="252" t="s">
        <v>34</v>
      </c>
      <c r="C59" s="254" t="s">
        <v>273</v>
      </c>
      <c r="D59" s="23"/>
      <c r="E59" s="23"/>
      <c r="F59" s="200">
        <v>8153</v>
      </c>
      <c r="G59" s="200">
        <v>8479</v>
      </c>
      <c r="H59" s="200">
        <v>8818</v>
      </c>
      <c r="I59" s="24">
        <f t="shared" si="9"/>
        <v>0</v>
      </c>
      <c r="J59" s="24">
        <f t="shared" si="3"/>
        <v>0</v>
      </c>
      <c r="K59" s="24">
        <f t="shared" si="3"/>
        <v>0</v>
      </c>
      <c r="L59" s="16">
        <v>8153</v>
      </c>
      <c r="M59" s="16">
        <v>8479</v>
      </c>
      <c r="N59" s="16">
        <v>8818</v>
      </c>
      <c r="O59" s="16"/>
      <c r="P59" s="16"/>
      <c r="Q59" s="16"/>
      <c r="R59" s="143">
        <f t="shared" si="5"/>
        <v>8153</v>
      </c>
      <c r="S59" s="143">
        <f t="shared" si="5"/>
        <v>8479</v>
      </c>
      <c r="T59" s="143">
        <f t="shared" si="5"/>
        <v>8818</v>
      </c>
      <c r="U59" s="16"/>
      <c r="V59" s="16"/>
      <c r="W59" s="16"/>
      <c r="X59" s="143">
        <f t="shared" ref="X59:Z60" si="77">R59+U59</f>
        <v>8153</v>
      </c>
      <c r="Y59" s="143">
        <f t="shared" si="77"/>
        <v>8479</v>
      </c>
      <c r="Z59" s="143">
        <f t="shared" si="77"/>
        <v>8818</v>
      </c>
      <c r="AA59" s="16"/>
      <c r="AB59" s="16"/>
      <c r="AC59" s="16"/>
      <c r="AD59" s="143">
        <f>X59+AA59</f>
        <v>8153</v>
      </c>
      <c r="AE59" s="143">
        <f>Y59+AB59</f>
        <v>8479</v>
      </c>
      <c r="AF59" s="143">
        <f t="shared" ref="AD59:AF60" si="78">Z59+AC59</f>
        <v>8818</v>
      </c>
      <c r="AG59" s="160"/>
      <c r="AH59" s="16"/>
      <c r="AI59" s="16"/>
      <c r="AJ59" s="143">
        <f t="shared" ref="AJ59:AL60" si="79">AD59+AG59</f>
        <v>8153</v>
      </c>
      <c r="AK59" s="143">
        <f t="shared" si="79"/>
        <v>8479</v>
      </c>
      <c r="AL59" s="143">
        <f t="shared" si="79"/>
        <v>8818</v>
      </c>
    </row>
    <row r="60" spans="1:38" s="98" customFormat="1" ht="56.25" hidden="1" customHeight="1" x14ac:dyDescent="0.25">
      <c r="A60" s="93"/>
      <c r="B60" s="119" t="s">
        <v>274</v>
      </c>
      <c r="C60" s="107" t="s">
        <v>275</v>
      </c>
      <c r="D60" s="100"/>
      <c r="E60" s="100"/>
      <c r="F60" s="103">
        <v>0</v>
      </c>
      <c r="G60" s="103">
        <v>0</v>
      </c>
      <c r="H60" s="103">
        <v>0</v>
      </c>
      <c r="I60" s="96">
        <f t="shared" si="9"/>
        <v>0</v>
      </c>
      <c r="J60" s="96">
        <f t="shared" si="3"/>
        <v>0</v>
      </c>
      <c r="K60" s="96">
        <f t="shared" si="3"/>
        <v>0</v>
      </c>
      <c r="L60" s="103">
        <v>0</v>
      </c>
      <c r="M60" s="103">
        <v>0</v>
      </c>
      <c r="N60" s="103">
        <v>0</v>
      </c>
      <c r="O60" s="103"/>
      <c r="P60" s="103"/>
      <c r="Q60" s="103"/>
      <c r="R60" s="142">
        <f t="shared" si="5"/>
        <v>0</v>
      </c>
      <c r="S60" s="142">
        <f t="shared" si="5"/>
        <v>0</v>
      </c>
      <c r="T60" s="142">
        <f t="shared" si="5"/>
        <v>0</v>
      </c>
      <c r="U60" s="103"/>
      <c r="V60" s="103"/>
      <c r="W60" s="103"/>
      <c r="X60" s="142">
        <f t="shared" si="77"/>
        <v>0</v>
      </c>
      <c r="Y60" s="142">
        <f t="shared" si="77"/>
        <v>0</v>
      </c>
      <c r="Z60" s="142">
        <f t="shared" si="77"/>
        <v>0</v>
      </c>
      <c r="AA60" s="103"/>
      <c r="AB60" s="103"/>
      <c r="AC60" s="103"/>
      <c r="AD60" s="142">
        <f t="shared" si="78"/>
        <v>0</v>
      </c>
      <c r="AE60" s="142">
        <f t="shared" si="78"/>
        <v>0</v>
      </c>
      <c r="AF60" s="142">
        <f t="shared" si="78"/>
        <v>0</v>
      </c>
      <c r="AG60" s="158"/>
      <c r="AH60" s="103"/>
      <c r="AI60" s="103"/>
      <c r="AJ60" s="142">
        <f t="shared" si="79"/>
        <v>0</v>
      </c>
      <c r="AK60" s="142">
        <f t="shared" si="79"/>
        <v>0</v>
      </c>
      <c r="AL60" s="142">
        <f t="shared" si="79"/>
        <v>0</v>
      </c>
    </row>
    <row r="61" spans="1:38" s="250" customFormat="1" ht="37.5" x14ac:dyDescent="0.25">
      <c r="A61" s="265">
        <v>182</v>
      </c>
      <c r="B61" s="120" t="s">
        <v>35</v>
      </c>
      <c r="C61" s="277" t="s">
        <v>140</v>
      </c>
      <c r="D61" s="266"/>
      <c r="E61" s="266"/>
      <c r="F61" s="16">
        <f t="shared" ref="F61:AC61" si="80">F62+F65</f>
        <v>173</v>
      </c>
      <c r="G61" s="16">
        <f t="shared" si="80"/>
        <v>173</v>
      </c>
      <c r="H61" s="16">
        <f t="shared" si="80"/>
        <v>173</v>
      </c>
      <c r="I61" s="16">
        <f t="shared" si="80"/>
        <v>0</v>
      </c>
      <c r="J61" s="16">
        <f t="shared" si="80"/>
        <v>0</v>
      </c>
      <c r="K61" s="16">
        <f t="shared" si="80"/>
        <v>0</v>
      </c>
      <c r="L61" s="16">
        <f t="shared" si="80"/>
        <v>173</v>
      </c>
      <c r="M61" s="16">
        <f>M62+M65</f>
        <v>173</v>
      </c>
      <c r="N61" s="16">
        <f t="shared" si="80"/>
        <v>173</v>
      </c>
      <c r="O61" s="16">
        <f t="shared" si="80"/>
        <v>0</v>
      </c>
      <c r="P61" s="16">
        <f t="shared" si="80"/>
        <v>0</v>
      </c>
      <c r="Q61" s="16">
        <f t="shared" si="80"/>
        <v>0</v>
      </c>
      <c r="R61" s="16">
        <f t="shared" si="80"/>
        <v>173</v>
      </c>
      <c r="S61" s="16">
        <f t="shared" si="80"/>
        <v>173</v>
      </c>
      <c r="T61" s="16">
        <f t="shared" si="80"/>
        <v>173</v>
      </c>
      <c r="U61" s="16">
        <f t="shared" si="80"/>
        <v>0</v>
      </c>
      <c r="V61" s="16">
        <f t="shared" si="80"/>
        <v>0</v>
      </c>
      <c r="W61" s="16">
        <f t="shared" si="80"/>
        <v>0</v>
      </c>
      <c r="X61" s="16">
        <f t="shared" si="80"/>
        <v>173</v>
      </c>
      <c r="Y61" s="16">
        <f t="shared" si="80"/>
        <v>173</v>
      </c>
      <c r="Z61" s="16">
        <f t="shared" si="80"/>
        <v>173</v>
      </c>
      <c r="AA61" s="16">
        <f t="shared" si="80"/>
        <v>0</v>
      </c>
      <c r="AB61" s="16">
        <f t="shared" si="80"/>
        <v>0</v>
      </c>
      <c r="AC61" s="16">
        <f t="shared" si="80"/>
        <v>0</v>
      </c>
      <c r="AD61" s="16">
        <f>AD62+AD65</f>
        <v>173</v>
      </c>
      <c r="AE61" s="16">
        <f t="shared" ref="AE61:AL61" si="81">AE62+AE65</f>
        <v>173</v>
      </c>
      <c r="AF61" s="16">
        <f>AF62+AF65</f>
        <v>173</v>
      </c>
      <c r="AG61" s="160">
        <f t="shared" si="81"/>
        <v>0</v>
      </c>
      <c r="AH61" s="16">
        <f t="shared" si="81"/>
        <v>0</v>
      </c>
      <c r="AI61" s="16">
        <f t="shared" si="81"/>
        <v>0</v>
      </c>
      <c r="AJ61" s="16">
        <f t="shared" si="81"/>
        <v>173</v>
      </c>
      <c r="AK61" s="16">
        <f t="shared" si="81"/>
        <v>173</v>
      </c>
      <c r="AL61" s="16">
        <f t="shared" si="81"/>
        <v>173</v>
      </c>
    </row>
    <row r="62" spans="1:38" s="250" customFormat="1" ht="18.75" x14ac:dyDescent="0.25">
      <c r="A62" s="265">
        <v>900</v>
      </c>
      <c r="B62" s="252" t="s">
        <v>36</v>
      </c>
      <c r="C62" s="258" t="s">
        <v>141</v>
      </c>
      <c r="D62" s="266"/>
      <c r="E62" s="266"/>
      <c r="F62" s="16">
        <v>80</v>
      </c>
      <c r="G62" s="16">
        <v>80</v>
      </c>
      <c r="H62" s="16">
        <v>80</v>
      </c>
      <c r="I62" s="91">
        <f t="shared" si="9"/>
        <v>0</v>
      </c>
      <c r="J62" s="91">
        <f t="shared" si="3"/>
        <v>0</v>
      </c>
      <c r="K62" s="91">
        <f t="shared" si="3"/>
        <v>0</v>
      </c>
      <c r="L62" s="16">
        <v>80</v>
      </c>
      <c r="M62" s="16">
        <v>80</v>
      </c>
      <c r="N62" s="16">
        <v>80</v>
      </c>
      <c r="O62" s="16"/>
      <c r="P62" s="16"/>
      <c r="Q62" s="16"/>
      <c r="R62" s="150">
        <f t="shared" si="5"/>
        <v>80</v>
      </c>
      <c r="S62" s="150">
        <f t="shared" si="5"/>
        <v>80</v>
      </c>
      <c r="T62" s="150">
        <f t="shared" si="5"/>
        <v>80</v>
      </c>
      <c r="U62" s="16"/>
      <c r="V62" s="16"/>
      <c r="W62" s="16"/>
      <c r="X62" s="150">
        <f t="shared" ref="X62:Z62" si="82">R62+U62</f>
        <v>80</v>
      </c>
      <c r="Y62" s="150">
        <f t="shared" si="82"/>
        <v>80</v>
      </c>
      <c r="Z62" s="150">
        <f t="shared" si="82"/>
        <v>80</v>
      </c>
      <c r="AA62" s="16"/>
      <c r="AB62" s="16"/>
      <c r="AC62" s="16"/>
      <c r="AD62" s="150">
        <f>AD63+AD64</f>
        <v>80</v>
      </c>
      <c r="AE62" s="150">
        <f t="shared" ref="AE62:AL62" si="83">AE63+AE64</f>
        <v>80</v>
      </c>
      <c r="AF62" s="150">
        <f t="shared" si="83"/>
        <v>80</v>
      </c>
      <c r="AG62" s="214">
        <f t="shared" si="83"/>
        <v>0</v>
      </c>
      <c r="AH62" s="150">
        <f t="shared" si="83"/>
        <v>0</v>
      </c>
      <c r="AI62" s="150">
        <f t="shared" si="83"/>
        <v>0</v>
      </c>
      <c r="AJ62" s="150">
        <f>AJ63+AJ64</f>
        <v>80</v>
      </c>
      <c r="AK62" s="150">
        <f t="shared" si="83"/>
        <v>80</v>
      </c>
      <c r="AL62" s="150">
        <f t="shared" si="83"/>
        <v>80</v>
      </c>
    </row>
    <row r="63" spans="1:38" s="250" customFormat="1" ht="18.75" x14ac:dyDescent="0.25">
      <c r="A63" s="265">
        <v>900</v>
      </c>
      <c r="B63" s="419" t="s">
        <v>36</v>
      </c>
      <c r="C63" s="278" t="s">
        <v>141</v>
      </c>
      <c r="D63" s="266"/>
      <c r="E63" s="266"/>
      <c r="F63" s="16"/>
      <c r="G63" s="16"/>
      <c r="H63" s="16"/>
      <c r="I63" s="91"/>
      <c r="J63" s="91"/>
      <c r="K63" s="91"/>
      <c r="L63" s="16"/>
      <c r="M63" s="16"/>
      <c r="N63" s="16"/>
      <c r="O63" s="16"/>
      <c r="P63" s="16"/>
      <c r="Q63" s="16"/>
      <c r="R63" s="150"/>
      <c r="S63" s="150"/>
      <c r="T63" s="150"/>
      <c r="U63" s="16"/>
      <c r="V63" s="16"/>
      <c r="W63" s="16"/>
      <c r="X63" s="150"/>
      <c r="Y63" s="150"/>
      <c r="Z63" s="150"/>
      <c r="AA63" s="16"/>
      <c r="AB63" s="16"/>
      <c r="AC63" s="16"/>
      <c r="AD63" s="150">
        <v>80</v>
      </c>
      <c r="AE63" s="150">
        <v>80</v>
      </c>
      <c r="AF63" s="150">
        <v>80</v>
      </c>
      <c r="AG63" s="160">
        <v>-80</v>
      </c>
      <c r="AH63" s="16">
        <v>-80</v>
      </c>
      <c r="AI63" s="16">
        <v>-80</v>
      </c>
      <c r="AJ63" s="150">
        <f t="shared" ref="AJ63:AL64" si="84">AD63+AG63</f>
        <v>0</v>
      </c>
      <c r="AK63" s="150">
        <f t="shared" si="84"/>
        <v>0</v>
      </c>
      <c r="AL63" s="150">
        <f t="shared" si="84"/>
        <v>0</v>
      </c>
    </row>
    <row r="64" spans="1:38" s="250" customFormat="1" ht="56.25" x14ac:dyDescent="0.25">
      <c r="A64" s="265">
        <v>900</v>
      </c>
      <c r="B64" s="419" t="s">
        <v>485</v>
      </c>
      <c r="C64" s="278" t="s">
        <v>486</v>
      </c>
      <c r="D64" s="266"/>
      <c r="E64" s="266"/>
      <c r="F64" s="16"/>
      <c r="G64" s="16"/>
      <c r="H64" s="16"/>
      <c r="I64" s="91"/>
      <c r="J64" s="91"/>
      <c r="K64" s="91"/>
      <c r="L64" s="16"/>
      <c r="M64" s="16"/>
      <c r="N64" s="16"/>
      <c r="O64" s="16"/>
      <c r="P64" s="16"/>
      <c r="Q64" s="16"/>
      <c r="R64" s="150"/>
      <c r="S64" s="150"/>
      <c r="T64" s="150"/>
      <c r="U64" s="16"/>
      <c r="V64" s="16"/>
      <c r="W64" s="16"/>
      <c r="X64" s="150"/>
      <c r="Y64" s="150"/>
      <c r="Z64" s="150"/>
      <c r="AA64" s="16"/>
      <c r="AB64" s="16"/>
      <c r="AC64" s="16"/>
      <c r="AD64" s="150"/>
      <c r="AE64" s="150"/>
      <c r="AF64" s="150"/>
      <c r="AG64" s="160">
        <v>80</v>
      </c>
      <c r="AH64" s="16">
        <v>80</v>
      </c>
      <c r="AI64" s="16">
        <v>80</v>
      </c>
      <c r="AJ64" s="150">
        <f t="shared" si="84"/>
        <v>80</v>
      </c>
      <c r="AK64" s="150">
        <f t="shared" si="84"/>
        <v>80</v>
      </c>
      <c r="AL64" s="150">
        <f t="shared" si="84"/>
        <v>80</v>
      </c>
    </row>
    <row r="65" spans="1:38" s="250" customFormat="1" ht="56.25" x14ac:dyDescent="0.25">
      <c r="A65" s="265">
        <v>919</v>
      </c>
      <c r="B65" s="252" t="s">
        <v>37</v>
      </c>
      <c r="C65" s="258" t="s">
        <v>142</v>
      </c>
      <c r="D65" s="266"/>
      <c r="E65" s="266"/>
      <c r="F65" s="16">
        <f>F67</f>
        <v>93</v>
      </c>
      <c r="G65" s="16">
        <f>G67</f>
        <v>93</v>
      </c>
      <c r="H65" s="16">
        <f>H67</f>
        <v>93</v>
      </c>
      <c r="I65" s="91">
        <f t="shared" si="9"/>
        <v>0</v>
      </c>
      <c r="J65" s="91">
        <f t="shared" si="3"/>
        <v>0</v>
      </c>
      <c r="K65" s="91">
        <f t="shared" si="3"/>
        <v>0</v>
      </c>
      <c r="L65" s="16">
        <f>L67</f>
        <v>93</v>
      </c>
      <c r="M65" s="16">
        <f>M67</f>
        <v>93</v>
      </c>
      <c r="N65" s="16">
        <f>N67</f>
        <v>93</v>
      </c>
      <c r="O65" s="16">
        <f t="shared" ref="O65:AC65" si="85">O67</f>
        <v>0</v>
      </c>
      <c r="P65" s="16">
        <f t="shared" si="85"/>
        <v>0</v>
      </c>
      <c r="Q65" s="16">
        <f t="shared" si="85"/>
        <v>0</v>
      </c>
      <c r="R65" s="16">
        <f t="shared" si="85"/>
        <v>93</v>
      </c>
      <c r="S65" s="16">
        <f t="shared" si="85"/>
        <v>93</v>
      </c>
      <c r="T65" s="16">
        <f t="shared" si="85"/>
        <v>93</v>
      </c>
      <c r="U65" s="16">
        <f t="shared" si="85"/>
        <v>0</v>
      </c>
      <c r="V65" s="16">
        <f t="shared" si="85"/>
        <v>0</v>
      </c>
      <c r="W65" s="16">
        <f t="shared" si="85"/>
        <v>0</v>
      </c>
      <c r="X65" s="16">
        <f t="shared" si="85"/>
        <v>93</v>
      </c>
      <c r="Y65" s="16">
        <f t="shared" si="85"/>
        <v>93</v>
      </c>
      <c r="Z65" s="16">
        <f t="shared" si="85"/>
        <v>93</v>
      </c>
      <c r="AA65" s="16">
        <f t="shared" si="85"/>
        <v>0</v>
      </c>
      <c r="AB65" s="16">
        <f t="shared" si="85"/>
        <v>0</v>
      </c>
      <c r="AC65" s="16">
        <f t="shared" si="85"/>
        <v>0</v>
      </c>
      <c r="AD65" s="16">
        <f>AD66</f>
        <v>93</v>
      </c>
      <c r="AE65" s="16">
        <f t="shared" ref="AE65:AL65" si="86">AE66</f>
        <v>93</v>
      </c>
      <c r="AF65" s="16">
        <f t="shared" si="86"/>
        <v>93</v>
      </c>
      <c r="AG65" s="160">
        <f t="shared" si="86"/>
        <v>0</v>
      </c>
      <c r="AH65" s="16">
        <f t="shared" si="86"/>
        <v>0</v>
      </c>
      <c r="AI65" s="16">
        <f t="shared" si="86"/>
        <v>0</v>
      </c>
      <c r="AJ65" s="16">
        <f>AJ66</f>
        <v>93</v>
      </c>
      <c r="AK65" s="16">
        <f t="shared" si="86"/>
        <v>93</v>
      </c>
      <c r="AL65" s="16">
        <f t="shared" si="86"/>
        <v>93</v>
      </c>
    </row>
    <row r="66" spans="1:38" s="250" customFormat="1" ht="75" x14ac:dyDescent="0.25">
      <c r="A66" s="265">
        <v>919</v>
      </c>
      <c r="B66" s="252" t="s">
        <v>38</v>
      </c>
      <c r="C66" s="261" t="s">
        <v>470</v>
      </c>
      <c r="D66" s="266"/>
      <c r="E66" s="266"/>
      <c r="F66" s="16"/>
      <c r="G66" s="16"/>
      <c r="H66" s="16"/>
      <c r="I66" s="91"/>
      <c r="J66" s="91"/>
      <c r="K66" s="91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>
        <f>AD67+AD68</f>
        <v>93</v>
      </c>
      <c r="AE66" s="16">
        <f t="shared" ref="AE66:AL66" si="87">AE67+AE68</f>
        <v>93</v>
      </c>
      <c r="AF66" s="16">
        <f t="shared" si="87"/>
        <v>93</v>
      </c>
      <c r="AG66" s="160">
        <f t="shared" si="87"/>
        <v>0</v>
      </c>
      <c r="AH66" s="16">
        <f t="shared" si="87"/>
        <v>0</v>
      </c>
      <c r="AI66" s="16">
        <f t="shared" si="87"/>
        <v>0</v>
      </c>
      <c r="AJ66" s="16">
        <f>AJ67+AJ68</f>
        <v>93</v>
      </c>
      <c r="AK66" s="16">
        <f t="shared" si="87"/>
        <v>93</v>
      </c>
      <c r="AL66" s="16">
        <f t="shared" si="87"/>
        <v>93</v>
      </c>
    </row>
    <row r="67" spans="1:38" s="250" customFormat="1" ht="75" x14ac:dyDescent="0.25">
      <c r="A67" s="420">
        <v>919</v>
      </c>
      <c r="B67" s="252" t="s">
        <v>38</v>
      </c>
      <c r="C67" s="254" t="s">
        <v>470</v>
      </c>
      <c r="D67" s="266"/>
      <c r="E67" s="266"/>
      <c r="F67" s="16">
        <v>93</v>
      </c>
      <c r="G67" s="16">
        <v>93</v>
      </c>
      <c r="H67" s="16">
        <v>93</v>
      </c>
      <c r="I67" s="91">
        <f t="shared" si="9"/>
        <v>0</v>
      </c>
      <c r="J67" s="91">
        <f t="shared" si="3"/>
        <v>0</v>
      </c>
      <c r="K67" s="91">
        <f t="shared" si="3"/>
        <v>0</v>
      </c>
      <c r="L67" s="16">
        <v>93</v>
      </c>
      <c r="M67" s="16">
        <v>93</v>
      </c>
      <c r="N67" s="16">
        <v>93</v>
      </c>
      <c r="O67" s="16"/>
      <c r="P67" s="16"/>
      <c r="Q67" s="16"/>
      <c r="R67" s="150">
        <f t="shared" si="5"/>
        <v>93</v>
      </c>
      <c r="S67" s="150">
        <f t="shared" si="5"/>
        <v>93</v>
      </c>
      <c r="T67" s="150">
        <f t="shared" si="5"/>
        <v>93</v>
      </c>
      <c r="U67" s="16"/>
      <c r="V67" s="16"/>
      <c r="W67" s="16"/>
      <c r="X67" s="150">
        <f t="shared" ref="X67:Z98" si="88">R67+U67</f>
        <v>93</v>
      </c>
      <c r="Y67" s="150">
        <f t="shared" si="88"/>
        <v>93</v>
      </c>
      <c r="Z67" s="150">
        <f t="shared" si="88"/>
        <v>93</v>
      </c>
      <c r="AA67" s="16"/>
      <c r="AB67" s="16"/>
      <c r="AC67" s="16"/>
      <c r="AD67" s="150">
        <f t="shared" ref="AD67:AF98" si="89">X67+AA67</f>
        <v>93</v>
      </c>
      <c r="AE67" s="150">
        <f t="shared" si="89"/>
        <v>93</v>
      </c>
      <c r="AF67" s="150">
        <f t="shared" si="89"/>
        <v>93</v>
      </c>
      <c r="AG67" s="160">
        <v>-93</v>
      </c>
      <c r="AH67" s="16">
        <v>-93</v>
      </c>
      <c r="AI67" s="16">
        <v>-93</v>
      </c>
      <c r="AJ67" s="150">
        <f>AD67+AG67</f>
        <v>0</v>
      </c>
      <c r="AK67" s="150">
        <f t="shared" ref="AK67:AL98" si="90">AE67+AH67</f>
        <v>0</v>
      </c>
      <c r="AL67" s="150">
        <f t="shared" si="90"/>
        <v>0</v>
      </c>
    </row>
    <row r="68" spans="1:38" s="250" customFormat="1" ht="99.75" customHeight="1" x14ac:dyDescent="0.25">
      <c r="A68" s="265">
        <v>919</v>
      </c>
      <c r="B68" s="252" t="s">
        <v>469</v>
      </c>
      <c r="C68" s="254" t="s">
        <v>471</v>
      </c>
      <c r="D68" s="266"/>
      <c r="E68" s="266"/>
      <c r="F68" s="16"/>
      <c r="G68" s="16"/>
      <c r="H68" s="16"/>
      <c r="I68" s="91"/>
      <c r="J68" s="91"/>
      <c r="K68" s="91"/>
      <c r="L68" s="16"/>
      <c r="M68" s="16"/>
      <c r="N68" s="16"/>
      <c r="O68" s="16"/>
      <c r="P68" s="16"/>
      <c r="Q68" s="16"/>
      <c r="R68" s="150"/>
      <c r="S68" s="150"/>
      <c r="T68" s="150"/>
      <c r="U68" s="16"/>
      <c r="V68" s="16"/>
      <c r="W68" s="16"/>
      <c r="X68" s="150"/>
      <c r="Y68" s="150"/>
      <c r="Z68" s="150"/>
      <c r="AA68" s="16"/>
      <c r="AB68" s="16"/>
      <c r="AC68" s="16"/>
      <c r="AD68" s="150">
        <v>0</v>
      </c>
      <c r="AE68" s="150">
        <v>0</v>
      </c>
      <c r="AF68" s="150">
        <v>0</v>
      </c>
      <c r="AG68" s="160">
        <v>93</v>
      </c>
      <c r="AH68" s="16">
        <v>93</v>
      </c>
      <c r="AI68" s="16">
        <v>93</v>
      </c>
      <c r="AJ68" s="150">
        <f t="shared" ref="AJ68:AJ98" si="91">AD68+AG68</f>
        <v>93</v>
      </c>
      <c r="AK68" s="150">
        <f t="shared" si="90"/>
        <v>93</v>
      </c>
      <c r="AL68" s="150">
        <f t="shared" si="90"/>
        <v>93</v>
      </c>
    </row>
    <row r="69" spans="1:38" s="423" customFormat="1" ht="21" x14ac:dyDescent="0.25">
      <c r="A69" s="421"/>
      <c r="B69" s="252"/>
      <c r="C69" s="144" t="s">
        <v>276</v>
      </c>
      <c r="D69" s="266"/>
      <c r="E69" s="266"/>
      <c r="F69" s="17">
        <f>F70+F98+F106+F117+F130+F159</f>
        <v>54872.600000000006</v>
      </c>
      <c r="G69" s="17">
        <f>G70+G98+G106+G117+G130+G159</f>
        <v>65547.700000000012</v>
      </c>
      <c r="H69" s="17">
        <f>H70+H98+H106+H117+H130+H159</f>
        <v>66012.700000000012</v>
      </c>
      <c r="I69" s="91">
        <f t="shared" si="9"/>
        <v>3105</v>
      </c>
      <c r="J69" s="91">
        <f t="shared" si="3"/>
        <v>3229</v>
      </c>
      <c r="K69" s="91">
        <f t="shared" si="3"/>
        <v>3358</v>
      </c>
      <c r="L69" s="17">
        <f t="shared" ref="L69:Q69" si="92">L70+L98+L106+L117+L130+L159</f>
        <v>57977.600000000006</v>
      </c>
      <c r="M69" s="17">
        <f t="shared" si="92"/>
        <v>68776.700000000012</v>
      </c>
      <c r="N69" s="17">
        <f t="shared" si="92"/>
        <v>69370.700000000012</v>
      </c>
      <c r="O69" s="17">
        <f t="shared" si="92"/>
        <v>5648</v>
      </c>
      <c r="P69" s="17">
        <f t="shared" si="92"/>
        <v>0</v>
      </c>
      <c r="Q69" s="17">
        <f t="shared" si="92"/>
        <v>0</v>
      </c>
      <c r="R69" s="422">
        <f t="shared" si="5"/>
        <v>63625.600000000006</v>
      </c>
      <c r="S69" s="422">
        <f t="shared" si="5"/>
        <v>68776.700000000012</v>
      </c>
      <c r="T69" s="422">
        <f t="shared" si="5"/>
        <v>69370.700000000012</v>
      </c>
      <c r="U69" s="207">
        <f>U70+U98+U106+U117+U130+U159</f>
        <v>0</v>
      </c>
      <c r="V69" s="207">
        <f>V70+V98+V106+V117+V130+V159</f>
        <v>0</v>
      </c>
      <c r="W69" s="207">
        <f>W70+W98+W106+W117+W130+W159</f>
        <v>0</v>
      </c>
      <c r="X69" s="422">
        <f t="shared" si="88"/>
        <v>63625.600000000006</v>
      </c>
      <c r="Y69" s="422">
        <f t="shared" si="88"/>
        <v>68776.700000000012</v>
      </c>
      <c r="Z69" s="422">
        <f t="shared" si="88"/>
        <v>69370.700000000012</v>
      </c>
      <c r="AA69" s="207">
        <f>AA70+AA98+AA106+AA117+AA130+AA159</f>
        <v>0</v>
      </c>
      <c r="AB69" s="207">
        <f>AB70+AB98+AB106+AB117+AB130+AB159</f>
        <v>0</v>
      </c>
      <c r="AC69" s="207">
        <f>AC70+AC98+AC106+AC117+AC130+AC159</f>
        <v>0</v>
      </c>
      <c r="AD69" s="422">
        <f>X69+AA69</f>
        <v>63625.600000000006</v>
      </c>
      <c r="AE69" s="422">
        <f>Y69+AB69</f>
        <v>68776.700000000012</v>
      </c>
      <c r="AF69" s="422">
        <f>Z69+AC69</f>
        <v>69370.700000000012</v>
      </c>
      <c r="AG69" s="390">
        <f>AG70+AG98+AG106+AG117+AG130+AG159</f>
        <v>0</v>
      </c>
      <c r="AH69" s="207">
        <f>AH70+AH98+AH106+AH117+AH130+AH159</f>
        <v>0</v>
      </c>
      <c r="AI69" s="207">
        <f>AI70+AI98+AI106+AI117+AI130+AI159</f>
        <v>0</v>
      </c>
      <c r="AJ69" s="422">
        <f>AJ70+AJ98+AJ106+AJ117+AJ130</f>
        <v>63625.600000000006</v>
      </c>
      <c r="AK69" s="422">
        <f>AK70+AK98+AK106+AK117+AK130</f>
        <v>68776.700000000012</v>
      </c>
      <c r="AL69" s="422">
        <f t="shared" ref="AL69" si="93">AL70+AL98+AL106+AL117+AL130</f>
        <v>69370.7</v>
      </c>
    </row>
    <row r="70" spans="1:38" s="250" customFormat="1" ht="37.5" x14ac:dyDescent="0.25">
      <c r="A70" s="265"/>
      <c r="B70" s="120" t="s">
        <v>39</v>
      </c>
      <c r="C70" s="424" t="s">
        <v>144</v>
      </c>
      <c r="D70" s="266"/>
      <c r="E70" s="266"/>
      <c r="F70" s="17">
        <f>F71+F73+F90+F93</f>
        <v>43932.800000000003</v>
      </c>
      <c r="G70" s="17">
        <f>G71+G73+G90+G93</f>
        <v>44542.9</v>
      </c>
      <c r="H70" s="17">
        <f>H71+H73+H90+H93</f>
        <v>45508.9</v>
      </c>
      <c r="I70" s="91">
        <f t="shared" si="9"/>
        <v>3105</v>
      </c>
      <c r="J70" s="91">
        <f t="shared" si="3"/>
        <v>3229</v>
      </c>
      <c r="K70" s="91">
        <f t="shared" si="3"/>
        <v>3358</v>
      </c>
      <c r="L70" s="17">
        <f t="shared" ref="L70:Q70" si="94">L71+L73+L90+L93</f>
        <v>47037.8</v>
      </c>
      <c r="M70" s="17">
        <f t="shared" si="94"/>
        <v>47771.9</v>
      </c>
      <c r="N70" s="17">
        <f t="shared" si="94"/>
        <v>48866.9</v>
      </c>
      <c r="O70" s="17">
        <f t="shared" si="94"/>
        <v>0</v>
      </c>
      <c r="P70" s="17">
        <f t="shared" si="94"/>
        <v>0</v>
      </c>
      <c r="Q70" s="17">
        <f t="shared" si="94"/>
        <v>0</v>
      </c>
      <c r="R70" s="150">
        <f t="shared" si="5"/>
        <v>47037.8</v>
      </c>
      <c r="S70" s="150">
        <f t="shared" si="5"/>
        <v>47771.9</v>
      </c>
      <c r="T70" s="150">
        <f t="shared" si="5"/>
        <v>48866.9</v>
      </c>
      <c r="U70" s="17">
        <f>U71+U73+U90+U93</f>
        <v>0</v>
      </c>
      <c r="V70" s="17">
        <f>V71+V73+V90+V93</f>
        <v>0</v>
      </c>
      <c r="W70" s="17">
        <f>W71+W73+W90+W93</f>
        <v>0</v>
      </c>
      <c r="X70" s="150">
        <f t="shared" si="88"/>
        <v>47037.8</v>
      </c>
      <c r="Y70" s="150">
        <f t="shared" si="88"/>
        <v>47771.9</v>
      </c>
      <c r="Z70" s="150">
        <f t="shared" si="88"/>
        <v>48866.9</v>
      </c>
      <c r="AA70" s="17">
        <f>AA71+AA73+AA90+AA93</f>
        <v>0</v>
      </c>
      <c r="AB70" s="17">
        <f>AB71+AB73+AB90+AB93</f>
        <v>0</v>
      </c>
      <c r="AC70" s="17">
        <f>AC71+AC73+AC90+AC93</f>
        <v>0</v>
      </c>
      <c r="AD70" s="422">
        <f>X70+AA70</f>
        <v>47037.8</v>
      </c>
      <c r="AE70" s="422">
        <f t="shared" si="89"/>
        <v>47771.9</v>
      </c>
      <c r="AF70" s="422">
        <f t="shared" si="89"/>
        <v>48866.9</v>
      </c>
      <c r="AG70" s="139">
        <f>AG71+AG73+AG90+AG93</f>
        <v>8.1999999999999886</v>
      </c>
      <c r="AH70" s="139">
        <f t="shared" ref="AH70:AL70" si="95">AH71+AH73+AH90+AH93</f>
        <v>-11.9</v>
      </c>
      <c r="AI70" s="139">
        <f t="shared" si="95"/>
        <v>-6.9</v>
      </c>
      <c r="AJ70" s="139">
        <f>AJ71+AJ73+AJ90+AJ93</f>
        <v>47046</v>
      </c>
      <c r="AK70" s="139">
        <f>AK71+AK73+AK90+AK93</f>
        <v>47760</v>
      </c>
      <c r="AL70" s="139">
        <f t="shared" si="95"/>
        <v>48860</v>
      </c>
    </row>
    <row r="71" spans="1:38" s="250" customFormat="1" ht="18.75" x14ac:dyDescent="0.25">
      <c r="A71" s="265"/>
      <c r="B71" s="120" t="s">
        <v>40</v>
      </c>
      <c r="C71" s="258" t="s">
        <v>145</v>
      </c>
      <c r="D71" s="266"/>
      <c r="E71" s="266"/>
      <c r="F71" s="16">
        <f t="shared" ref="F71:H71" si="96">F72</f>
        <v>16.8</v>
      </c>
      <c r="G71" s="16">
        <f t="shared" si="96"/>
        <v>11.9</v>
      </c>
      <c r="H71" s="16">
        <f t="shared" si="96"/>
        <v>6.9</v>
      </c>
      <c r="I71" s="91">
        <f t="shared" si="9"/>
        <v>0</v>
      </c>
      <c r="J71" s="91">
        <f t="shared" si="3"/>
        <v>0</v>
      </c>
      <c r="K71" s="91">
        <f t="shared" si="3"/>
        <v>0</v>
      </c>
      <c r="L71" s="16">
        <f t="shared" ref="L71:Q71" si="97">L72</f>
        <v>16.8</v>
      </c>
      <c r="M71" s="16">
        <f t="shared" si="97"/>
        <v>11.9</v>
      </c>
      <c r="N71" s="16">
        <f t="shared" si="97"/>
        <v>6.9</v>
      </c>
      <c r="O71" s="16">
        <f t="shared" si="97"/>
        <v>0</v>
      </c>
      <c r="P71" s="16">
        <f t="shared" si="97"/>
        <v>0</v>
      </c>
      <c r="Q71" s="16">
        <f t="shared" si="97"/>
        <v>0</v>
      </c>
      <c r="R71" s="150">
        <f t="shared" si="5"/>
        <v>16.8</v>
      </c>
      <c r="S71" s="150">
        <f t="shared" si="5"/>
        <v>11.9</v>
      </c>
      <c r="T71" s="150">
        <f t="shared" si="5"/>
        <v>6.9</v>
      </c>
      <c r="U71" s="16">
        <f t="shared" ref="U71:W71" si="98">U72</f>
        <v>0</v>
      </c>
      <c r="V71" s="16">
        <f t="shared" si="98"/>
        <v>0</v>
      </c>
      <c r="W71" s="16">
        <f t="shared" si="98"/>
        <v>0</v>
      </c>
      <c r="X71" s="150">
        <f t="shared" si="88"/>
        <v>16.8</v>
      </c>
      <c r="Y71" s="150">
        <f t="shared" si="88"/>
        <v>11.9</v>
      </c>
      <c r="Z71" s="150">
        <f t="shared" si="88"/>
        <v>6.9</v>
      </c>
      <c r="AA71" s="16">
        <f t="shared" ref="AA71:AC71" si="99">AA72</f>
        <v>0</v>
      </c>
      <c r="AB71" s="16">
        <f t="shared" si="99"/>
        <v>0</v>
      </c>
      <c r="AC71" s="16">
        <f t="shared" si="99"/>
        <v>0</v>
      </c>
      <c r="AD71" s="150">
        <f t="shared" si="89"/>
        <v>16.8</v>
      </c>
      <c r="AE71" s="150">
        <f t="shared" si="89"/>
        <v>11.9</v>
      </c>
      <c r="AF71" s="150">
        <f t="shared" si="89"/>
        <v>6.9</v>
      </c>
      <c r="AG71" s="160">
        <f t="shared" ref="AG71:AI71" si="100">AG72</f>
        <v>-16.8</v>
      </c>
      <c r="AH71" s="16">
        <f t="shared" si="100"/>
        <v>-11.9</v>
      </c>
      <c r="AI71" s="16">
        <f t="shared" si="100"/>
        <v>-6.9</v>
      </c>
      <c r="AJ71" s="150">
        <f t="shared" si="91"/>
        <v>0</v>
      </c>
      <c r="AK71" s="150">
        <f t="shared" si="90"/>
        <v>0</v>
      </c>
      <c r="AL71" s="150">
        <f t="shared" si="90"/>
        <v>0</v>
      </c>
    </row>
    <row r="72" spans="1:38" s="250" customFormat="1" ht="37.5" x14ac:dyDescent="0.25">
      <c r="A72" s="265">
        <v>900</v>
      </c>
      <c r="B72" s="252" t="s">
        <v>41</v>
      </c>
      <c r="C72" s="254" t="s">
        <v>146</v>
      </c>
      <c r="D72" s="266"/>
      <c r="E72" s="266"/>
      <c r="F72" s="16">
        <v>16.8</v>
      </c>
      <c r="G72" s="16">
        <v>11.9</v>
      </c>
      <c r="H72" s="16">
        <v>6.9</v>
      </c>
      <c r="I72" s="91">
        <f t="shared" si="9"/>
        <v>0</v>
      </c>
      <c r="J72" s="91">
        <f t="shared" si="3"/>
        <v>0</v>
      </c>
      <c r="K72" s="91">
        <f t="shared" si="3"/>
        <v>0</v>
      </c>
      <c r="L72" s="16">
        <v>16.8</v>
      </c>
      <c r="M72" s="16">
        <v>11.9</v>
      </c>
      <c r="N72" s="16">
        <v>6.9</v>
      </c>
      <c r="O72" s="16"/>
      <c r="P72" s="16"/>
      <c r="Q72" s="16"/>
      <c r="R72" s="150">
        <f t="shared" si="5"/>
        <v>16.8</v>
      </c>
      <c r="S72" s="150">
        <f t="shared" si="5"/>
        <v>11.9</v>
      </c>
      <c r="T72" s="150">
        <f t="shared" si="5"/>
        <v>6.9</v>
      </c>
      <c r="U72" s="16"/>
      <c r="V72" s="16"/>
      <c r="W72" s="16"/>
      <c r="X72" s="150">
        <f t="shared" si="88"/>
        <v>16.8</v>
      </c>
      <c r="Y72" s="150">
        <f t="shared" si="88"/>
        <v>11.9</v>
      </c>
      <c r="Z72" s="150">
        <f t="shared" si="88"/>
        <v>6.9</v>
      </c>
      <c r="AA72" s="16"/>
      <c r="AB72" s="16"/>
      <c r="AC72" s="16"/>
      <c r="AD72" s="150">
        <f t="shared" si="89"/>
        <v>16.8</v>
      </c>
      <c r="AE72" s="150">
        <f t="shared" si="89"/>
        <v>11.9</v>
      </c>
      <c r="AF72" s="150">
        <f t="shared" si="89"/>
        <v>6.9</v>
      </c>
      <c r="AG72" s="160">
        <v>-16.8</v>
      </c>
      <c r="AH72" s="16">
        <v>-11.9</v>
      </c>
      <c r="AI72" s="16">
        <v>-6.9</v>
      </c>
      <c r="AJ72" s="150">
        <f>AD72+AG72</f>
        <v>0</v>
      </c>
      <c r="AK72" s="150">
        <f t="shared" si="90"/>
        <v>0</v>
      </c>
      <c r="AL72" s="150">
        <f t="shared" si="90"/>
        <v>0</v>
      </c>
    </row>
    <row r="73" spans="1:38" s="250" customFormat="1" ht="75" x14ac:dyDescent="0.25">
      <c r="A73" s="265">
        <v>905</v>
      </c>
      <c r="B73" s="120" t="s">
        <v>42</v>
      </c>
      <c r="C73" s="277" t="s">
        <v>147</v>
      </c>
      <c r="D73" s="266"/>
      <c r="E73" s="266"/>
      <c r="F73" s="16">
        <f>F74+F79+F81+F85</f>
        <v>40886</v>
      </c>
      <c r="G73" s="16">
        <f>G74+G79+G81+G85</f>
        <v>41539</v>
      </c>
      <c r="H73" s="16">
        <f>H74+H79+H81+H85</f>
        <v>42510</v>
      </c>
      <c r="I73" s="91">
        <f t="shared" si="9"/>
        <v>3105</v>
      </c>
      <c r="J73" s="91">
        <f t="shared" si="3"/>
        <v>3229</v>
      </c>
      <c r="K73" s="91">
        <f t="shared" si="3"/>
        <v>3358</v>
      </c>
      <c r="L73" s="16">
        <f t="shared" ref="L73:Q73" si="101">L74+L79+L81+L85</f>
        <v>43991</v>
      </c>
      <c r="M73" s="16">
        <f t="shared" si="101"/>
        <v>44768</v>
      </c>
      <c r="N73" s="16">
        <f t="shared" si="101"/>
        <v>45868</v>
      </c>
      <c r="O73" s="16">
        <f t="shared" si="101"/>
        <v>0</v>
      </c>
      <c r="P73" s="16">
        <f t="shared" si="101"/>
        <v>0</v>
      </c>
      <c r="Q73" s="16">
        <f t="shared" si="101"/>
        <v>0</v>
      </c>
      <c r="R73" s="150">
        <f t="shared" si="5"/>
        <v>43991</v>
      </c>
      <c r="S73" s="150">
        <f t="shared" si="5"/>
        <v>44768</v>
      </c>
      <c r="T73" s="150">
        <f t="shared" si="5"/>
        <v>45868</v>
      </c>
      <c r="U73" s="16">
        <f>U74+U79+U81+U85</f>
        <v>0</v>
      </c>
      <c r="V73" s="16">
        <f>V74+V79+V81+V85</f>
        <v>0</v>
      </c>
      <c r="W73" s="16">
        <f>W74+W79+W81+W85</f>
        <v>0</v>
      </c>
      <c r="X73" s="150">
        <f t="shared" si="88"/>
        <v>43991</v>
      </c>
      <c r="Y73" s="150">
        <f t="shared" si="88"/>
        <v>44768</v>
      </c>
      <c r="Z73" s="150">
        <f t="shared" si="88"/>
        <v>45868</v>
      </c>
      <c r="AA73" s="16">
        <f>AA74+AA79+AA81+AA85</f>
        <v>0</v>
      </c>
      <c r="AB73" s="16">
        <f>AB74+AB79+AB81+AB85</f>
        <v>0</v>
      </c>
      <c r="AC73" s="16">
        <f>AC74+AC79+AC81+AC85</f>
        <v>0</v>
      </c>
      <c r="AD73" s="150">
        <f>X73+AA73</f>
        <v>43991</v>
      </c>
      <c r="AE73" s="150">
        <f t="shared" si="89"/>
        <v>44768</v>
      </c>
      <c r="AF73" s="150">
        <f t="shared" si="89"/>
        <v>45868</v>
      </c>
      <c r="AG73" s="160">
        <f>AG74+AG79+AG85</f>
        <v>225</v>
      </c>
      <c r="AH73" s="16">
        <f>AH74+AH79+AH85</f>
        <v>0</v>
      </c>
      <c r="AI73" s="16">
        <f>AI74+AI79+AI85</f>
        <v>0</v>
      </c>
      <c r="AJ73" s="150">
        <f t="shared" si="91"/>
        <v>44216</v>
      </c>
      <c r="AK73" s="150">
        <f t="shared" si="90"/>
        <v>44768</v>
      </c>
      <c r="AL73" s="150">
        <f t="shared" si="90"/>
        <v>45868</v>
      </c>
    </row>
    <row r="74" spans="1:38" s="250" customFormat="1" ht="56.25" x14ac:dyDescent="0.25">
      <c r="A74" s="265">
        <v>905</v>
      </c>
      <c r="B74" s="252" t="s">
        <v>43</v>
      </c>
      <c r="C74" s="258" t="s">
        <v>148</v>
      </c>
      <c r="D74" s="266"/>
      <c r="E74" s="266"/>
      <c r="F74" s="16">
        <f t="shared" ref="F74:H74" si="102">F76</f>
        <v>21152</v>
      </c>
      <c r="G74" s="16">
        <f t="shared" si="102"/>
        <v>21706</v>
      </c>
      <c r="H74" s="16">
        <f t="shared" si="102"/>
        <v>22574</v>
      </c>
      <c r="I74" s="91">
        <f t="shared" si="9"/>
        <v>3105</v>
      </c>
      <c r="J74" s="91">
        <f t="shared" si="3"/>
        <v>3229</v>
      </c>
      <c r="K74" s="91">
        <f t="shared" si="3"/>
        <v>3358</v>
      </c>
      <c r="L74" s="16">
        <f t="shared" ref="L74:Q74" si="103">L76</f>
        <v>24257</v>
      </c>
      <c r="M74" s="16">
        <f t="shared" si="103"/>
        <v>24935</v>
      </c>
      <c r="N74" s="16">
        <f t="shared" si="103"/>
        <v>25932</v>
      </c>
      <c r="O74" s="16">
        <f t="shared" si="103"/>
        <v>0</v>
      </c>
      <c r="P74" s="16">
        <f t="shared" si="103"/>
        <v>0</v>
      </c>
      <c r="Q74" s="16">
        <f t="shared" si="103"/>
        <v>0</v>
      </c>
      <c r="R74" s="150">
        <f t="shared" si="5"/>
        <v>24257</v>
      </c>
      <c r="S74" s="150">
        <f t="shared" si="5"/>
        <v>24935</v>
      </c>
      <c r="T74" s="150">
        <f t="shared" si="5"/>
        <v>25932</v>
      </c>
      <c r="U74" s="16">
        <f t="shared" ref="U74:W74" si="104">U76</f>
        <v>0</v>
      </c>
      <c r="V74" s="16">
        <f t="shared" si="104"/>
        <v>0</v>
      </c>
      <c r="W74" s="16">
        <f t="shared" si="104"/>
        <v>0</v>
      </c>
      <c r="X74" s="150">
        <f t="shared" si="88"/>
        <v>24257</v>
      </c>
      <c r="Y74" s="150">
        <f t="shared" si="88"/>
        <v>24935</v>
      </c>
      <c r="Z74" s="150">
        <f t="shared" si="88"/>
        <v>25932</v>
      </c>
      <c r="AA74" s="16">
        <f t="shared" ref="AA74:AC74" si="105">AA76</f>
        <v>0</v>
      </c>
      <c r="AB74" s="16">
        <f t="shared" si="105"/>
        <v>0</v>
      </c>
      <c r="AC74" s="16">
        <f t="shared" si="105"/>
        <v>0</v>
      </c>
      <c r="AD74" s="150">
        <f t="shared" si="89"/>
        <v>24257</v>
      </c>
      <c r="AE74" s="150">
        <f t="shared" si="89"/>
        <v>24935</v>
      </c>
      <c r="AF74" s="150">
        <f t="shared" si="89"/>
        <v>25932</v>
      </c>
      <c r="AG74" s="160">
        <f>AG76+AG77+AG78</f>
        <v>17.5</v>
      </c>
      <c r="AH74" s="16">
        <f t="shared" ref="AH74:AL74" si="106">AH76+AH77</f>
        <v>0</v>
      </c>
      <c r="AI74" s="16">
        <f t="shared" si="106"/>
        <v>0</v>
      </c>
      <c r="AJ74" s="16">
        <f t="shared" si="106"/>
        <v>24257</v>
      </c>
      <c r="AK74" s="16">
        <f t="shared" si="106"/>
        <v>24935</v>
      </c>
      <c r="AL74" s="16">
        <f t="shared" si="106"/>
        <v>25932</v>
      </c>
    </row>
    <row r="75" spans="1:38" s="250" customFormat="1" ht="75" x14ac:dyDescent="0.25">
      <c r="A75" s="265">
        <v>905</v>
      </c>
      <c r="B75" s="252" t="s">
        <v>44</v>
      </c>
      <c r="C75" s="261" t="s">
        <v>492</v>
      </c>
      <c r="D75" s="266"/>
      <c r="E75" s="266"/>
      <c r="F75" s="16"/>
      <c r="G75" s="16"/>
      <c r="H75" s="16"/>
      <c r="I75" s="91"/>
      <c r="J75" s="91"/>
      <c r="K75" s="91"/>
      <c r="L75" s="16"/>
      <c r="M75" s="16"/>
      <c r="N75" s="16"/>
      <c r="O75" s="16"/>
      <c r="P75" s="16"/>
      <c r="Q75" s="16"/>
      <c r="R75" s="150"/>
      <c r="S75" s="150"/>
      <c r="T75" s="150"/>
      <c r="U75" s="16"/>
      <c r="V75" s="16"/>
      <c r="W75" s="16"/>
      <c r="X75" s="150"/>
      <c r="Y75" s="150"/>
      <c r="Z75" s="150"/>
      <c r="AA75" s="16"/>
      <c r="AB75" s="16"/>
      <c r="AC75" s="16"/>
      <c r="AD75" s="150">
        <f t="shared" ref="AD75:AF75" si="107">AD76+AD77</f>
        <v>24257</v>
      </c>
      <c r="AE75" s="150">
        <f t="shared" si="107"/>
        <v>24935</v>
      </c>
      <c r="AF75" s="150">
        <f t="shared" si="107"/>
        <v>25932</v>
      </c>
      <c r="AG75" s="214">
        <f>AG76+AG77+AG78</f>
        <v>17.5</v>
      </c>
      <c r="AH75" s="214">
        <f t="shared" ref="AH75:AL75" si="108">AH76+AH77+AH78</f>
        <v>0</v>
      </c>
      <c r="AI75" s="214">
        <f t="shared" si="108"/>
        <v>0</v>
      </c>
      <c r="AJ75" s="214">
        <f t="shared" si="108"/>
        <v>24274.5</v>
      </c>
      <c r="AK75" s="214">
        <f t="shared" si="108"/>
        <v>24935</v>
      </c>
      <c r="AL75" s="214">
        <f t="shared" si="108"/>
        <v>25932</v>
      </c>
    </row>
    <row r="76" spans="1:38" s="250" customFormat="1" ht="75.75" x14ac:dyDescent="0.25">
      <c r="A76" s="420">
        <v>905</v>
      </c>
      <c r="B76" s="252" t="s">
        <v>44</v>
      </c>
      <c r="C76" s="278" t="s">
        <v>493</v>
      </c>
      <c r="D76" s="266"/>
      <c r="E76" s="266"/>
      <c r="F76" s="16">
        <v>21152</v>
      </c>
      <c r="G76" s="16">
        <v>21706</v>
      </c>
      <c r="H76" s="16">
        <v>22574</v>
      </c>
      <c r="I76" s="91">
        <f t="shared" si="9"/>
        <v>3105</v>
      </c>
      <c r="J76" s="91">
        <f t="shared" si="3"/>
        <v>3229</v>
      </c>
      <c r="K76" s="91">
        <f t="shared" si="3"/>
        <v>3358</v>
      </c>
      <c r="L76" s="16">
        <f>21152+3105</f>
        <v>24257</v>
      </c>
      <c r="M76" s="16">
        <f>21706+3229</f>
        <v>24935</v>
      </c>
      <c r="N76" s="16">
        <f>22574+3358</f>
        <v>25932</v>
      </c>
      <c r="O76" s="16"/>
      <c r="P76" s="16"/>
      <c r="Q76" s="16"/>
      <c r="R76" s="150">
        <f t="shared" si="5"/>
        <v>24257</v>
      </c>
      <c r="S76" s="150">
        <f t="shared" si="5"/>
        <v>24935</v>
      </c>
      <c r="T76" s="150">
        <f t="shared" si="5"/>
        <v>25932</v>
      </c>
      <c r="U76" s="16"/>
      <c r="V76" s="16"/>
      <c r="W76" s="16"/>
      <c r="X76" s="150">
        <f t="shared" si="88"/>
        <v>24257</v>
      </c>
      <c r="Y76" s="150">
        <f t="shared" si="88"/>
        <v>24935</v>
      </c>
      <c r="Z76" s="150">
        <f t="shared" si="88"/>
        <v>25932</v>
      </c>
      <c r="AA76" s="16"/>
      <c r="AB76" s="16"/>
      <c r="AC76" s="16"/>
      <c r="AD76" s="150">
        <f t="shared" si="89"/>
        <v>24257</v>
      </c>
      <c r="AE76" s="150">
        <f t="shared" si="89"/>
        <v>24935</v>
      </c>
      <c r="AF76" s="150">
        <f t="shared" si="89"/>
        <v>25932</v>
      </c>
      <c r="AG76" s="160">
        <v>-24257</v>
      </c>
      <c r="AH76" s="16">
        <v>-24935</v>
      </c>
      <c r="AI76" s="16">
        <v>-25932</v>
      </c>
      <c r="AJ76" s="150">
        <f t="shared" si="91"/>
        <v>0</v>
      </c>
      <c r="AK76" s="150">
        <f t="shared" si="90"/>
        <v>0</v>
      </c>
      <c r="AL76" s="150">
        <f>AF76+AI76</f>
        <v>0</v>
      </c>
    </row>
    <row r="77" spans="1:38" s="250" customFormat="1" ht="94.5" x14ac:dyDescent="0.25">
      <c r="A77" s="265">
        <v>905</v>
      </c>
      <c r="B77" s="252" t="s">
        <v>452</v>
      </c>
      <c r="C77" s="254" t="s">
        <v>494</v>
      </c>
      <c r="D77" s="266"/>
      <c r="E77" s="266"/>
      <c r="F77" s="16"/>
      <c r="G77" s="16"/>
      <c r="H77" s="16"/>
      <c r="I77" s="91"/>
      <c r="J77" s="91"/>
      <c r="K77" s="91"/>
      <c r="L77" s="16"/>
      <c r="M77" s="16"/>
      <c r="N77" s="16"/>
      <c r="O77" s="16"/>
      <c r="P77" s="16"/>
      <c r="Q77" s="16"/>
      <c r="R77" s="150"/>
      <c r="S77" s="150"/>
      <c r="T77" s="150"/>
      <c r="U77" s="16"/>
      <c r="V77" s="16"/>
      <c r="W77" s="16"/>
      <c r="X77" s="150"/>
      <c r="Y77" s="150"/>
      <c r="Z77" s="150"/>
      <c r="AA77" s="16"/>
      <c r="AB77" s="16"/>
      <c r="AC77" s="16"/>
      <c r="AD77" s="150">
        <v>0</v>
      </c>
      <c r="AE77" s="150">
        <v>0</v>
      </c>
      <c r="AF77" s="150">
        <v>0</v>
      </c>
      <c r="AG77" s="160">
        <v>24257</v>
      </c>
      <c r="AH77" s="16">
        <v>24935</v>
      </c>
      <c r="AI77" s="16">
        <v>25932</v>
      </c>
      <c r="AJ77" s="150">
        <f t="shared" si="91"/>
        <v>24257</v>
      </c>
      <c r="AK77" s="150">
        <f t="shared" si="90"/>
        <v>24935</v>
      </c>
      <c r="AL77" s="150">
        <f>AF77+AI77</f>
        <v>25932</v>
      </c>
    </row>
    <row r="78" spans="1:38" s="250" customFormat="1" ht="75.75" x14ac:dyDescent="0.25">
      <c r="A78" s="265"/>
      <c r="B78" s="252" t="s">
        <v>468</v>
      </c>
      <c r="C78" s="254" t="s">
        <v>495</v>
      </c>
      <c r="D78" s="266"/>
      <c r="E78" s="266"/>
      <c r="F78" s="16"/>
      <c r="G78" s="16"/>
      <c r="H78" s="16"/>
      <c r="I78" s="91"/>
      <c r="J78" s="91"/>
      <c r="K78" s="91"/>
      <c r="L78" s="16"/>
      <c r="M78" s="16"/>
      <c r="N78" s="16"/>
      <c r="O78" s="16"/>
      <c r="P78" s="16"/>
      <c r="Q78" s="16"/>
      <c r="R78" s="150"/>
      <c r="S78" s="150"/>
      <c r="T78" s="150"/>
      <c r="U78" s="16"/>
      <c r="V78" s="16"/>
      <c r="W78" s="16"/>
      <c r="X78" s="150"/>
      <c r="Y78" s="150"/>
      <c r="Z78" s="150"/>
      <c r="AA78" s="16"/>
      <c r="AB78" s="16"/>
      <c r="AC78" s="16"/>
      <c r="AD78" s="150">
        <v>0</v>
      </c>
      <c r="AE78" s="150">
        <v>0</v>
      </c>
      <c r="AF78" s="150">
        <v>0</v>
      </c>
      <c r="AG78" s="160">
        <v>17.5</v>
      </c>
      <c r="AH78" s="16"/>
      <c r="AI78" s="16"/>
      <c r="AJ78" s="150">
        <f t="shared" si="91"/>
        <v>17.5</v>
      </c>
      <c r="AK78" s="150">
        <f t="shared" si="90"/>
        <v>0</v>
      </c>
      <c r="AL78" s="150">
        <f>AF78+AI78</f>
        <v>0</v>
      </c>
    </row>
    <row r="79" spans="1:38" s="250" customFormat="1" ht="75" x14ac:dyDescent="0.25">
      <c r="A79" s="265">
        <v>905</v>
      </c>
      <c r="B79" s="252" t="s">
        <v>45</v>
      </c>
      <c r="C79" s="258" t="s">
        <v>149</v>
      </c>
      <c r="D79" s="266"/>
      <c r="E79" s="266"/>
      <c r="F79" s="16">
        <f>F80</f>
        <v>2469</v>
      </c>
      <c r="G79" s="16">
        <f>G80</f>
        <v>2568</v>
      </c>
      <c r="H79" s="16">
        <f>H80</f>
        <v>2671</v>
      </c>
      <c r="I79" s="91">
        <f t="shared" si="9"/>
        <v>0</v>
      </c>
      <c r="J79" s="91">
        <f t="shared" si="3"/>
        <v>0</v>
      </c>
      <c r="K79" s="91">
        <f t="shared" si="3"/>
        <v>0</v>
      </c>
      <c r="L79" s="16">
        <f t="shared" ref="L79:Q79" si="109">L80</f>
        <v>2469</v>
      </c>
      <c r="M79" s="16">
        <f t="shared" si="109"/>
        <v>2568</v>
      </c>
      <c r="N79" s="16">
        <f t="shared" si="109"/>
        <v>2671</v>
      </c>
      <c r="O79" s="16">
        <f t="shared" si="109"/>
        <v>0</v>
      </c>
      <c r="P79" s="16">
        <f t="shared" si="109"/>
        <v>0</v>
      </c>
      <c r="Q79" s="16">
        <f t="shared" si="109"/>
        <v>0</v>
      </c>
      <c r="R79" s="150">
        <f t="shared" si="5"/>
        <v>2469</v>
      </c>
      <c r="S79" s="150">
        <f t="shared" si="5"/>
        <v>2568</v>
      </c>
      <c r="T79" s="150">
        <f t="shared" si="5"/>
        <v>2671</v>
      </c>
      <c r="U79" s="16">
        <f>U80</f>
        <v>0</v>
      </c>
      <c r="V79" s="16">
        <f>V80</f>
        <v>0</v>
      </c>
      <c r="W79" s="16">
        <f>W80</f>
        <v>0</v>
      </c>
      <c r="X79" s="150">
        <f t="shared" si="88"/>
        <v>2469</v>
      </c>
      <c r="Y79" s="150">
        <f t="shared" si="88"/>
        <v>2568</v>
      </c>
      <c r="Z79" s="150">
        <f t="shared" si="88"/>
        <v>2671</v>
      </c>
      <c r="AA79" s="16">
        <f>AA80</f>
        <v>0</v>
      </c>
      <c r="AB79" s="16">
        <f>AB80</f>
        <v>0</v>
      </c>
      <c r="AC79" s="16">
        <f>AC80</f>
        <v>0</v>
      </c>
      <c r="AD79" s="150">
        <f>X79+AA79</f>
        <v>2469</v>
      </c>
      <c r="AE79" s="150">
        <f t="shared" si="89"/>
        <v>2568</v>
      </c>
      <c r="AF79" s="150">
        <f>Z79+AC79</f>
        <v>2671</v>
      </c>
      <c r="AG79" s="160">
        <f>AG80</f>
        <v>-17.5</v>
      </c>
      <c r="AH79" s="160">
        <f t="shared" ref="AH79:AL79" si="110">AH80</f>
        <v>0</v>
      </c>
      <c r="AI79" s="160">
        <f t="shared" si="110"/>
        <v>0</v>
      </c>
      <c r="AJ79" s="160">
        <f t="shared" si="110"/>
        <v>2451.5</v>
      </c>
      <c r="AK79" s="160">
        <f t="shared" si="110"/>
        <v>2568</v>
      </c>
      <c r="AL79" s="160">
        <f t="shared" si="110"/>
        <v>2671</v>
      </c>
    </row>
    <row r="80" spans="1:38" s="250" customFormat="1" ht="75" x14ac:dyDescent="0.25">
      <c r="A80" s="420">
        <v>905</v>
      </c>
      <c r="B80" s="425" t="s">
        <v>46</v>
      </c>
      <c r="C80" s="254" t="s">
        <v>150</v>
      </c>
      <c r="D80" s="266"/>
      <c r="E80" s="266"/>
      <c r="F80" s="16">
        <v>2469</v>
      </c>
      <c r="G80" s="16">
        <v>2568</v>
      </c>
      <c r="H80" s="16">
        <v>2671</v>
      </c>
      <c r="I80" s="91">
        <f t="shared" si="9"/>
        <v>0</v>
      </c>
      <c r="J80" s="91">
        <f t="shared" si="3"/>
        <v>0</v>
      </c>
      <c r="K80" s="91">
        <f t="shared" si="3"/>
        <v>0</v>
      </c>
      <c r="L80" s="16">
        <v>2469</v>
      </c>
      <c r="M80" s="16">
        <v>2568</v>
      </c>
      <c r="N80" s="16">
        <v>2671</v>
      </c>
      <c r="O80" s="16"/>
      <c r="P80" s="16"/>
      <c r="Q80" s="16"/>
      <c r="R80" s="150">
        <f t="shared" si="5"/>
        <v>2469</v>
      </c>
      <c r="S80" s="150">
        <f t="shared" si="5"/>
        <v>2568</v>
      </c>
      <c r="T80" s="150">
        <f t="shared" si="5"/>
        <v>2671</v>
      </c>
      <c r="U80" s="16"/>
      <c r="V80" s="16"/>
      <c r="W80" s="16"/>
      <c r="X80" s="150">
        <f t="shared" si="88"/>
        <v>2469</v>
      </c>
      <c r="Y80" s="150">
        <f t="shared" si="88"/>
        <v>2568</v>
      </c>
      <c r="Z80" s="150">
        <f t="shared" si="88"/>
        <v>2671</v>
      </c>
      <c r="AA80" s="16"/>
      <c r="AB80" s="16"/>
      <c r="AC80" s="16"/>
      <c r="AD80" s="150">
        <f t="shared" si="89"/>
        <v>2469</v>
      </c>
      <c r="AE80" s="150">
        <f t="shared" si="89"/>
        <v>2568</v>
      </c>
      <c r="AF80" s="150">
        <f t="shared" si="89"/>
        <v>2671</v>
      </c>
      <c r="AG80" s="160">
        <v>-17.5</v>
      </c>
      <c r="AH80" s="16"/>
      <c r="AI80" s="16"/>
      <c r="AJ80" s="150">
        <f t="shared" si="91"/>
        <v>2451.5</v>
      </c>
      <c r="AK80" s="150">
        <f t="shared" si="90"/>
        <v>2568</v>
      </c>
      <c r="AL80" s="150">
        <f t="shared" si="90"/>
        <v>2671</v>
      </c>
    </row>
    <row r="81" spans="1:38" s="250" customFormat="1" ht="75" x14ac:dyDescent="0.25">
      <c r="A81" s="265">
        <v>905</v>
      </c>
      <c r="B81" s="252" t="s">
        <v>47</v>
      </c>
      <c r="C81" s="258" t="s">
        <v>151</v>
      </c>
      <c r="D81" s="266"/>
      <c r="E81" s="266"/>
      <c r="F81" s="16">
        <f t="shared" ref="F81:H81" si="111">F83</f>
        <v>450</v>
      </c>
      <c r="G81" s="16">
        <f t="shared" si="111"/>
        <v>450</v>
      </c>
      <c r="H81" s="16">
        <f t="shared" si="111"/>
        <v>450</v>
      </c>
      <c r="I81" s="91">
        <f t="shared" si="9"/>
        <v>0</v>
      </c>
      <c r="J81" s="91">
        <f t="shared" si="3"/>
        <v>0</v>
      </c>
      <c r="K81" s="91">
        <f t="shared" si="3"/>
        <v>0</v>
      </c>
      <c r="L81" s="16">
        <f t="shared" ref="L81:Q81" si="112">L83</f>
        <v>450</v>
      </c>
      <c r="M81" s="16">
        <f t="shared" si="112"/>
        <v>450</v>
      </c>
      <c r="N81" s="16">
        <f t="shared" si="112"/>
        <v>450</v>
      </c>
      <c r="O81" s="16">
        <f t="shared" si="112"/>
        <v>0</v>
      </c>
      <c r="P81" s="16">
        <f t="shared" si="112"/>
        <v>0</v>
      </c>
      <c r="Q81" s="16">
        <f t="shared" si="112"/>
        <v>0</v>
      </c>
      <c r="R81" s="150">
        <f t="shared" si="5"/>
        <v>450</v>
      </c>
      <c r="S81" s="150">
        <f t="shared" si="5"/>
        <v>450</v>
      </c>
      <c r="T81" s="150">
        <f t="shared" si="5"/>
        <v>450</v>
      </c>
      <c r="U81" s="16">
        <f t="shared" ref="U81:W81" si="113">U83</f>
        <v>0</v>
      </c>
      <c r="V81" s="16">
        <f t="shared" si="113"/>
        <v>0</v>
      </c>
      <c r="W81" s="16">
        <f t="shared" si="113"/>
        <v>0</v>
      </c>
      <c r="X81" s="150">
        <f t="shared" si="88"/>
        <v>450</v>
      </c>
      <c r="Y81" s="150">
        <f t="shared" si="88"/>
        <v>450</v>
      </c>
      <c r="Z81" s="150">
        <f t="shared" si="88"/>
        <v>450</v>
      </c>
      <c r="AA81" s="16">
        <f t="shared" ref="AA81:AC81" si="114">AA83</f>
        <v>0</v>
      </c>
      <c r="AB81" s="16">
        <f t="shared" si="114"/>
        <v>0</v>
      </c>
      <c r="AC81" s="16">
        <f t="shared" si="114"/>
        <v>0</v>
      </c>
      <c r="AD81" s="16">
        <f t="shared" ref="AD81:AF81" si="115">AD82</f>
        <v>450</v>
      </c>
      <c r="AE81" s="16">
        <f t="shared" si="115"/>
        <v>450</v>
      </c>
      <c r="AF81" s="16">
        <f t="shared" si="115"/>
        <v>450</v>
      </c>
      <c r="AG81" s="160">
        <f>AG82</f>
        <v>0</v>
      </c>
      <c r="AH81" s="16">
        <f t="shared" ref="AH81:AL81" si="116">AH82</f>
        <v>0</v>
      </c>
      <c r="AI81" s="16">
        <f t="shared" si="116"/>
        <v>0</v>
      </c>
      <c r="AJ81" s="16">
        <f t="shared" si="116"/>
        <v>450</v>
      </c>
      <c r="AK81" s="16">
        <f t="shared" si="116"/>
        <v>450</v>
      </c>
      <c r="AL81" s="16">
        <f t="shared" si="116"/>
        <v>450</v>
      </c>
    </row>
    <row r="82" spans="1:38" s="250" customFormat="1" ht="56.25" x14ac:dyDescent="0.25">
      <c r="A82" s="265">
        <v>905</v>
      </c>
      <c r="B82" s="252" t="s">
        <v>48</v>
      </c>
      <c r="C82" s="261" t="s">
        <v>152</v>
      </c>
      <c r="D82" s="266"/>
      <c r="E82" s="266"/>
      <c r="F82" s="16"/>
      <c r="G82" s="16"/>
      <c r="H82" s="16"/>
      <c r="I82" s="91"/>
      <c r="J82" s="91"/>
      <c r="K82" s="91"/>
      <c r="L82" s="16"/>
      <c r="M82" s="16"/>
      <c r="N82" s="16"/>
      <c r="O82" s="16"/>
      <c r="P82" s="16"/>
      <c r="Q82" s="16"/>
      <c r="R82" s="150"/>
      <c r="S82" s="150"/>
      <c r="T82" s="150"/>
      <c r="U82" s="16"/>
      <c r="V82" s="16"/>
      <c r="W82" s="16"/>
      <c r="X82" s="150"/>
      <c r="Y82" s="150"/>
      <c r="Z82" s="150"/>
      <c r="AA82" s="16"/>
      <c r="AB82" s="16"/>
      <c r="AC82" s="16"/>
      <c r="AD82" s="16">
        <v>450</v>
      </c>
      <c r="AE82" s="16">
        <v>450</v>
      </c>
      <c r="AF82" s="16">
        <v>450</v>
      </c>
      <c r="AG82" s="160">
        <f>AG83+AG84</f>
        <v>0</v>
      </c>
      <c r="AH82" s="16">
        <f t="shared" ref="AH82:AL82" si="117">AH83+AH84</f>
        <v>0</v>
      </c>
      <c r="AI82" s="16">
        <f t="shared" si="117"/>
        <v>0</v>
      </c>
      <c r="AJ82" s="16">
        <f t="shared" si="117"/>
        <v>450</v>
      </c>
      <c r="AK82" s="16">
        <f t="shared" si="117"/>
        <v>450</v>
      </c>
      <c r="AL82" s="16">
        <f t="shared" si="117"/>
        <v>450</v>
      </c>
    </row>
    <row r="83" spans="1:38" s="250" customFormat="1" ht="56.25" x14ac:dyDescent="0.25">
      <c r="A83" s="420">
        <v>905</v>
      </c>
      <c r="B83" s="252" t="s">
        <v>48</v>
      </c>
      <c r="C83" s="278" t="s">
        <v>152</v>
      </c>
      <c r="D83" s="266"/>
      <c r="E83" s="266"/>
      <c r="F83" s="16">
        <v>450</v>
      </c>
      <c r="G83" s="16">
        <v>450</v>
      </c>
      <c r="H83" s="16">
        <v>450</v>
      </c>
      <c r="I83" s="91">
        <f t="shared" si="9"/>
        <v>0</v>
      </c>
      <c r="J83" s="91">
        <f t="shared" si="9"/>
        <v>0</v>
      </c>
      <c r="K83" s="91">
        <f t="shared" si="9"/>
        <v>0</v>
      </c>
      <c r="L83" s="16">
        <v>450</v>
      </c>
      <c r="M83" s="16">
        <v>450</v>
      </c>
      <c r="N83" s="16">
        <v>450</v>
      </c>
      <c r="O83" s="16"/>
      <c r="P83" s="16"/>
      <c r="Q83" s="16"/>
      <c r="R83" s="150">
        <f t="shared" ref="R83:T166" si="118">L83+O83</f>
        <v>450</v>
      </c>
      <c r="S83" s="150">
        <f t="shared" si="118"/>
        <v>450</v>
      </c>
      <c r="T83" s="150">
        <f t="shared" si="118"/>
        <v>450</v>
      </c>
      <c r="U83" s="16"/>
      <c r="V83" s="16"/>
      <c r="W83" s="16"/>
      <c r="X83" s="150">
        <f t="shared" si="88"/>
        <v>450</v>
      </c>
      <c r="Y83" s="150">
        <f t="shared" si="88"/>
        <v>450</v>
      </c>
      <c r="Z83" s="150">
        <f t="shared" si="88"/>
        <v>450</v>
      </c>
      <c r="AA83" s="16"/>
      <c r="AB83" s="16"/>
      <c r="AC83" s="16"/>
      <c r="AD83" s="150">
        <f t="shared" si="89"/>
        <v>450</v>
      </c>
      <c r="AE83" s="150">
        <f t="shared" si="89"/>
        <v>450</v>
      </c>
      <c r="AF83" s="150">
        <f t="shared" si="89"/>
        <v>450</v>
      </c>
      <c r="AG83" s="160">
        <v>-450</v>
      </c>
      <c r="AH83" s="16">
        <v>-450</v>
      </c>
      <c r="AI83" s="16">
        <v>-450</v>
      </c>
      <c r="AJ83" s="150">
        <f t="shared" si="91"/>
        <v>0</v>
      </c>
      <c r="AK83" s="150">
        <f t="shared" si="90"/>
        <v>0</v>
      </c>
      <c r="AL83" s="150">
        <f t="shared" si="90"/>
        <v>0</v>
      </c>
    </row>
    <row r="84" spans="1:38" s="250" customFormat="1" ht="75" x14ac:dyDescent="0.25">
      <c r="A84" s="265">
        <v>905</v>
      </c>
      <c r="B84" s="252" t="s">
        <v>453</v>
      </c>
      <c r="C84" s="254" t="s">
        <v>454</v>
      </c>
      <c r="D84" s="266"/>
      <c r="E84" s="266"/>
      <c r="F84" s="16"/>
      <c r="G84" s="16"/>
      <c r="H84" s="16"/>
      <c r="I84" s="91"/>
      <c r="J84" s="91"/>
      <c r="K84" s="91"/>
      <c r="L84" s="16"/>
      <c r="M84" s="16"/>
      <c r="N84" s="16"/>
      <c r="O84" s="16"/>
      <c r="P84" s="16"/>
      <c r="Q84" s="16"/>
      <c r="R84" s="150"/>
      <c r="S84" s="150"/>
      <c r="T84" s="150"/>
      <c r="U84" s="16"/>
      <c r="V84" s="16"/>
      <c r="W84" s="16"/>
      <c r="X84" s="150"/>
      <c r="Y84" s="150"/>
      <c r="Z84" s="150"/>
      <c r="AA84" s="16"/>
      <c r="AB84" s="16"/>
      <c r="AC84" s="16"/>
      <c r="AD84" s="150"/>
      <c r="AE84" s="150"/>
      <c r="AF84" s="150"/>
      <c r="AG84" s="160">
        <v>450</v>
      </c>
      <c r="AH84" s="16">
        <v>450</v>
      </c>
      <c r="AI84" s="16">
        <v>450</v>
      </c>
      <c r="AJ84" s="150">
        <f t="shared" si="91"/>
        <v>450</v>
      </c>
      <c r="AK84" s="150">
        <f t="shared" si="90"/>
        <v>450</v>
      </c>
      <c r="AL84" s="150">
        <f t="shared" si="90"/>
        <v>450</v>
      </c>
    </row>
    <row r="85" spans="1:38" s="250" customFormat="1" ht="37.5" x14ac:dyDescent="0.25">
      <c r="A85" s="265">
        <v>905</v>
      </c>
      <c r="B85" s="252" t="s">
        <v>49</v>
      </c>
      <c r="C85" s="261" t="s">
        <v>153</v>
      </c>
      <c r="D85" s="266"/>
      <c r="E85" s="266"/>
      <c r="F85" s="16">
        <f t="shared" ref="F85:H85" si="119">F87</f>
        <v>16815</v>
      </c>
      <c r="G85" s="16">
        <f t="shared" si="119"/>
        <v>16815</v>
      </c>
      <c r="H85" s="16">
        <f t="shared" si="119"/>
        <v>16815</v>
      </c>
      <c r="I85" s="91">
        <f t="shared" ref="I85:K167" si="120">L85-F85</f>
        <v>0</v>
      </c>
      <c r="J85" s="91">
        <f t="shared" si="120"/>
        <v>0</v>
      </c>
      <c r="K85" s="91">
        <f t="shared" si="120"/>
        <v>0</v>
      </c>
      <c r="L85" s="16">
        <f t="shared" ref="L85:Q85" si="121">L87</f>
        <v>16815</v>
      </c>
      <c r="M85" s="16">
        <f t="shared" si="121"/>
        <v>16815</v>
      </c>
      <c r="N85" s="16">
        <f t="shared" si="121"/>
        <v>16815</v>
      </c>
      <c r="O85" s="16">
        <f t="shared" si="121"/>
        <v>0</v>
      </c>
      <c r="P85" s="16">
        <f t="shared" si="121"/>
        <v>0</v>
      </c>
      <c r="Q85" s="16">
        <f t="shared" si="121"/>
        <v>0</v>
      </c>
      <c r="R85" s="150">
        <f t="shared" si="118"/>
        <v>16815</v>
      </c>
      <c r="S85" s="150">
        <f t="shared" si="118"/>
        <v>16815</v>
      </c>
      <c r="T85" s="150">
        <f t="shared" si="118"/>
        <v>16815</v>
      </c>
      <c r="U85" s="16">
        <f t="shared" ref="U85:W85" si="122">U87</f>
        <v>0</v>
      </c>
      <c r="V85" s="16">
        <f t="shared" si="122"/>
        <v>0</v>
      </c>
      <c r="W85" s="16">
        <f t="shared" si="122"/>
        <v>0</v>
      </c>
      <c r="X85" s="150">
        <f t="shared" si="88"/>
        <v>16815</v>
      </c>
      <c r="Y85" s="150">
        <f t="shared" si="88"/>
        <v>16815</v>
      </c>
      <c r="Z85" s="150">
        <f t="shared" si="88"/>
        <v>16815</v>
      </c>
      <c r="AA85" s="16">
        <f t="shared" ref="AA85:AC85" si="123">AA87</f>
        <v>0</v>
      </c>
      <c r="AB85" s="16">
        <f t="shared" si="123"/>
        <v>0</v>
      </c>
      <c r="AC85" s="16">
        <f t="shared" si="123"/>
        <v>0</v>
      </c>
      <c r="AD85" s="16">
        <f>AD86</f>
        <v>16815</v>
      </c>
      <c r="AE85" s="16">
        <f t="shared" ref="AE85:AL85" si="124">AE86</f>
        <v>16815</v>
      </c>
      <c r="AF85" s="16">
        <f t="shared" si="124"/>
        <v>16815</v>
      </c>
      <c r="AG85" s="160">
        <f t="shared" si="124"/>
        <v>225</v>
      </c>
      <c r="AH85" s="16">
        <f t="shared" si="124"/>
        <v>0</v>
      </c>
      <c r="AI85" s="16">
        <f t="shared" si="124"/>
        <v>0</v>
      </c>
      <c r="AJ85" s="16">
        <f t="shared" si="124"/>
        <v>17040</v>
      </c>
      <c r="AK85" s="16">
        <f t="shared" si="124"/>
        <v>16815</v>
      </c>
      <c r="AL85" s="16">
        <f t="shared" si="124"/>
        <v>16815</v>
      </c>
    </row>
    <row r="86" spans="1:38" s="250" customFormat="1" ht="37.5" x14ac:dyDescent="0.25">
      <c r="A86" s="265">
        <v>905</v>
      </c>
      <c r="B86" s="252" t="s">
        <v>50</v>
      </c>
      <c r="C86" s="261" t="s">
        <v>336</v>
      </c>
      <c r="D86" s="266"/>
      <c r="E86" s="266"/>
      <c r="F86" s="16"/>
      <c r="G86" s="16"/>
      <c r="H86" s="16"/>
      <c r="I86" s="91"/>
      <c r="J86" s="91"/>
      <c r="K86" s="91"/>
      <c r="L86" s="16"/>
      <c r="M86" s="16"/>
      <c r="N86" s="16"/>
      <c r="O86" s="16"/>
      <c r="P86" s="16"/>
      <c r="Q86" s="16"/>
      <c r="R86" s="150"/>
      <c r="S86" s="150"/>
      <c r="T86" s="150"/>
      <c r="U86" s="16"/>
      <c r="V86" s="16"/>
      <c r="W86" s="16"/>
      <c r="X86" s="150"/>
      <c r="Y86" s="150"/>
      <c r="Z86" s="150"/>
      <c r="AA86" s="16"/>
      <c r="AB86" s="16"/>
      <c r="AC86" s="16"/>
      <c r="AD86" s="16">
        <f t="shared" ref="AD86:AF86" si="125">AD87+AD88+AD89</f>
        <v>16815</v>
      </c>
      <c r="AE86" s="16">
        <f t="shared" si="125"/>
        <v>16815</v>
      </c>
      <c r="AF86" s="16">
        <f t="shared" si="125"/>
        <v>16815</v>
      </c>
      <c r="AG86" s="160">
        <f>AG87+AG88+AG89</f>
        <v>225</v>
      </c>
      <c r="AH86" s="16">
        <f t="shared" ref="AH86:AL86" si="126">AH87+AH88+AH89</f>
        <v>0</v>
      </c>
      <c r="AI86" s="16">
        <f t="shared" si="126"/>
        <v>0</v>
      </c>
      <c r="AJ86" s="16">
        <f t="shared" si="126"/>
        <v>17040</v>
      </c>
      <c r="AK86" s="16">
        <f t="shared" si="126"/>
        <v>16815</v>
      </c>
      <c r="AL86" s="16">
        <f t="shared" si="126"/>
        <v>16815</v>
      </c>
    </row>
    <row r="87" spans="1:38" s="250" customFormat="1" ht="37.5" x14ac:dyDescent="0.25">
      <c r="A87" s="420">
        <v>905</v>
      </c>
      <c r="B87" s="252" t="s">
        <v>50</v>
      </c>
      <c r="C87" s="278" t="s">
        <v>336</v>
      </c>
      <c r="D87" s="266"/>
      <c r="E87" s="266"/>
      <c r="F87" s="16">
        <v>16815</v>
      </c>
      <c r="G87" s="16">
        <f>F87</f>
        <v>16815</v>
      </c>
      <c r="H87" s="16">
        <f>G87</f>
        <v>16815</v>
      </c>
      <c r="I87" s="91">
        <f t="shared" si="120"/>
        <v>0</v>
      </c>
      <c r="J87" s="91">
        <f t="shared" si="120"/>
        <v>0</v>
      </c>
      <c r="K87" s="91">
        <f t="shared" si="120"/>
        <v>0</v>
      </c>
      <c r="L87" s="16">
        <v>16815</v>
      </c>
      <c r="M87" s="16">
        <f>L87</f>
        <v>16815</v>
      </c>
      <c r="N87" s="16">
        <f>M87</f>
        <v>16815</v>
      </c>
      <c r="O87" s="16"/>
      <c r="P87" s="16"/>
      <c r="Q87" s="16"/>
      <c r="R87" s="150">
        <f t="shared" si="118"/>
        <v>16815</v>
      </c>
      <c r="S87" s="150">
        <f t="shared" si="118"/>
        <v>16815</v>
      </c>
      <c r="T87" s="150">
        <f t="shared" si="118"/>
        <v>16815</v>
      </c>
      <c r="U87" s="16"/>
      <c r="V87" s="16"/>
      <c r="W87" s="16"/>
      <c r="X87" s="150">
        <f t="shared" si="88"/>
        <v>16815</v>
      </c>
      <c r="Y87" s="150">
        <f t="shared" si="88"/>
        <v>16815</v>
      </c>
      <c r="Z87" s="150">
        <f t="shared" si="88"/>
        <v>16815</v>
      </c>
      <c r="AA87" s="16"/>
      <c r="AB87" s="16"/>
      <c r="AC87" s="16"/>
      <c r="AD87" s="150">
        <f t="shared" si="89"/>
        <v>16815</v>
      </c>
      <c r="AE87" s="150">
        <f t="shared" si="89"/>
        <v>16815</v>
      </c>
      <c r="AF87" s="150">
        <f t="shared" si="89"/>
        <v>16815</v>
      </c>
      <c r="AG87" s="160">
        <v>-16815</v>
      </c>
      <c r="AH87" s="16">
        <v>-16815</v>
      </c>
      <c r="AI87" s="16">
        <v>-16815</v>
      </c>
      <c r="AJ87" s="150">
        <f t="shared" si="91"/>
        <v>0</v>
      </c>
      <c r="AK87" s="150">
        <f t="shared" si="90"/>
        <v>0</v>
      </c>
      <c r="AL87" s="150">
        <f t="shared" si="90"/>
        <v>0</v>
      </c>
    </row>
    <row r="88" spans="1:38" s="250" customFormat="1" ht="37.5" x14ac:dyDescent="0.25">
      <c r="A88" s="265">
        <v>905</v>
      </c>
      <c r="B88" s="252" t="s">
        <v>455</v>
      </c>
      <c r="C88" s="278" t="s">
        <v>456</v>
      </c>
      <c r="D88" s="266"/>
      <c r="E88" s="266"/>
      <c r="F88" s="16"/>
      <c r="G88" s="16"/>
      <c r="H88" s="16"/>
      <c r="I88" s="91"/>
      <c r="J88" s="91"/>
      <c r="K88" s="91"/>
      <c r="L88" s="16"/>
      <c r="M88" s="16"/>
      <c r="N88" s="16"/>
      <c r="O88" s="16"/>
      <c r="P88" s="16"/>
      <c r="Q88" s="16"/>
      <c r="R88" s="150"/>
      <c r="S88" s="150"/>
      <c r="T88" s="150"/>
      <c r="U88" s="16"/>
      <c r="V88" s="16"/>
      <c r="W88" s="16"/>
      <c r="X88" s="150"/>
      <c r="Y88" s="150"/>
      <c r="Z88" s="150"/>
      <c r="AA88" s="16"/>
      <c r="AB88" s="16"/>
      <c r="AC88" s="16"/>
      <c r="AD88" s="150">
        <v>0</v>
      </c>
      <c r="AE88" s="150">
        <v>0</v>
      </c>
      <c r="AF88" s="150">
        <v>0</v>
      </c>
      <c r="AG88" s="160">
        <v>16815</v>
      </c>
      <c r="AH88" s="16">
        <v>16815</v>
      </c>
      <c r="AI88" s="16">
        <v>16815</v>
      </c>
      <c r="AJ88" s="150">
        <f t="shared" si="91"/>
        <v>16815</v>
      </c>
      <c r="AK88" s="150">
        <f t="shared" si="90"/>
        <v>16815</v>
      </c>
      <c r="AL88" s="150">
        <f t="shared" si="90"/>
        <v>16815</v>
      </c>
    </row>
    <row r="89" spans="1:38" s="250" customFormat="1" ht="37.5" x14ac:dyDescent="0.25">
      <c r="A89" s="265">
        <v>905</v>
      </c>
      <c r="B89" s="252" t="s">
        <v>457</v>
      </c>
      <c r="C89" s="278" t="s">
        <v>458</v>
      </c>
      <c r="D89" s="266"/>
      <c r="E89" s="266"/>
      <c r="F89" s="16"/>
      <c r="G89" s="16"/>
      <c r="H89" s="16"/>
      <c r="I89" s="91"/>
      <c r="J89" s="91"/>
      <c r="K89" s="91"/>
      <c r="L89" s="16"/>
      <c r="M89" s="16"/>
      <c r="N89" s="16"/>
      <c r="O89" s="16"/>
      <c r="P89" s="16"/>
      <c r="Q89" s="16"/>
      <c r="R89" s="150"/>
      <c r="S89" s="150"/>
      <c r="T89" s="150"/>
      <c r="U89" s="16"/>
      <c r="V89" s="16"/>
      <c r="W89" s="16"/>
      <c r="X89" s="150"/>
      <c r="Y89" s="150"/>
      <c r="Z89" s="150"/>
      <c r="AA89" s="16"/>
      <c r="AB89" s="16"/>
      <c r="AC89" s="16"/>
      <c r="AD89" s="150">
        <v>0</v>
      </c>
      <c r="AE89" s="150">
        <v>0</v>
      </c>
      <c r="AF89" s="150">
        <v>0</v>
      </c>
      <c r="AG89" s="160">
        <v>225</v>
      </c>
      <c r="AH89" s="16"/>
      <c r="AI89" s="16"/>
      <c r="AJ89" s="150">
        <f t="shared" si="91"/>
        <v>225</v>
      </c>
      <c r="AK89" s="150">
        <f t="shared" si="90"/>
        <v>0</v>
      </c>
      <c r="AL89" s="150">
        <f t="shared" si="90"/>
        <v>0</v>
      </c>
    </row>
    <row r="90" spans="1:38" s="250" customFormat="1" ht="18.75" x14ac:dyDescent="0.25">
      <c r="A90" s="265">
        <v>905</v>
      </c>
      <c r="B90" s="120" t="s">
        <v>51</v>
      </c>
      <c r="C90" s="261" t="s">
        <v>154</v>
      </c>
      <c r="D90" s="266"/>
      <c r="E90" s="266"/>
      <c r="F90" s="16">
        <f t="shared" ref="F90:H91" si="127">F91</f>
        <v>42</v>
      </c>
      <c r="G90" s="16">
        <f t="shared" si="127"/>
        <v>42</v>
      </c>
      <c r="H90" s="16">
        <f t="shared" si="127"/>
        <v>42</v>
      </c>
      <c r="I90" s="91">
        <f t="shared" si="120"/>
        <v>0</v>
      </c>
      <c r="J90" s="91">
        <f t="shared" si="120"/>
        <v>0</v>
      </c>
      <c r="K90" s="91">
        <f t="shared" si="120"/>
        <v>0</v>
      </c>
      <c r="L90" s="16">
        <f t="shared" ref="L90:Q91" si="128">L91</f>
        <v>42</v>
      </c>
      <c r="M90" s="16">
        <f t="shared" si="128"/>
        <v>42</v>
      </c>
      <c r="N90" s="16">
        <f t="shared" si="128"/>
        <v>42</v>
      </c>
      <c r="O90" s="16">
        <f t="shared" si="128"/>
        <v>0</v>
      </c>
      <c r="P90" s="16">
        <f t="shared" si="128"/>
        <v>0</v>
      </c>
      <c r="Q90" s="16">
        <f t="shared" si="128"/>
        <v>0</v>
      </c>
      <c r="R90" s="150">
        <f t="shared" si="118"/>
        <v>42</v>
      </c>
      <c r="S90" s="150">
        <f t="shared" si="118"/>
        <v>42</v>
      </c>
      <c r="T90" s="150">
        <f t="shared" si="118"/>
        <v>42</v>
      </c>
      <c r="U90" s="16">
        <f t="shared" ref="U90:W91" si="129">U91</f>
        <v>0</v>
      </c>
      <c r="V90" s="16">
        <f t="shared" si="129"/>
        <v>0</v>
      </c>
      <c r="W90" s="16">
        <f t="shared" si="129"/>
        <v>0</v>
      </c>
      <c r="X90" s="150">
        <f t="shared" si="88"/>
        <v>42</v>
      </c>
      <c r="Y90" s="150">
        <f t="shared" si="88"/>
        <v>42</v>
      </c>
      <c r="Z90" s="150">
        <f t="shared" si="88"/>
        <v>42</v>
      </c>
      <c r="AA90" s="16">
        <f t="shared" ref="AA90:AC91" si="130">AA91</f>
        <v>0</v>
      </c>
      <c r="AB90" s="16">
        <f t="shared" si="130"/>
        <v>0</v>
      </c>
      <c r="AC90" s="16">
        <f t="shared" si="130"/>
        <v>0</v>
      </c>
      <c r="AD90" s="150">
        <f t="shared" si="89"/>
        <v>42</v>
      </c>
      <c r="AE90" s="150">
        <f t="shared" si="89"/>
        <v>42</v>
      </c>
      <c r="AF90" s="150">
        <f t="shared" si="89"/>
        <v>42</v>
      </c>
      <c r="AG90" s="160">
        <f t="shared" ref="AG90:AI91" si="131">AG91</f>
        <v>300</v>
      </c>
      <c r="AH90" s="16">
        <f t="shared" si="131"/>
        <v>0</v>
      </c>
      <c r="AI90" s="16">
        <f t="shared" si="131"/>
        <v>0</v>
      </c>
      <c r="AJ90" s="150">
        <f t="shared" si="91"/>
        <v>342</v>
      </c>
      <c r="AK90" s="150">
        <f t="shared" si="90"/>
        <v>42</v>
      </c>
      <c r="AL90" s="150">
        <f t="shared" si="90"/>
        <v>42</v>
      </c>
    </row>
    <row r="91" spans="1:38" s="250" customFormat="1" ht="37.5" x14ac:dyDescent="0.25">
      <c r="A91" s="265">
        <v>905</v>
      </c>
      <c r="B91" s="252" t="s">
        <v>52</v>
      </c>
      <c r="C91" s="258" t="s">
        <v>155</v>
      </c>
      <c r="D91" s="266"/>
      <c r="E91" s="266"/>
      <c r="F91" s="16">
        <f t="shared" si="127"/>
        <v>42</v>
      </c>
      <c r="G91" s="16">
        <f t="shared" si="127"/>
        <v>42</v>
      </c>
      <c r="H91" s="16">
        <f t="shared" si="127"/>
        <v>42</v>
      </c>
      <c r="I91" s="91">
        <f t="shared" si="120"/>
        <v>0</v>
      </c>
      <c r="J91" s="91">
        <f t="shared" si="120"/>
        <v>0</v>
      </c>
      <c r="K91" s="91">
        <f t="shared" si="120"/>
        <v>0</v>
      </c>
      <c r="L91" s="16">
        <f t="shared" si="128"/>
        <v>42</v>
      </c>
      <c r="M91" s="16">
        <f t="shared" si="128"/>
        <v>42</v>
      </c>
      <c r="N91" s="16">
        <f t="shared" si="128"/>
        <v>42</v>
      </c>
      <c r="O91" s="16">
        <f t="shared" si="128"/>
        <v>0</v>
      </c>
      <c r="P91" s="16">
        <f t="shared" si="128"/>
        <v>0</v>
      </c>
      <c r="Q91" s="16">
        <f t="shared" si="128"/>
        <v>0</v>
      </c>
      <c r="R91" s="150">
        <f t="shared" si="118"/>
        <v>42</v>
      </c>
      <c r="S91" s="150">
        <f t="shared" si="118"/>
        <v>42</v>
      </c>
      <c r="T91" s="150">
        <f t="shared" si="118"/>
        <v>42</v>
      </c>
      <c r="U91" s="16">
        <f t="shared" si="129"/>
        <v>0</v>
      </c>
      <c r="V91" s="16">
        <f t="shared" si="129"/>
        <v>0</v>
      </c>
      <c r="W91" s="16">
        <f t="shared" si="129"/>
        <v>0</v>
      </c>
      <c r="X91" s="150">
        <f t="shared" si="88"/>
        <v>42</v>
      </c>
      <c r="Y91" s="150">
        <f t="shared" si="88"/>
        <v>42</v>
      </c>
      <c r="Z91" s="150">
        <f t="shared" si="88"/>
        <v>42</v>
      </c>
      <c r="AA91" s="16">
        <f t="shared" si="130"/>
        <v>0</v>
      </c>
      <c r="AB91" s="16">
        <f t="shared" si="130"/>
        <v>0</v>
      </c>
      <c r="AC91" s="16">
        <f t="shared" si="130"/>
        <v>0</v>
      </c>
      <c r="AD91" s="150">
        <f t="shared" si="89"/>
        <v>42</v>
      </c>
      <c r="AE91" s="150">
        <f t="shared" si="89"/>
        <v>42</v>
      </c>
      <c r="AF91" s="150">
        <f t="shared" si="89"/>
        <v>42</v>
      </c>
      <c r="AG91" s="160">
        <f t="shared" si="131"/>
        <v>300</v>
      </c>
      <c r="AH91" s="16">
        <f t="shared" si="131"/>
        <v>0</v>
      </c>
      <c r="AI91" s="16">
        <f t="shared" si="131"/>
        <v>0</v>
      </c>
      <c r="AJ91" s="150">
        <f t="shared" si="91"/>
        <v>342</v>
      </c>
      <c r="AK91" s="150">
        <f t="shared" si="90"/>
        <v>42</v>
      </c>
      <c r="AL91" s="150">
        <f t="shared" si="90"/>
        <v>42</v>
      </c>
    </row>
    <row r="92" spans="1:38" s="250" customFormat="1" ht="56.25" x14ac:dyDescent="0.25">
      <c r="A92" s="265">
        <v>905</v>
      </c>
      <c r="B92" s="252" t="s">
        <v>53</v>
      </c>
      <c r="C92" s="254" t="s">
        <v>156</v>
      </c>
      <c r="D92" s="266"/>
      <c r="E92" s="266"/>
      <c r="F92" s="16">
        <v>42</v>
      </c>
      <c r="G92" s="16">
        <f>F92</f>
        <v>42</v>
      </c>
      <c r="H92" s="16">
        <f>G92</f>
        <v>42</v>
      </c>
      <c r="I92" s="91">
        <f t="shared" si="120"/>
        <v>0</v>
      </c>
      <c r="J92" s="91">
        <f t="shared" si="120"/>
        <v>0</v>
      </c>
      <c r="K92" s="91">
        <f t="shared" si="120"/>
        <v>0</v>
      </c>
      <c r="L92" s="16">
        <v>42</v>
      </c>
      <c r="M92" s="16">
        <f>L92</f>
        <v>42</v>
      </c>
      <c r="N92" s="16">
        <f>M92</f>
        <v>42</v>
      </c>
      <c r="O92" s="16"/>
      <c r="P92" s="16"/>
      <c r="Q92" s="16"/>
      <c r="R92" s="150">
        <f t="shared" si="118"/>
        <v>42</v>
      </c>
      <c r="S92" s="150">
        <f t="shared" si="118"/>
        <v>42</v>
      </c>
      <c r="T92" s="150">
        <f t="shared" si="118"/>
        <v>42</v>
      </c>
      <c r="U92" s="16"/>
      <c r="V92" s="16"/>
      <c r="W92" s="16"/>
      <c r="X92" s="150">
        <f t="shared" si="88"/>
        <v>42</v>
      </c>
      <c r="Y92" s="150">
        <f t="shared" si="88"/>
        <v>42</v>
      </c>
      <c r="Z92" s="150">
        <f t="shared" si="88"/>
        <v>42</v>
      </c>
      <c r="AA92" s="16"/>
      <c r="AB92" s="16"/>
      <c r="AC92" s="16"/>
      <c r="AD92" s="150">
        <f t="shared" si="89"/>
        <v>42</v>
      </c>
      <c r="AE92" s="150">
        <f t="shared" si="89"/>
        <v>42</v>
      </c>
      <c r="AF92" s="150">
        <f t="shared" si="89"/>
        <v>42</v>
      </c>
      <c r="AG92" s="160">
        <v>300</v>
      </c>
      <c r="AH92" s="16"/>
      <c r="AI92" s="16"/>
      <c r="AJ92" s="150">
        <f t="shared" si="91"/>
        <v>342</v>
      </c>
      <c r="AK92" s="150">
        <f t="shared" si="90"/>
        <v>42</v>
      </c>
      <c r="AL92" s="150">
        <f t="shared" si="90"/>
        <v>42</v>
      </c>
    </row>
    <row r="93" spans="1:38" s="250" customFormat="1" ht="75" x14ac:dyDescent="0.25">
      <c r="A93" s="265">
        <v>905</v>
      </c>
      <c r="B93" s="120" t="s">
        <v>54</v>
      </c>
      <c r="C93" s="300" t="s">
        <v>335</v>
      </c>
      <c r="D93" s="266"/>
      <c r="E93" s="266"/>
      <c r="F93" s="16">
        <f t="shared" ref="F93:H93" si="132">F95</f>
        <v>2988</v>
      </c>
      <c r="G93" s="16">
        <f t="shared" si="132"/>
        <v>2950</v>
      </c>
      <c r="H93" s="16">
        <f t="shared" si="132"/>
        <v>2950</v>
      </c>
      <c r="I93" s="91">
        <f t="shared" si="120"/>
        <v>0</v>
      </c>
      <c r="J93" s="91">
        <f t="shared" si="120"/>
        <v>0</v>
      </c>
      <c r="K93" s="91">
        <f t="shared" si="120"/>
        <v>0</v>
      </c>
      <c r="L93" s="16">
        <f t="shared" ref="L93:Q93" si="133">L95</f>
        <v>2988</v>
      </c>
      <c r="M93" s="16">
        <f t="shared" si="133"/>
        <v>2950</v>
      </c>
      <c r="N93" s="16">
        <f t="shared" si="133"/>
        <v>2950</v>
      </c>
      <c r="O93" s="16">
        <f t="shared" si="133"/>
        <v>0</v>
      </c>
      <c r="P93" s="16">
        <f t="shared" si="133"/>
        <v>0</v>
      </c>
      <c r="Q93" s="16">
        <f t="shared" si="133"/>
        <v>0</v>
      </c>
      <c r="R93" s="150">
        <f t="shared" si="118"/>
        <v>2988</v>
      </c>
      <c r="S93" s="150">
        <f t="shared" si="118"/>
        <v>2950</v>
      </c>
      <c r="T93" s="150">
        <f t="shared" si="118"/>
        <v>2950</v>
      </c>
      <c r="U93" s="16">
        <f t="shared" ref="U93:W93" si="134">U95</f>
        <v>0</v>
      </c>
      <c r="V93" s="16">
        <f t="shared" si="134"/>
        <v>0</v>
      </c>
      <c r="W93" s="16">
        <f t="shared" si="134"/>
        <v>0</v>
      </c>
      <c r="X93" s="150">
        <f t="shared" si="88"/>
        <v>2988</v>
      </c>
      <c r="Y93" s="150">
        <f t="shared" si="88"/>
        <v>2950</v>
      </c>
      <c r="Z93" s="150">
        <f t="shared" si="88"/>
        <v>2950</v>
      </c>
      <c r="AA93" s="16">
        <f t="shared" ref="AA93:AC93" si="135">AA95</f>
        <v>0</v>
      </c>
      <c r="AB93" s="16">
        <f t="shared" si="135"/>
        <v>0</v>
      </c>
      <c r="AC93" s="16">
        <f t="shared" si="135"/>
        <v>0</v>
      </c>
      <c r="AD93" s="150">
        <f>AD94</f>
        <v>2988</v>
      </c>
      <c r="AE93" s="150">
        <f t="shared" ref="AE93:AF94" si="136">AE94</f>
        <v>2950</v>
      </c>
      <c r="AF93" s="150">
        <f t="shared" si="136"/>
        <v>2950</v>
      </c>
      <c r="AG93" s="214">
        <f>AG94+AG95</f>
        <v>-500</v>
      </c>
      <c r="AH93" s="150">
        <f t="shared" ref="AH93:AL93" si="137">AH94+AH95</f>
        <v>0</v>
      </c>
      <c r="AI93" s="150">
        <f t="shared" si="137"/>
        <v>0</v>
      </c>
      <c r="AJ93" s="150">
        <f t="shared" si="137"/>
        <v>2488</v>
      </c>
      <c r="AK93" s="150">
        <f t="shared" si="137"/>
        <v>2950</v>
      </c>
      <c r="AL93" s="150">
        <f t="shared" si="137"/>
        <v>2950</v>
      </c>
    </row>
    <row r="94" spans="1:38" s="250" customFormat="1" ht="75" x14ac:dyDescent="0.25">
      <c r="A94" s="265">
        <v>905</v>
      </c>
      <c r="B94" s="252" t="s">
        <v>55</v>
      </c>
      <c r="C94" s="261" t="s">
        <v>462</v>
      </c>
      <c r="D94" s="266"/>
      <c r="E94" s="266"/>
      <c r="F94" s="16"/>
      <c r="G94" s="16"/>
      <c r="H94" s="16"/>
      <c r="I94" s="91"/>
      <c r="J94" s="91"/>
      <c r="K94" s="91"/>
      <c r="L94" s="16"/>
      <c r="M94" s="16"/>
      <c r="N94" s="16"/>
      <c r="O94" s="16"/>
      <c r="P94" s="16"/>
      <c r="Q94" s="16"/>
      <c r="R94" s="150"/>
      <c r="S94" s="150"/>
      <c r="T94" s="150"/>
      <c r="U94" s="16"/>
      <c r="V94" s="16"/>
      <c r="W94" s="16"/>
      <c r="X94" s="150"/>
      <c r="Y94" s="150"/>
      <c r="Z94" s="150"/>
      <c r="AA94" s="16"/>
      <c r="AB94" s="16"/>
      <c r="AC94" s="16"/>
      <c r="AD94" s="150">
        <f>AD95</f>
        <v>2988</v>
      </c>
      <c r="AE94" s="150">
        <f t="shared" si="136"/>
        <v>2950</v>
      </c>
      <c r="AF94" s="150">
        <f t="shared" si="136"/>
        <v>2950</v>
      </c>
      <c r="AG94" s="160">
        <f>AG96+AG97</f>
        <v>2488</v>
      </c>
      <c r="AH94" s="16">
        <f t="shared" ref="AH94:AL94" si="138">AH96+AH97</f>
        <v>2950</v>
      </c>
      <c r="AI94" s="16">
        <f t="shared" si="138"/>
        <v>2950</v>
      </c>
      <c r="AJ94" s="16">
        <f t="shared" si="138"/>
        <v>2488</v>
      </c>
      <c r="AK94" s="16">
        <f t="shared" si="138"/>
        <v>2950</v>
      </c>
      <c r="AL94" s="16">
        <f t="shared" si="138"/>
        <v>2950</v>
      </c>
    </row>
    <row r="95" spans="1:38" s="250" customFormat="1" ht="92.25" customHeight="1" x14ac:dyDescent="0.25">
      <c r="A95" s="420">
        <v>905</v>
      </c>
      <c r="B95" s="252" t="s">
        <v>55</v>
      </c>
      <c r="C95" s="278" t="s">
        <v>157</v>
      </c>
      <c r="D95" s="266"/>
      <c r="E95" s="266"/>
      <c r="F95" s="16">
        <v>2988</v>
      </c>
      <c r="G95" s="16">
        <v>2950</v>
      </c>
      <c r="H95" s="16">
        <v>2950</v>
      </c>
      <c r="I95" s="91">
        <f t="shared" si="120"/>
        <v>0</v>
      </c>
      <c r="J95" s="91">
        <f t="shared" si="120"/>
        <v>0</v>
      </c>
      <c r="K95" s="91">
        <f t="shared" si="120"/>
        <v>0</v>
      </c>
      <c r="L95" s="16">
        <v>2988</v>
      </c>
      <c r="M95" s="16">
        <v>2950</v>
      </c>
      <c r="N95" s="16">
        <v>2950</v>
      </c>
      <c r="O95" s="16"/>
      <c r="P95" s="16"/>
      <c r="Q95" s="16"/>
      <c r="R95" s="150">
        <f t="shared" si="118"/>
        <v>2988</v>
      </c>
      <c r="S95" s="150">
        <f t="shared" si="118"/>
        <v>2950</v>
      </c>
      <c r="T95" s="150">
        <f t="shared" si="118"/>
        <v>2950</v>
      </c>
      <c r="U95" s="16"/>
      <c r="V95" s="16"/>
      <c r="W95" s="16"/>
      <c r="X95" s="150">
        <f t="shared" si="88"/>
        <v>2988</v>
      </c>
      <c r="Y95" s="150">
        <f t="shared" si="88"/>
        <v>2950</v>
      </c>
      <c r="Z95" s="150">
        <f t="shared" si="88"/>
        <v>2950</v>
      </c>
      <c r="AA95" s="16"/>
      <c r="AB95" s="16"/>
      <c r="AC95" s="16"/>
      <c r="AD95" s="150">
        <f>X95+AA95</f>
        <v>2988</v>
      </c>
      <c r="AE95" s="150">
        <f t="shared" si="89"/>
        <v>2950</v>
      </c>
      <c r="AF95" s="150">
        <f t="shared" si="89"/>
        <v>2950</v>
      </c>
      <c r="AG95" s="214">
        <v>-2988</v>
      </c>
      <c r="AH95" s="150">
        <v>-2950</v>
      </c>
      <c r="AI95" s="150">
        <v>-2950</v>
      </c>
      <c r="AJ95" s="150">
        <f t="shared" si="91"/>
        <v>0</v>
      </c>
      <c r="AK95" s="150">
        <f t="shared" si="90"/>
        <v>0</v>
      </c>
      <c r="AL95" s="150">
        <f t="shared" si="90"/>
        <v>0</v>
      </c>
    </row>
    <row r="96" spans="1:38" s="250" customFormat="1" ht="74.25" customHeight="1" x14ac:dyDescent="0.25">
      <c r="A96" s="265"/>
      <c r="B96" s="117" t="s">
        <v>459</v>
      </c>
      <c r="C96" s="278" t="s">
        <v>502</v>
      </c>
      <c r="D96" s="266"/>
      <c r="E96" s="266"/>
      <c r="F96" s="16"/>
      <c r="G96" s="16"/>
      <c r="H96" s="16"/>
      <c r="I96" s="91"/>
      <c r="J96" s="91"/>
      <c r="K96" s="91"/>
      <c r="L96" s="16"/>
      <c r="M96" s="16"/>
      <c r="N96" s="16"/>
      <c r="O96" s="16"/>
      <c r="P96" s="16"/>
      <c r="Q96" s="16"/>
      <c r="R96" s="150"/>
      <c r="S96" s="150"/>
      <c r="T96" s="150"/>
      <c r="U96" s="16"/>
      <c r="V96" s="16"/>
      <c r="W96" s="16"/>
      <c r="X96" s="150"/>
      <c r="Y96" s="150"/>
      <c r="Z96" s="150"/>
      <c r="AA96" s="16"/>
      <c r="AB96" s="16"/>
      <c r="AC96" s="16"/>
      <c r="AD96" s="150">
        <v>0</v>
      </c>
      <c r="AE96" s="150">
        <v>0</v>
      </c>
      <c r="AF96" s="150">
        <v>0</v>
      </c>
      <c r="AG96" s="160">
        <v>950</v>
      </c>
      <c r="AH96" s="16">
        <v>950</v>
      </c>
      <c r="AI96" s="16">
        <v>950</v>
      </c>
      <c r="AJ96" s="150">
        <f t="shared" si="91"/>
        <v>950</v>
      </c>
      <c r="AK96" s="150">
        <f t="shared" si="90"/>
        <v>950</v>
      </c>
      <c r="AL96" s="150">
        <f t="shared" si="90"/>
        <v>950</v>
      </c>
    </row>
    <row r="97" spans="1:38" s="250" customFormat="1" ht="77.25" customHeight="1" x14ac:dyDescent="0.25">
      <c r="A97" s="265"/>
      <c r="B97" s="117" t="s">
        <v>460</v>
      </c>
      <c r="C97" s="278" t="s">
        <v>461</v>
      </c>
      <c r="D97" s="266"/>
      <c r="E97" s="266"/>
      <c r="F97" s="16"/>
      <c r="G97" s="16"/>
      <c r="H97" s="16"/>
      <c r="I97" s="91"/>
      <c r="J97" s="91"/>
      <c r="K97" s="91"/>
      <c r="L97" s="16"/>
      <c r="M97" s="16"/>
      <c r="N97" s="16"/>
      <c r="O97" s="16"/>
      <c r="P97" s="16"/>
      <c r="Q97" s="16"/>
      <c r="R97" s="150"/>
      <c r="S97" s="150"/>
      <c r="T97" s="150"/>
      <c r="U97" s="16"/>
      <c r="V97" s="16"/>
      <c r="W97" s="16"/>
      <c r="X97" s="150"/>
      <c r="Y97" s="150"/>
      <c r="Z97" s="150"/>
      <c r="AA97" s="16"/>
      <c r="AB97" s="16"/>
      <c r="AC97" s="16"/>
      <c r="AD97" s="150">
        <v>0</v>
      </c>
      <c r="AE97" s="150">
        <v>0</v>
      </c>
      <c r="AF97" s="150">
        <v>0</v>
      </c>
      <c r="AG97" s="160">
        <f>2038-500</f>
        <v>1538</v>
      </c>
      <c r="AH97" s="16">
        <v>2000</v>
      </c>
      <c r="AI97" s="16">
        <v>2000</v>
      </c>
      <c r="AJ97" s="150">
        <f t="shared" si="91"/>
        <v>1538</v>
      </c>
      <c r="AK97" s="150">
        <f t="shared" si="90"/>
        <v>2000</v>
      </c>
      <c r="AL97" s="150">
        <f t="shared" si="90"/>
        <v>2000</v>
      </c>
    </row>
    <row r="98" spans="1:38" s="255" customFormat="1" ht="18.75" x14ac:dyDescent="0.25">
      <c r="A98" s="279" t="s">
        <v>365</v>
      </c>
      <c r="B98" s="432" t="s">
        <v>56</v>
      </c>
      <c r="C98" s="256" t="s">
        <v>158</v>
      </c>
      <c r="D98" s="23"/>
      <c r="E98" s="23"/>
      <c r="F98" s="18">
        <f t="shared" ref="F98:H98" si="139">F99</f>
        <v>3399</v>
      </c>
      <c r="G98" s="18">
        <f t="shared" si="139"/>
        <v>3399</v>
      </c>
      <c r="H98" s="18">
        <f t="shared" si="139"/>
        <v>3399</v>
      </c>
      <c r="I98" s="197">
        <f t="shared" si="120"/>
        <v>0</v>
      </c>
      <c r="J98" s="197">
        <f t="shared" si="120"/>
        <v>0</v>
      </c>
      <c r="K98" s="197">
        <f t="shared" si="120"/>
        <v>0</v>
      </c>
      <c r="L98" s="17">
        <f t="shared" ref="L98:Q98" si="140">L99</f>
        <v>3399</v>
      </c>
      <c r="M98" s="17">
        <f t="shared" si="140"/>
        <v>3399</v>
      </c>
      <c r="N98" s="17">
        <f t="shared" si="140"/>
        <v>3399</v>
      </c>
      <c r="O98" s="17">
        <f t="shared" si="140"/>
        <v>544</v>
      </c>
      <c r="P98" s="17">
        <f t="shared" si="140"/>
        <v>0</v>
      </c>
      <c r="Q98" s="17">
        <f t="shared" si="140"/>
        <v>0</v>
      </c>
      <c r="R98" s="433">
        <f t="shared" si="118"/>
        <v>3943</v>
      </c>
      <c r="S98" s="433">
        <f t="shared" si="118"/>
        <v>3399</v>
      </c>
      <c r="T98" s="433">
        <f t="shared" si="118"/>
        <v>3399</v>
      </c>
      <c r="U98" s="17">
        <f t="shared" ref="U98:W98" si="141">U99</f>
        <v>0</v>
      </c>
      <c r="V98" s="17">
        <f t="shared" si="141"/>
        <v>0</v>
      </c>
      <c r="W98" s="17">
        <f t="shared" si="141"/>
        <v>0</v>
      </c>
      <c r="X98" s="433">
        <f t="shared" si="88"/>
        <v>3943</v>
      </c>
      <c r="Y98" s="433">
        <f t="shared" si="88"/>
        <v>3399</v>
      </c>
      <c r="Z98" s="433">
        <f t="shared" si="88"/>
        <v>3399</v>
      </c>
      <c r="AA98" s="17">
        <f t="shared" ref="AA98:AC98" si="142">AA99</f>
        <v>0</v>
      </c>
      <c r="AB98" s="17">
        <f t="shared" si="142"/>
        <v>0</v>
      </c>
      <c r="AC98" s="17">
        <f t="shared" si="142"/>
        <v>0</v>
      </c>
      <c r="AD98" s="433">
        <f t="shared" si="89"/>
        <v>3943</v>
      </c>
      <c r="AE98" s="433">
        <f t="shared" si="89"/>
        <v>3399</v>
      </c>
      <c r="AF98" s="433">
        <f t="shared" si="89"/>
        <v>3399</v>
      </c>
      <c r="AG98" s="139">
        <f t="shared" ref="AG98:AI98" si="143">AG99</f>
        <v>100</v>
      </c>
      <c r="AH98" s="17">
        <f t="shared" si="143"/>
        <v>0</v>
      </c>
      <c r="AI98" s="17">
        <f t="shared" si="143"/>
        <v>0</v>
      </c>
      <c r="AJ98" s="433">
        <f t="shared" si="91"/>
        <v>4043</v>
      </c>
      <c r="AK98" s="433">
        <f>AE98+AH98</f>
        <v>3399</v>
      </c>
      <c r="AL98" s="433">
        <f t="shared" si="90"/>
        <v>3399</v>
      </c>
    </row>
    <row r="99" spans="1:38" s="255" customFormat="1" ht="18.75" x14ac:dyDescent="0.25">
      <c r="A99" s="279" t="s">
        <v>365</v>
      </c>
      <c r="B99" s="120" t="s">
        <v>57</v>
      </c>
      <c r="C99" s="258" t="s">
        <v>159</v>
      </c>
      <c r="D99" s="23"/>
      <c r="E99" s="23"/>
      <c r="F99" s="200">
        <f>F100+F101+F102+F103</f>
        <v>3399</v>
      </c>
      <c r="G99" s="200">
        <f>G100+G101+G102+G103</f>
        <v>3399</v>
      </c>
      <c r="H99" s="200">
        <f>H100+H101+H102+H103</f>
        <v>3399</v>
      </c>
      <c r="I99" s="24">
        <f t="shared" si="120"/>
        <v>0</v>
      </c>
      <c r="J99" s="24">
        <f t="shared" si="120"/>
        <v>0</v>
      </c>
      <c r="K99" s="24">
        <f t="shared" si="120"/>
        <v>0</v>
      </c>
      <c r="L99" s="16">
        <f>L100+L101+L102+L103</f>
        <v>3399</v>
      </c>
      <c r="M99" s="16">
        <f>M100+M101+M102+M103</f>
        <v>3399</v>
      </c>
      <c r="N99" s="16">
        <f>N100+N101+N102+N103</f>
        <v>3399</v>
      </c>
      <c r="O99" s="16">
        <f t="shared" ref="O99:T99" si="144">O100+O101+O102+O103</f>
        <v>544</v>
      </c>
      <c r="P99" s="16">
        <f t="shared" si="144"/>
        <v>0</v>
      </c>
      <c r="Q99" s="16">
        <f t="shared" si="144"/>
        <v>0</v>
      </c>
      <c r="R99" s="16">
        <f t="shared" si="144"/>
        <v>3943</v>
      </c>
      <c r="S99" s="16">
        <f t="shared" si="144"/>
        <v>3399</v>
      </c>
      <c r="T99" s="16">
        <f t="shared" si="144"/>
        <v>3399</v>
      </c>
      <c r="U99" s="16"/>
      <c r="V99" s="16">
        <f t="shared" ref="V99:Z99" si="145">V100+V101+V102+V103</f>
        <v>0</v>
      </c>
      <c r="W99" s="16">
        <f t="shared" si="145"/>
        <v>0</v>
      </c>
      <c r="X99" s="16">
        <f t="shared" si="145"/>
        <v>3943</v>
      </c>
      <c r="Y99" s="16">
        <f t="shared" si="145"/>
        <v>3399</v>
      </c>
      <c r="Z99" s="16">
        <f t="shared" si="145"/>
        <v>3399</v>
      </c>
      <c r="AA99" s="16"/>
      <c r="AB99" s="16">
        <f t="shared" ref="AB99:AL99" si="146">AB100+AB101+AB102+AB103</f>
        <v>0</v>
      </c>
      <c r="AC99" s="16">
        <f t="shared" si="146"/>
        <v>0</v>
      </c>
      <c r="AD99" s="16">
        <f t="shared" si="146"/>
        <v>3943</v>
      </c>
      <c r="AE99" s="16">
        <f t="shared" si="146"/>
        <v>3399</v>
      </c>
      <c r="AF99" s="16">
        <f t="shared" si="146"/>
        <v>3399</v>
      </c>
      <c r="AG99" s="160">
        <f t="shared" si="146"/>
        <v>100</v>
      </c>
      <c r="AH99" s="16">
        <f t="shared" si="146"/>
        <v>0</v>
      </c>
      <c r="AI99" s="16">
        <f t="shared" si="146"/>
        <v>0</v>
      </c>
      <c r="AJ99" s="16">
        <f t="shared" si="146"/>
        <v>4043</v>
      </c>
      <c r="AK99" s="16">
        <f>AK100+AK101+AK102+AK103</f>
        <v>3399</v>
      </c>
      <c r="AL99" s="16">
        <f t="shared" si="146"/>
        <v>3399</v>
      </c>
    </row>
    <row r="100" spans="1:38" s="255" customFormat="1" ht="27" customHeight="1" x14ac:dyDescent="0.25">
      <c r="A100" s="279" t="s">
        <v>365</v>
      </c>
      <c r="B100" s="252" t="s">
        <v>277</v>
      </c>
      <c r="C100" s="258" t="s">
        <v>160</v>
      </c>
      <c r="D100" s="23"/>
      <c r="E100" s="23"/>
      <c r="F100" s="200">
        <v>1692</v>
      </c>
      <c r="G100" s="200">
        <v>1692</v>
      </c>
      <c r="H100" s="200">
        <v>1692</v>
      </c>
      <c r="I100" s="24">
        <f t="shared" si="120"/>
        <v>0</v>
      </c>
      <c r="J100" s="24">
        <f t="shared" si="120"/>
        <v>0</v>
      </c>
      <c r="K100" s="24">
        <f t="shared" si="120"/>
        <v>0</v>
      </c>
      <c r="L100" s="16">
        <v>1692</v>
      </c>
      <c r="M100" s="16">
        <v>1692</v>
      </c>
      <c r="N100" s="16">
        <v>1692</v>
      </c>
      <c r="O100" s="16"/>
      <c r="P100" s="16"/>
      <c r="Q100" s="16"/>
      <c r="R100" s="143">
        <f t="shared" si="118"/>
        <v>1692</v>
      </c>
      <c r="S100" s="143">
        <f t="shared" si="118"/>
        <v>1692</v>
      </c>
      <c r="T100" s="143">
        <f t="shared" si="118"/>
        <v>1692</v>
      </c>
      <c r="U100" s="16"/>
      <c r="V100" s="16"/>
      <c r="W100" s="16"/>
      <c r="X100" s="143">
        <f t="shared" ref="X100:Z102" si="147">R100+U100</f>
        <v>1692</v>
      </c>
      <c r="Y100" s="143">
        <f t="shared" si="147"/>
        <v>1692</v>
      </c>
      <c r="Z100" s="143">
        <f t="shared" si="147"/>
        <v>1692</v>
      </c>
      <c r="AA100" s="16"/>
      <c r="AB100" s="16"/>
      <c r="AC100" s="16"/>
      <c r="AD100" s="143">
        <f t="shared" ref="AD100:AF102" si="148">X100+AA100</f>
        <v>1692</v>
      </c>
      <c r="AE100" s="143">
        <f t="shared" si="148"/>
        <v>1692</v>
      </c>
      <c r="AF100" s="143">
        <f t="shared" si="148"/>
        <v>1692</v>
      </c>
      <c r="AG100" s="160"/>
      <c r="AH100" s="16"/>
      <c r="AI100" s="16"/>
      <c r="AJ100" s="143">
        <f t="shared" ref="AJ100:AL102" si="149">AD100+AG100</f>
        <v>1692</v>
      </c>
      <c r="AK100" s="143">
        <f t="shared" si="149"/>
        <v>1692</v>
      </c>
      <c r="AL100" s="143">
        <f t="shared" si="149"/>
        <v>1692</v>
      </c>
    </row>
    <row r="101" spans="1:38" s="98" customFormat="1" ht="18.75" hidden="1" customHeight="1" x14ac:dyDescent="0.25">
      <c r="A101" s="113" t="s">
        <v>365</v>
      </c>
      <c r="B101" s="119" t="s">
        <v>58</v>
      </c>
      <c r="C101" s="280" t="s">
        <v>161</v>
      </c>
      <c r="D101" s="100"/>
      <c r="E101" s="100"/>
      <c r="F101" s="103">
        <v>0</v>
      </c>
      <c r="G101" s="103">
        <v>0</v>
      </c>
      <c r="H101" s="103">
        <v>0</v>
      </c>
      <c r="I101" s="96">
        <f t="shared" si="120"/>
        <v>0</v>
      </c>
      <c r="J101" s="96">
        <f t="shared" si="120"/>
        <v>0</v>
      </c>
      <c r="K101" s="96">
        <f t="shared" si="120"/>
        <v>0</v>
      </c>
      <c r="L101" s="114">
        <v>0</v>
      </c>
      <c r="M101" s="114">
        <v>0</v>
      </c>
      <c r="N101" s="114">
        <v>0</v>
      </c>
      <c r="O101" s="114"/>
      <c r="P101" s="114"/>
      <c r="Q101" s="114"/>
      <c r="R101" s="142">
        <f t="shared" si="118"/>
        <v>0</v>
      </c>
      <c r="S101" s="142">
        <f t="shared" si="118"/>
        <v>0</v>
      </c>
      <c r="T101" s="142">
        <f t="shared" si="118"/>
        <v>0</v>
      </c>
      <c r="U101" s="114"/>
      <c r="V101" s="114"/>
      <c r="W101" s="114"/>
      <c r="X101" s="142">
        <f t="shared" si="147"/>
        <v>0</v>
      </c>
      <c r="Y101" s="142">
        <f t="shared" si="147"/>
        <v>0</v>
      </c>
      <c r="Z101" s="142">
        <f t="shared" si="147"/>
        <v>0</v>
      </c>
      <c r="AA101" s="114"/>
      <c r="AB101" s="114"/>
      <c r="AC101" s="114"/>
      <c r="AD101" s="142">
        <f t="shared" si="148"/>
        <v>0</v>
      </c>
      <c r="AE101" s="142">
        <f t="shared" si="148"/>
        <v>0</v>
      </c>
      <c r="AF101" s="142">
        <f t="shared" si="148"/>
        <v>0</v>
      </c>
      <c r="AG101" s="391"/>
      <c r="AH101" s="114"/>
      <c r="AI101" s="114"/>
      <c r="AJ101" s="142">
        <f t="shared" si="149"/>
        <v>0</v>
      </c>
      <c r="AK101" s="142">
        <f t="shared" si="149"/>
        <v>0</v>
      </c>
      <c r="AL101" s="142">
        <f t="shared" si="149"/>
        <v>0</v>
      </c>
    </row>
    <row r="102" spans="1:38" s="255" customFormat="1" ht="18.75" x14ac:dyDescent="0.25">
      <c r="A102" s="279" t="s">
        <v>365</v>
      </c>
      <c r="B102" s="252" t="s">
        <v>278</v>
      </c>
      <c r="C102" s="258" t="s">
        <v>162</v>
      </c>
      <c r="D102" s="23"/>
      <c r="E102" s="23"/>
      <c r="F102" s="200">
        <v>10</v>
      </c>
      <c r="G102" s="200">
        <v>10</v>
      </c>
      <c r="H102" s="200">
        <v>10</v>
      </c>
      <c r="I102" s="24">
        <f t="shared" si="120"/>
        <v>0</v>
      </c>
      <c r="J102" s="24">
        <f t="shared" si="120"/>
        <v>0</v>
      </c>
      <c r="K102" s="24">
        <f t="shared" si="120"/>
        <v>0</v>
      </c>
      <c r="L102" s="16">
        <v>10</v>
      </c>
      <c r="M102" s="16">
        <v>10</v>
      </c>
      <c r="N102" s="16">
        <v>10</v>
      </c>
      <c r="O102" s="16"/>
      <c r="P102" s="16"/>
      <c r="Q102" s="16"/>
      <c r="R102" s="143">
        <f t="shared" si="118"/>
        <v>10</v>
      </c>
      <c r="S102" s="143">
        <f t="shared" si="118"/>
        <v>10</v>
      </c>
      <c r="T102" s="143">
        <f t="shared" si="118"/>
        <v>10</v>
      </c>
      <c r="U102" s="16"/>
      <c r="V102" s="16"/>
      <c r="W102" s="16"/>
      <c r="X102" s="143">
        <f t="shared" si="147"/>
        <v>10</v>
      </c>
      <c r="Y102" s="143">
        <f t="shared" si="147"/>
        <v>10</v>
      </c>
      <c r="Z102" s="143">
        <f t="shared" si="147"/>
        <v>10</v>
      </c>
      <c r="AA102" s="16"/>
      <c r="AB102" s="16"/>
      <c r="AC102" s="16"/>
      <c r="AD102" s="143">
        <f t="shared" si="148"/>
        <v>10</v>
      </c>
      <c r="AE102" s="143">
        <f t="shared" si="148"/>
        <v>10</v>
      </c>
      <c r="AF102" s="143">
        <f t="shared" si="148"/>
        <v>10</v>
      </c>
      <c r="AG102" s="160"/>
      <c r="AH102" s="16"/>
      <c r="AI102" s="16"/>
      <c r="AJ102" s="143">
        <f t="shared" si="149"/>
        <v>10</v>
      </c>
      <c r="AK102" s="143">
        <f t="shared" si="149"/>
        <v>10</v>
      </c>
      <c r="AL102" s="143">
        <f t="shared" si="149"/>
        <v>10</v>
      </c>
    </row>
    <row r="103" spans="1:38" s="255" customFormat="1" ht="18.75" x14ac:dyDescent="0.25">
      <c r="A103" s="279" t="s">
        <v>365</v>
      </c>
      <c r="B103" s="252" t="s">
        <v>279</v>
      </c>
      <c r="C103" s="258" t="s">
        <v>163</v>
      </c>
      <c r="D103" s="23"/>
      <c r="E103" s="23"/>
      <c r="F103" s="200">
        <v>1697</v>
      </c>
      <c r="G103" s="200">
        <v>1697</v>
      </c>
      <c r="H103" s="200">
        <v>1697</v>
      </c>
      <c r="I103" s="24">
        <f t="shared" si="120"/>
        <v>0</v>
      </c>
      <c r="J103" s="24">
        <f t="shared" si="120"/>
        <v>0</v>
      </c>
      <c r="K103" s="24">
        <f t="shared" si="120"/>
        <v>0</v>
      </c>
      <c r="L103" s="16">
        <v>1697</v>
      </c>
      <c r="M103" s="16">
        <v>1697</v>
      </c>
      <c r="N103" s="16">
        <v>1697</v>
      </c>
      <c r="O103" s="16">
        <f>O104+O105</f>
        <v>544</v>
      </c>
      <c r="P103" s="16">
        <f t="shared" ref="P103:T103" si="150">P104+P105</f>
        <v>0</v>
      </c>
      <c r="Q103" s="16">
        <f t="shared" si="150"/>
        <v>0</v>
      </c>
      <c r="R103" s="16">
        <f t="shared" si="150"/>
        <v>2241</v>
      </c>
      <c r="S103" s="16">
        <f t="shared" si="150"/>
        <v>1697</v>
      </c>
      <c r="T103" s="16">
        <f t="shared" si="150"/>
        <v>1697</v>
      </c>
      <c r="U103" s="16">
        <f>U104+U105</f>
        <v>0</v>
      </c>
      <c r="V103" s="16">
        <f t="shared" ref="V103:Z103" si="151">V104+V105</f>
        <v>0</v>
      </c>
      <c r="W103" s="16">
        <f t="shared" si="151"/>
        <v>0</v>
      </c>
      <c r="X103" s="16">
        <f t="shared" si="151"/>
        <v>2241</v>
      </c>
      <c r="Y103" s="16">
        <f t="shared" si="151"/>
        <v>1697</v>
      </c>
      <c r="Z103" s="16">
        <f t="shared" si="151"/>
        <v>1697</v>
      </c>
      <c r="AA103" s="16">
        <f>AA104+AA105</f>
        <v>0</v>
      </c>
      <c r="AB103" s="16">
        <f t="shared" ref="AB103:AF103" si="152">AB104+AB105</f>
        <v>0</v>
      </c>
      <c r="AC103" s="16">
        <f t="shared" si="152"/>
        <v>0</v>
      </c>
      <c r="AD103" s="16">
        <f t="shared" si="152"/>
        <v>2241</v>
      </c>
      <c r="AE103" s="16">
        <f t="shared" si="152"/>
        <v>1697</v>
      </c>
      <c r="AF103" s="16">
        <f t="shared" si="152"/>
        <v>1697</v>
      </c>
      <c r="AG103" s="160">
        <f>AG104+AG105</f>
        <v>100</v>
      </c>
      <c r="AH103" s="16">
        <f t="shared" ref="AH103:AL103" si="153">AH104+AH105</f>
        <v>0</v>
      </c>
      <c r="AI103" s="16">
        <f t="shared" si="153"/>
        <v>0</v>
      </c>
      <c r="AJ103" s="16">
        <f t="shared" si="153"/>
        <v>2341</v>
      </c>
      <c r="AK103" s="16">
        <f t="shared" si="153"/>
        <v>1697</v>
      </c>
      <c r="AL103" s="16">
        <f t="shared" si="153"/>
        <v>1697</v>
      </c>
    </row>
    <row r="104" spans="1:38" s="255" customFormat="1" ht="18.75" x14ac:dyDescent="0.25">
      <c r="A104" s="279" t="s">
        <v>365</v>
      </c>
      <c r="B104" s="252" t="s">
        <v>280</v>
      </c>
      <c r="C104" s="254" t="s">
        <v>247</v>
      </c>
      <c r="D104" s="23"/>
      <c r="E104" s="23"/>
      <c r="F104" s="200">
        <v>1453</v>
      </c>
      <c r="G104" s="200">
        <v>1453</v>
      </c>
      <c r="H104" s="200">
        <v>1453</v>
      </c>
      <c r="I104" s="24">
        <f t="shared" si="120"/>
        <v>0</v>
      </c>
      <c r="J104" s="24">
        <f t="shared" si="120"/>
        <v>0</v>
      </c>
      <c r="K104" s="24">
        <f t="shared" si="120"/>
        <v>0</v>
      </c>
      <c r="L104" s="16">
        <v>1453</v>
      </c>
      <c r="M104" s="16">
        <v>1453</v>
      </c>
      <c r="N104" s="16">
        <v>1453</v>
      </c>
      <c r="O104" s="16"/>
      <c r="P104" s="16"/>
      <c r="Q104" s="16"/>
      <c r="R104" s="143">
        <f t="shared" si="118"/>
        <v>1453</v>
      </c>
      <c r="S104" s="143">
        <f t="shared" si="118"/>
        <v>1453</v>
      </c>
      <c r="T104" s="143">
        <f t="shared" si="118"/>
        <v>1453</v>
      </c>
      <c r="U104" s="16"/>
      <c r="V104" s="16"/>
      <c r="W104" s="16"/>
      <c r="X104" s="143">
        <f t="shared" ref="X104:Z105" si="154">R104+U104</f>
        <v>1453</v>
      </c>
      <c r="Y104" s="143">
        <f t="shared" si="154"/>
        <v>1453</v>
      </c>
      <c r="Z104" s="143">
        <f t="shared" si="154"/>
        <v>1453</v>
      </c>
      <c r="AA104" s="16"/>
      <c r="AB104" s="16"/>
      <c r="AC104" s="16"/>
      <c r="AD104" s="143">
        <f t="shared" ref="AD104:AF105" si="155">X104+AA104</f>
        <v>1453</v>
      </c>
      <c r="AE104" s="143">
        <f t="shared" si="155"/>
        <v>1453</v>
      </c>
      <c r="AF104" s="143">
        <f t="shared" si="155"/>
        <v>1453</v>
      </c>
      <c r="AG104" s="160"/>
      <c r="AH104" s="16"/>
      <c r="AI104" s="16"/>
      <c r="AJ104" s="143">
        <f t="shared" ref="AJ104:AL105" si="156">AD104+AG104</f>
        <v>1453</v>
      </c>
      <c r="AK104" s="143">
        <f t="shared" si="156"/>
        <v>1453</v>
      </c>
      <c r="AL104" s="143">
        <f t="shared" si="156"/>
        <v>1453</v>
      </c>
    </row>
    <row r="105" spans="1:38" s="250" customFormat="1" ht="18.75" x14ac:dyDescent="0.25">
      <c r="A105" s="418" t="s">
        <v>365</v>
      </c>
      <c r="B105" s="252" t="s">
        <v>281</v>
      </c>
      <c r="C105" s="254" t="s">
        <v>251</v>
      </c>
      <c r="D105" s="266"/>
      <c r="E105" s="266"/>
      <c r="F105" s="16">
        <v>244</v>
      </c>
      <c r="G105" s="16">
        <v>244</v>
      </c>
      <c r="H105" s="16">
        <v>244</v>
      </c>
      <c r="I105" s="91">
        <f t="shared" si="120"/>
        <v>0</v>
      </c>
      <c r="J105" s="91">
        <f t="shared" si="120"/>
        <v>0</v>
      </c>
      <c r="K105" s="91">
        <f t="shared" si="120"/>
        <v>0</v>
      </c>
      <c r="L105" s="16">
        <v>244</v>
      </c>
      <c r="M105" s="16">
        <v>244</v>
      </c>
      <c r="N105" s="16">
        <v>244</v>
      </c>
      <c r="O105" s="16">
        <v>544</v>
      </c>
      <c r="P105" s="16"/>
      <c r="Q105" s="16"/>
      <c r="R105" s="150">
        <f t="shared" si="118"/>
        <v>788</v>
      </c>
      <c r="S105" s="150">
        <f t="shared" si="118"/>
        <v>244</v>
      </c>
      <c r="T105" s="150">
        <f t="shared" si="118"/>
        <v>244</v>
      </c>
      <c r="U105" s="16"/>
      <c r="V105" s="16"/>
      <c r="W105" s="16"/>
      <c r="X105" s="150">
        <f t="shared" si="154"/>
        <v>788</v>
      </c>
      <c r="Y105" s="150">
        <f t="shared" si="154"/>
        <v>244</v>
      </c>
      <c r="Z105" s="150">
        <f t="shared" si="154"/>
        <v>244</v>
      </c>
      <c r="AA105" s="16"/>
      <c r="AB105" s="16"/>
      <c r="AC105" s="16"/>
      <c r="AD105" s="150">
        <f t="shared" si="155"/>
        <v>788</v>
      </c>
      <c r="AE105" s="150">
        <f t="shared" si="155"/>
        <v>244</v>
      </c>
      <c r="AF105" s="150">
        <f t="shared" si="155"/>
        <v>244</v>
      </c>
      <c r="AG105" s="160">
        <v>100</v>
      </c>
      <c r="AH105" s="16"/>
      <c r="AI105" s="16"/>
      <c r="AJ105" s="150">
        <f t="shared" si="156"/>
        <v>888</v>
      </c>
      <c r="AK105" s="150">
        <f t="shared" si="156"/>
        <v>244</v>
      </c>
      <c r="AL105" s="150">
        <f t="shared" si="156"/>
        <v>244</v>
      </c>
    </row>
    <row r="106" spans="1:38" s="426" customFormat="1" ht="37.5" x14ac:dyDescent="0.25">
      <c r="A106" s="209"/>
      <c r="B106" s="117" t="s">
        <v>59</v>
      </c>
      <c r="C106" s="154" t="s">
        <v>254</v>
      </c>
      <c r="D106" s="210"/>
      <c r="E106" s="210"/>
      <c r="F106" s="139">
        <f>F107+F112</f>
        <v>9320.8000000000011</v>
      </c>
      <c r="G106" s="139">
        <f>G107+G112</f>
        <v>9320.8000000000011</v>
      </c>
      <c r="H106" s="139">
        <f>H107+H112</f>
        <v>9320.8000000000011</v>
      </c>
      <c r="I106" s="213">
        <f t="shared" si="120"/>
        <v>0</v>
      </c>
      <c r="J106" s="213">
        <f t="shared" si="120"/>
        <v>0</v>
      </c>
      <c r="K106" s="213">
        <f t="shared" si="120"/>
        <v>0</v>
      </c>
      <c r="L106" s="139">
        <f t="shared" ref="L106:AL106" si="157">L107+L112</f>
        <v>9320.8000000000011</v>
      </c>
      <c r="M106" s="139">
        <f t="shared" si="157"/>
        <v>9320.8000000000011</v>
      </c>
      <c r="N106" s="139">
        <f t="shared" si="157"/>
        <v>9320.8000000000011</v>
      </c>
      <c r="O106" s="139">
        <f t="shared" si="157"/>
        <v>0</v>
      </c>
      <c r="P106" s="139">
        <f t="shared" si="157"/>
        <v>0</v>
      </c>
      <c r="Q106" s="139">
        <f t="shared" si="157"/>
        <v>0</v>
      </c>
      <c r="R106" s="139">
        <f t="shared" si="157"/>
        <v>9320.8000000000011</v>
      </c>
      <c r="S106" s="139">
        <f t="shared" si="157"/>
        <v>9320.8000000000011</v>
      </c>
      <c r="T106" s="139">
        <f t="shared" si="157"/>
        <v>9320.8000000000011</v>
      </c>
      <c r="U106" s="139">
        <f t="shared" si="157"/>
        <v>0</v>
      </c>
      <c r="V106" s="139">
        <f t="shared" si="157"/>
        <v>0</v>
      </c>
      <c r="W106" s="139">
        <f t="shared" si="157"/>
        <v>0</v>
      </c>
      <c r="X106" s="139">
        <f t="shared" si="157"/>
        <v>9320.8000000000011</v>
      </c>
      <c r="Y106" s="139">
        <f t="shared" si="157"/>
        <v>9320.8000000000011</v>
      </c>
      <c r="Z106" s="139">
        <f t="shared" si="157"/>
        <v>9320.8000000000011</v>
      </c>
      <c r="AA106" s="139">
        <f t="shared" si="157"/>
        <v>0</v>
      </c>
      <c r="AB106" s="139">
        <f t="shared" si="157"/>
        <v>0</v>
      </c>
      <c r="AC106" s="139">
        <f t="shared" si="157"/>
        <v>0</v>
      </c>
      <c r="AD106" s="139">
        <f t="shared" si="157"/>
        <v>9320.8000000000011</v>
      </c>
      <c r="AE106" s="139">
        <f t="shared" si="157"/>
        <v>9320.8000000000011</v>
      </c>
      <c r="AF106" s="139">
        <f t="shared" si="157"/>
        <v>9320.8000000000011</v>
      </c>
      <c r="AG106" s="139">
        <f t="shared" si="157"/>
        <v>302</v>
      </c>
      <c r="AH106" s="139">
        <f t="shared" si="157"/>
        <v>0</v>
      </c>
      <c r="AI106" s="139">
        <f t="shared" si="157"/>
        <v>0</v>
      </c>
      <c r="AJ106" s="139">
        <f>AJ107+AJ112</f>
        <v>9622.8000000000011</v>
      </c>
      <c r="AK106" s="139">
        <f t="shared" si="157"/>
        <v>9320.8000000000011</v>
      </c>
      <c r="AL106" s="139">
        <f t="shared" si="157"/>
        <v>9320.8000000000011</v>
      </c>
    </row>
    <row r="107" spans="1:38" s="434" customFormat="1" ht="18.75" x14ac:dyDescent="0.25">
      <c r="A107" s="152">
        <v>911</v>
      </c>
      <c r="B107" s="153" t="s">
        <v>60</v>
      </c>
      <c r="C107" s="191" t="s">
        <v>164</v>
      </c>
      <c r="D107" s="155"/>
      <c r="E107" s="155"/>
      <c r="F107" s="158">
        <f t="shared" ref="F107:H107" si="158">F109</f>
        <v>1175.7</v>
      </c>
      <c r="G107" s="158">
        <f t="shared" si="158"/>
        <v>1175.7</v>
      </c>
      <c r="H107" s="158">
        <f t="shared" si="158"/>
        <v>1175.7</v>
      </c>
      <c r="I107" s="159">
        <f t="shared" si="120"/>
        <v>0</v>
      </c>
      <c r="J107" s="159">
        <f t="shared" si="120"/>
        <v>0</v>
      </c>
      <c r="K107" s="159">
        <f t="shared" si="120"/>
        <v>0</v>
      </c>
      <c r="L107" s="160">
        <f t="shared" ref="L107:AE107" si="159">L109</f>
        <v>1175.7</v>
      </c>
      <c r="M107" s="160">
        <f t="shared" si="159"/>
        <v>1175.7</v>
      </c>
      <c r="N107" s="160">
        <f t="shared" si="159"/>
        <v>1175.7</v>
      </c>
      <c r="O107" s="160">
        <f t="shared" si="159"/>
        <v>0</v>
      </c>
      <c r="P107" s="160">
        <f t="shared" si="159"/>
        <v>0</v>
      </c>
      <c r="Q107" s="160">
        <f t="shared" si="159"/>
        <v>0</v>
      </c>
      <c r="R107" s="160">
        <f t="shared" si="159"/>
        <v>1175.7</v>
      </c>
      <c r="S107" s="160">
        <f t="shared" si="159"/>
        <v>1175.7</v>
      </c>
      <c r="T107" s="160">
        <f t="shared" si="159"/>
        <v>1175.7</v>
      </c>
      <c r="U107" s="160">
        <f t="shared" si="159"/>
        <v>0</v>
      </c>
      <c r="V107" s="160">
        <f t="shared" si="159"/>
        <v>0</v>
      </c>
      <c r="W107" s="160">
        <f t="shared" si="159"/>
        <v>0</v>
      </c>
      <c r="X107" s="160">
        <f t="shared" si="159"/>
        <v>1175.7</v>
      </c>
      <c r="Y107" s="160">
        <f t="shared" si="159"/>
        <v>1175.7</v>
      </c>
      <c r="Z107" s="160">
        <f t="shared" si="159"/>
        <v>1175.7</v>
      </c>
      <c r="AA107" s="160">
        <f t="shared" si="159"/>
        <v>0</v>
      </c>
      <c r="AB107" s="160">
        <f t="shared" si="159"/>
        <v>0</v>
      </c>
      <c r="AC107" s="160">
        <f t="shared" si="159"/>
        <v>0</v>
      </c>
      <c r="AD107" s="160">
        <f>AD109</f>
        <v>1175.7</v>
      </c>
      <c r="AE107" s="160">
        <f t="shared" si="159"/>
        <v>1175.7</v>
      </c>
      <c r="AF107" s="160">
        <f>AF109</f>
        <v>1175.7</v>
      </c>
      <c r="AG107" s="160">
        <f>AG109+AG108</f>
        <v>0</v>
      </c>
      <c r="AH107" s="160">
        <f t="shared" ref="AH107:AI107" si="160">AH109+AH108</f>
        <v>0</v>
      </c>
      <c r="AI107" s="160">
        <f t="shared" si="160"/>
        <v>0</v>
      </c>
      <c r="AJ107" s="160">
        <f>AJ108</f>
        <v>1175.7</v>
      </c>
      <c r="AK107" s="160">
        <f t="shared" ref="AK107:AL107" si="161">AK108</f>
        <v>1175.7</v>
      </c>
      <c r="AL107" s="160">
        <f t="shared" si="161"/>
        <v>1175.7</v>
      </c>
    </row>
    <row r="108" spans="1:38" s="426" customFormat="1" ht="37.5" x14ac:dyDescent="0.25">
      <c r="A108" s="209">
        <v>911</v>
      </c>
      <c r="B108" s="429" t="s">
        <v>61</v>
      </c>
      <c r="C108" s="435" t="s">
        <v>165</v>
      </c>
      <c r="D108" s="210"/>
      <c r="E108" s="210"/>
      <c r="F108" s="160"/>
      <c r="G108" s="160"/>
      <c r="H108" s="160"/>
      <c r="I108" s="213"/>
      <c r="J108" s="213"/>
      <c r="K108" s="213"/>
      <c r="L108" s="160"/>
      <c r="M108" s="160"/>
      <c r="N108" s="160"/>
      <c r="O108" s="160"/>
      <c r="P108" s="160"/>
      <c r="Q108" s="160"/>
      <c r="R108" s="160"/>
      <c r="S108" s="160"/>
      <c r="T108" s="160"/>
      <c r="U108" s="160"/>
      <c r="V108" s="160"/>
      <c r="W108" s="160"/>
      <c r="X108" s="160"/>
      <c r="Y108" s="160"/>
      <c r="Z108" s="160"/>
      <c r="AA108" s="160"/>
      <c r="AB108" s="160"/>
      <c r="AC108" s="160"/>
      <c r="AD108" s="160">
        <v>0</v>
      </c>
      <c r="AE108" s="160">
        <v>0</v>
      </c>
      <c r="AF108" s="160">
        <v>0</v>
      </c>
      <c r="AG108" s="160">
        <f>AG110+AG111</f>
        <v>1175.7</v>
      </c>
      <c r="AH108" s="160">
        <f t="shared" ref="AH108:AI108" si="162">AH110+AH111</f>
        <v>1175.7</v>
      </c>
      <c r="AI108" s="160">
        <f t="shared" si="162"/>
        <v>1175.7</v>
      </c>
      <c r="AJ108" s="160">
        <f>AJ109+AJ110+AJ111</f>
        <v>1175.7</v>
      </c>
      <c r="AK108" s="160">
        <f t="shared" ref="AK108:AL108" si="163">AK109+AK110+AK111</f>
        <v>1175.7</v>
      </c>
      <c r="AL108" s="160">
        <f t="shared" si="163"/>
        <v>1175.7</v>
      </c>
    </row>
    <row r="109" spans="1:38" s="250" customFormat="1" ht="37.5" x14ac:dyDescent="0.25">
      <c r="A109" s="420">
        <v>911</v>
      </c>
      <c r="B109" s="425" t="s">
        <v>61</v>
      </c>
      <c r="C109" s="254" t="s">
        <v>165</v>
      </c>
      <c r="D109" s="266"/>
      <c r="E109" s="266"/>
      <c r="F109" s="16">
        <v>1175.7</v>
      </c>
      <c r="G109" s="16">
        <f>F109</f>
        <v>1175.7</v>
      </c>
      <c r="H109" s="16">
        <f>G109</f>
        <v>1175.7</v>
      </c>
      <c r="I109" s="91">
        <f t="shared" si="120"/>
        <v>0</v>
      </c>
      <c r="J109" s="91">
        <f t="shared" si="120"/>
        <v>0</v>
      </c>
      <c r="K109" s="91">
        <f t="shared" si="120"/>
        <v>0</v>
      </c>
      <c r="L109" s="16">
        <v>1175.7</v>
      </c>
      <c r="M109" s="16">
        <f>L109</f>
        <v>1175.7</v>
      </c>
      <c r="N109" s="16">
        <f>M109</f>
        <v>1175.7</v>
      </c>
      <c r="O109" s="16"/>
      <c r="P109" s="16"/>
      <c r="Q109" s="16"/>
      <c r="R109" s="150">
        <f t="shared" si="118"/>
        <v>1175.7</v>
      </c>
      <c r="S109" s="150">
        <f t="shared" si="118"/>
        <v>1175.7</v>
      </c>
      <c r="T109" s="150">
        <f t="shared" si="118"/>
        <v>1175.7</v>
      </c>
      <c r="U109" s="16"/>
      <c r="V109" s="16"/>
      <c r="W109" s="16"/>
      <c r="X109" s="150">
        <f t="shared" ref="X109:Z109" si="164">R109+U109</f>
        <v>1175.7</v>
      </c>
      <c r="Y109" s="150">
        <f t="shared" si="164"/>
        <v>1175.7</v>
      </c>
      <c r="Z109" s="150">
        <f t="shared" si="164"/>
        <v>1175.7</v>
      </c>
      <c r="AA109" s="16"/>
      <c r="AB109" s="16"/>
      <c r="AC109" s="16"/>
      <c r="AD109" s="150">
        <f t="shared" ref="AD109:AF109" si="165">X109+AA109</f>
        <v>1175.7</v>
      </c>
      <c r="AE109" s="150">
        <f t="shared" si="165"/>
        <v>1175.7</v>
      </c>
      <c r="AF109" s="150">
        <f t="shared" si="165"/>
        <v>1175.7</v>
      </c>
      <c r="AG109" s="160">
        <v>-1175.7</v>
      </c>
      <c r="AH109" s="160">
        <v>-1175.7</v>
      </c>
      <c r="AI109" s="160">
        <v>-1175.7</v>
      </c>
      <c r="AJ109" s="214">
        <f t="shared" ref="AJ109:AL111" si="166">AD109+AG109</f>
        <v>0</v>
      </c>
      <c r="AK109" s="150">
        <f t="shared" si="166"/>
        <v>0</v>
      </c>
      <c r="AL109" s="150">
        <f t="shared" si="166"/>
        <v>0</v>
      </c>
    </row>
    <row r="110" spans="1:38" s="250" customFormat="1" ht="37.5" x14ac:dyDescent="0.25">
      <c r="A110" s="209"/>
      <c r="B110" s="425" t="s">
        <v>474</v>
      </c>
      <c r="C110" s="254" t="s">
        <v>475</v>
      </c>
      <c r="D110" s="266"/>
      <c r="E110" s="266"/>
      <c r="F110" s="16"/>
      <c r="G110" s="16"/>
      <c r="H110" s="16"/>
      <c r="I110" s="91"/>
      <c r="J110" s="91"/>
      <c r="K110" s="91"/>
      <c r="L110" s="16"/>
      <c r="M110" s="16"/>
      <c r="N110" s="16"/>
      <c r="O110" s="16"/>
      <c r="P110" s="16"/>
      <c r="Q110" s="16"/>
      <c r="R110" s="150"/>
      <c r="S110" s="150"/>
      <c r="T110" s="150"/>
      <c r="U110" s="16"/>
      <c r="V110" s="16"/>
      <c r="W110" s="16"/>
      <c r="X110" s="150"/>
      <c r="Y110" s="150"/>
      <c r="Z110" s="150"/>
      <c r="AA110" s="16"/>
      <c r="AB110" s="16"/>
      <c r="AC110" s="16"/>
      <c r="AD110" s="150">
        <v>0</v>
      </c>
      <c r="AE110" s="150">
        <v>0</v>
      </c>
      <c r="AF110" s="150">
        <v>0</v>
      </c>
      <c r="AG110" s="160">
        <v>1073.7</v>
      </c>
      <c r="AH110" s="160">
        <v>1073.7</v>
      </c>
      <c r="AI110" s="160">
        <v>1073.7</v>
      </c>
      <c r="AJ110" s="214">
        <f t="shared" si="166"/>
        <v>1073.7</v>
      </c>
      <c r="AK110" s="150">
        <f t="shared" si="166"/>
        <v>1073.7</v>
      </c>
      <c r="AL110" s="150">
        <f t="shared" si="166"/>
        <v>1073.7</v>
      </c>
    </row>
    <row r="111" spans="1:38" s="250" customFormat="1" ht="56.25" x14ac:dyDescent="0.25">
      <c r="A111" s="265">
        <v>911</v>
      </c>
      <c r="B111" s="252" t="s">
        <v>472</v>
      </c>
      <c r="C111" s="278" t="s">
        <v>503</v>
      </c>
      <c r="D111" s="266"/>
      <c r="E111" s="266"/>
      <c r="F111" s="16"/>
      <c r="G111" s="16"/>
      <c r="H111" s="16"/>
      <c r="I111" s="91"/>
      <c r="J111" s="91"/>
      <c r="K111" s="91"/>
      <c r="L111" s="16"/>
      <c r="M111" s="16"/>
      <c r="N111" s="16"/>
      <c r="O111" s="16"/>
      <c r="P111" s="16"/>
      <c r="Q111" s="16"/>
      <c r="R111" s="150"/>
      <c r="S111" s="150"/>
      <c r="T111" s="150"/>
      <c r="U111" s="16"/>
      <c r="V111" s="16"/>
      <c r="W111" s="16"/>
      <c r="X111" s="150"/>
      <c r="Y111" s="150"/>
      <c r="Z111" s="150"/>
      <c r="AA111" s="16"/>
      <c r="AB111" s="16"/>
      <c r="AC111" s="16"/>
      <c r="AD111" s="150">
        <v>0</v>
      </c>
      <c r="AE111" s="150">
        <v>0</v>
      </c>
      <c r="AF111" s="150">
        <v>0</v>
      </c>
      <c r="AG111" s="160">
        <v>102</v>
      </c>
      <c r="AH111" s="160">
        <v>102</v>
      </c>
      <c r="AI111" s="160">
        <v>102</v>
      </c>
      <c r="AJ111" s="214">
        <f t="shared" si="166"/>
        <v>102</v>
      </c>
      <c r="AK111" s="150">
        <f t="shared" si="166"/>
        <v>102</v>
      </c>
      <c r="AL111" s="150">
        <f t="shared" si="166"/>
        <v>102</v>
      </c>
    </row>
    <row r="112" spans="1:38" s="250" customFormat="1" ht="18.75" x14ac:dyDescent="0.25">
      <c r="A112" s="265"/>
      <c r="B112" s="252" t="s">
        <v>62</v>
      </c>
      <c r="C112" s="258" t="s">
        <v>166</v>
      </c>
      <c r="D112" s="266"/>
      <c r="E112" s="266"/>
      <c r="F112" s="16">
        <f t="shared" ref="F112:H112" si="167">F113+F115</f>
        <v>8145.1</v>
      </c>
      <c r="G112" s="16">
        <f t="shared" si="167"/>
        <v>8145.1</v>
      </c>
      <c r="H112" s="16">
        <f t="shared" si="167"/>
        <v>8145.1</v>
      </c>
      <c r="I112" s="91">
        <f t="shared" si="120"/>
        <v>0</v>
      </c>
      <c r="J112" s="91">
        <f t="shared" si="120"/>
        <v>0</v>
      </c>
      <c r="K112" s="91">
        <f t="shared" si="120"/>
        <v>0</v>
      </c>
      <c r="L112" s="16">
        <f t="shared" ref="L112:AF112" si="168">L113+L115</f>
        <v>8145.1</v>
      </c>
      <c r="M112" s="16">
        <f t="shared" si="168"/>
        <v>8145.1</v>
      </c>
      <c r="N112" s="16">
        <f t="shared" si="168"/>
        <v>8145.1</v>
      </c>
      <c r="O112" s="16">
        <f t="shared" si="168"/>
        <v>0</v>
      </c>
      <c r="P112" s="16">
        <f t="shared" si="168"/>
        <v>0</v>
      </c>
      <c r="Q112" s="16">
        <f t="shared" si="168"/>
        <v>0</v>
      </c>
      <c r="R112" s="16">
        <f t="shared" si="168"/>
        <v>8145.1</v>
      </c>
      <c r="S112" s="16">
        <f t="shared" si="168"/>
        <v>8145.1</v>
      </c>
      <c r="T112" s="16">
        <f t="shared" si="168"/>
        <v>8145.1</v>
      </c>
      <c r="U112" s="16">
        <f t="shared" si="168"/>
        <v>0</v>
      </c>
      <c r="V112" s="16">
        <f t="shared" si="168"/>
        <v>0</v>
      </c>
      <c r="W112" s="16">
        <f t="shared" si="168"/>
        <v>0</v>
      </c>
      <c r="X112" s="16">
        <f t="shared" si="168"/>
        <v>8145.1</v>
      </c>
      <c r="Y112" s="16">
        <f t="shared" si="168"/>
        <v>8145.1</v>
      </c>
      <c r="Z112" s="16">
        <f t="shared" si="168"/>
        <v>8145.1</v>
      </c>
      <c r="AA112" s="16">
        <f t="shared" si="168"/>
        <v>0</v>
      </c>
      <c r="AB112" s="16">
        <f t="shared" si="168"/>
        <v>0</v>
      </c>
      <c r="AC112" s="16">
        <f t="shared" si="168"/>
        <v>0</v>
      </c>
      <c r="AD112" s="16">
        <f t="shared" si="168"/>
        <v>8145.1</v>
      </c>
      <c r="AE112" s="16">
        <f t="shared" si="168"/>
        <v>8145.1</v>
      </c>
      <c r="AF112" s="16">
        <f t="shared" si="168"/>
        <v>8145.1</v>
      </c>
      <c r="AG112" s="160">
        <f>AG113+AG114</f>
        <v>302</v>
      </c>
      <c r="AH112" s="160">
        <f t="shared" ref="AH112:AL112" si="169">AH113+AH114</f>
        <v>0</v>
      </c>
      <c r="AI112" s="160">
        <f t="shared" si="169"/>
        <v>0</v>
      </c>
      <c r="AJ112" s="160">
        <f t="shared" si="169"/>
        <v>8447.1</v>
      </c>
      <c r="AK112" s="16">
        <f t="shared" si="169"/>
        <v>8145.1</v>
      </c>
      <c r="AL112" s="16">
        <f t="shared" si="169"/>
        <v>8145.1</v>
      </c>
    </row>
    <row r="113" spans="1:38" s="250" customFormat="1" ht="37.5" customHeight="1" x14ac:dyDescent="0.25">
      <c r="A113" s="412" t="s">
        <v>463</v>
      </c>
      <c r="B113" s="252" t="s">
        <v>63</v>
      </c>
      <c r="C113" s="427" t="s">
        <v>167</v>
      </c>
      <c r="D113" s="266"/>
      <c r="E113" s="266"/>
      <c r="F113" s="16">
        <v>1538</v>
      </c>
      <c r="G113" s="16">
        <v>1538</v>
      </c>
      <c r="H113" s="16">
        <v>1538</v>
      </c>
      <c r="I113" s="91">
        <f t="shared" si="120"/>
        <v>0</v>
      </c>
      <c r="J113" s="91">
        <f t="shared" si="120"/>
        <v>0</v>
      </c>
      <c r="K113" s="91">
        <f t="shared" si="120"/>
        <v>0</v>
      </c>
      <c r="L113" s="16">
        <v>1538</v>
      </c>
      <c r="M113" s="16">
        <v>1538</v>
      </c>
      <c r="N113" s="16">
        <v>1538</v>
      </c>
      <c r="O113" s="16"/>
      <c r="P113" s="16"/>
      <c r="Q113" s="16"/>
      <c r="R113" s="150">
        <f t="shared" si="118"/>
        <v>1538</v>
      </c>
      <c r="S113" s="150">
        <f t="shared" si="118"/>
        <v>1538</v>
      </c>
      <c r="T113" s="150">
        <f t="shared" si="118"/>
        <v>1538</v>
      </c>
      <c r="U113" s="16"/>
      <c r="V113" s="16"/>
      <c r="W113" s="16"/>
      <c r="X113" s="150">
        <f t="shared" ref="X113:Z115" si="170">R113+U113</f>
        <v>1538</v>
      </c>
      <c r="Y113" s="150">
        <f t="shared" si="170"/>
        <v>1538</v>
      </c>
      <c r="Z113" s="150">
        <f t="shared" si="170"/>
        <v>1538</v>
      </c>
      <c r="AA113" s="16"/>
      <c r="AB113" s="16"/>
      <c r="AC113" s="16"/>
      <c r="AD113" s="150">
        <f t="shared" ref="AD113:AF115" si="171">X113+AA113</f>
        <v>1538</v>
      </c>
      <c r="AE113" s="150">
        <f t="shared" si="171"/>
        <v>1538</v>
      </c>
      <c r="AF113" s="150">
        <f t="shared" si="171"/>
        <v>1538</v>
      </c>
      <c r="AG113" s="160">
        <v>302</v>
      </c>
      <c r="AH113" s="160"/>
      <c r="AI113" s="160"/>
      <c r="AJ113" s="214">
        <f t="shared" ref="AJ113:AL116" si="172">AD113+AG113</f>
        <v>1840</v>
      </c>
      <c r="AK113" s="150">
        <f t="shared" si="172"/>
        <v>1538</v>
      </c>
      <c r="AL113" s="150">
        <f t="shared" si="172"/>
        <v>1538</v>
      </c>
    </row>
    <row r="114" spans="1:38" s="250" customFormat="1" ht="26.25" customHeight="1" x14ac:dyDescent="0.25">
      <c r="A114" s="412">
        <v>911</v>
      </c>
      <c r="B114" s="413" t="s">
        <v>64</v>
      </c>
      <c r="C114" s="282" t="s">
        <v>168</v>
      </c>
      <c r="D114" s="266"/>
      <c r="E114" s="266"/>
      <c r="F114" s="16"/>
      <c r="G114" s="16"/>
      <c r="H114" s="16"/>
      <c r="I114" s="91"/>
      <c r="J114" s="91"/>
      <c r="K114" s="91"/>
      <c r="L114" s="16"/>
      <c r="M114" s="16"/>
      <c r="N114" s="16"/>
      <c r="O114" s="16"/>
      <c r="P114" s="16"/>
      <c r="Q114" s="16"/>
      <c r="R114" s="150"/>
      <c r="S114" s="150"/>
      <c r="T114" s="150"/>
      <c r="U114" s="16"/>
      <c r="V114" s="16"/>
      <c r="W114" s="16"/>
      <c r="X114" s="150"/>
      <c r="Y114" s="150"/>
      <c r="Z114" s="150"/>
      <c r="AA114" s="16"/>
      <c r="AB114" s="16"/>
      <c r="AC114" s="16"/>
      <c r="AD114" s="150">
        <f>AD115+AD116</f>
        <v>6607.1</v>
      </c>
      <c r="AE114" s="150">
        <f t="shared" ref="AE114:AL114" si="173">AE115+AE116</f>
        <v>6607.1</v>
      </c>
      <c r="AF114" s="150">
        <f t="shared" si="173"/>
        <v>6607.1</v>
      </c>
      <c r="AG114" s="214">
        <f t="shared" si="173"/>
        <v>0</v>
      </c>
      <c r="AH114" s="214">
        <f t="shared" si="173"/>
        <v>0</v>
      </c>
      <c r="AI114" s="214">
        <f t="shared" si="173"/>
        <v>0</v>
      </c>
      <c r="AJ114" s="214">
        <f t="shared" si="173"/>
        <v>6607.1</v>
      </c>
      <c r="AK114" s="150">
        <f t="shared" si="173"/>
        <v>6607.1</v>
      </c>
      <c r="AL114" s="150">
        <f t="shared" si="173"/>
        <v>6607.1</v>
      </c>
    </row>
    <row r="115" spans="1:38" s="417" customFormat="1" ht="31.5" customHeight="1" x14ac:dyDescent="0.25">
      <c r="A115" s="414">
        <v>911</v>
      </c>
      <c r="B115" s="413" t="s">
        <v>64</v>
      </c>
      <c r="C115" s="415" t="s">
        <v>168</v>
      </c>
      <c r="D115" s="416"/>
      <c r="E115" s="416"/>
      <c r="F115" s="16">
        <v>6607.1</v>
      </c>
      <c r="G115" s="16">
        <f>F115</f>
        <v>6607.1</v>
      </c>
      <c r="H115" s="16">
        <f>G115</f>
        <v>6607.1</v>
      </c>
      <c r="I115" s="91">
        <f t="shared" si="120"/>
        <v>0</v>
      </c>
      <c r="J115" s="91">
        <f t="shared" si="120"/>
        <v>0</v>
      </c>
      <c r="K115" s="91">
        <f t="shared" si="120"/>
        <v>0</v>
      </c>
      <c r="L115" s="16">
        <v>6607.1</v>
      </c>
      <c r="M115" s="16">
        <v>6607.1</v>
      </c>
      <c r="N115" s="16">
        <v>6607.1</v>
      </c>
      <c r="O115" s="16"/>
      <c r="P115" s="16"/>
      <c r="Q115" s="16"/>
      <c r="R115" s="150">
        <f t="shared" si="118"/>
        <v>6607.1</v>
      </c>
      <c r="S115" s="150">
        <f t="shared" si="118"/>
        <v>6607.1</v>
      </c>
      <c r="T115" s="150">
        <f t="shared" si="118"/>
        <v>6607.1</v>
      </c>
      <c r="U115" s="16"/>
      <c r="V115" s="16"/>
      <c r="W115" s="16"/>
      <c r="X115" s="150">
        <f t="shared" si="170"/>
        <v>6607.1</v>
      </c>
      <c r="Y115" s="150">
        <f t="shared" si="170"/>
        <v>6607.1</v>
      </c>
      <c r="Z115" s="150">
        <f t="shared" si="170"/>
        <v>6607.1</v>
      </c>
      <c r="AA115" s="16"/>
      <c r="AB115" s="16"/>
      <c r="AC115" s="16"/>
      <c r="AD115" s="150">
        <f t="shared" si="171"/>
        <v>6607.1</v>
      </c>
      <c r="AE115" s="150">
        <f t="shared" si="171"/>
        <v>6607.1</v>
      </c>
      <c r="AF115" s="150">
        <f t="shared" si="171"/>
        <v>6607.1</v>
      </c>
      <c r="AG115" s="160">
        <v>-6607.1</v>
      </c>
      <c r="AH115" s="160">
        <v>-6607.1</v>
      </c>
      <c r="AI115" s="160">
        <v>-6607.1</v>
      </c>
      <c r="AJ115" s="214">
        <f>AD115+AG115</f>
        <v>0</v>
      </c>
      <c r="AK115" s="150">
        <f>AE115+AH115</f>
        <v>0</v>
      </c>
      <c r="AL115" s="150">
        <f t="shared" si="172"/>
        <v>0</v>
      </c>
    </row>
    <row r="116" spans="1:38" s="417" customFormat="1" ht="38.25" customHeight="1" x14ac:dyDescent="0.25">
      <c r="A116" s="412">
        <v>911</v>
      </c>
      <c r="B116" s="413" t="s">
        <v>473</v>
      </c>
      <c r="C116" s="415" t="s">
        <v>476</v>
      </c>
      <c r="D116" s="416"/>
      <c r="E116" s="416"/>
      <c r="F116" s="16"/>
      <c r="G116" s="16"/>
      <c r="H116" s="16"/>
      <c r="I116" s="91"/>
      <c r="J116" s="91"/>
      <c r="K116" s="91"/>
      <c r="L116" s="16"/>
      <c r="M116" s="16"/>
      <c r="N116" s="16"/>
      <c r="O116" s="16"/>
      <c r="P116" s="16"/>
      <c r="Q116" s="16"/>
      <c r="R116" s="150"/>
      <c r="S116" s="150"/>
      <c r="T116" s="150"/>
      <c r="U116" s="16"/>
      <c r="V116" s="16"/>
      <c r="W116" s="16"/>
      <c r="X116" s="150"/>
      <c r="Y116" s="150"/>
      <c r="Z116" s="150"/>
      <c r="AA116" s="16"/>
      <c r="AB116" s="16"/>
      <c r="AC116" s="16"/>
      <c r="AD116" s="150">
        <v>0</v>
      </c>
      <c r="AE116" s="150">
        <v>0</v>
      </c>
      <c r="AF116" s="150">
        <v>0</v>
      </c>
      <c r="AG116" s="160">
        <v>6607.1</v>
      </c>
      <c r="AH116" s="160">
        <v>6607.1</v>
      </c>
      <c r="AI116" s="160">
        <v>6607.1</v>
      </c>
      <c r="AJ116" s="214">
        <f t="shared" ref="AJ116:AK116" si="174">AD116+AG116</f>
        <v>6607.1</v>
      </c>
      <c r="AK116" s="150">
        <f t="shared" si="174"/>
        <v>6607.1</v>
      </c>
      <c r="AL116" s="150">
        <f t="shared" si="172"/>
        <v>6607.1</v>
      </c>
    </row>
    <row r="117" spans="1:38" s="434" customFormat="1" ht="18.75" x14ac:dyDescent="0.25">
      <c r="A117" s="152"/>
      <c r="B117" s="153" t="s">
        <v>65</v>
      </c>
      <c r="C117" s="154" t="s">
        <v>169</v>
      </c>
      <c r="D117" s="155"/>
      <c r="E117" s="155"/>
      <c r="F117" s="138">
        <f t="shared" ref="F117:H117" si="175">F118+F122+F127</f>
        <v>-5364</v>
      </c>
      <c r="G117" s="138">
        <f t="shared" si="175"/>
        <v>4701</v>
      </c>
      <c r="H117" s="138">
        <f t="shared" si="175"/>
        <v>4200</v>
      </c>
      <c r="I117" s="159">
        <f t="shared" si="120"/>
        <v>0</v>
      </c>
      <c r="J117" s="159">
        <f t="shared" si="120"/>
        <v>0</v>
      </c>
      <c r="K117" s="159">
        <f t="shared" si="120"/>
        <v>0</v>
      </c>
      <c r="L117" s="139">
        <f t="shared" ref="L117:AF117" si="176">L118+L122+L127</f>
        <v>-5364</v>
      </c>
      <c r="M117" s="139">
        <f t="shared" si="176"/>
        <v>4701</v>
      </c>
      <c r="N117" s="139">
        <f t="shared" si="176"/>
        <v>4200</v>
      </c>
      <c r="O117" s="139">
        <f t="shared" si="176"/>
        <v>4479</v>
      </c>
      <c r="P117" s="139">
        <f t="shared" si="176"/>
        <v>0</v>
      </c>
      <c r="Q117" s="139">
        <f t="shared" si="176"/>
        <v>0</v>
      </c>
      <c r="R117" s="139">
        <f t="shared" si="176"/>
        <v>-885</v>
      </c>
      <c r="S117" s="139">
        <f t="shared" si="176"/>
        <v>4701</v>
      </c>
      <c r="T117" s="139">
        <f t="shared" si="176"/>
        <v>4200</v>
      </c>
      <c r="U117" s="139">
        <f t="shared" si="176"/>
        <v>0</v>
      </c>
      <c r="V117" s="139">
        <f t="shared" si="176"/>
        <v>0</v>
      </c>
      <c r="W117" s="139">
        <f t="shared" si="176"/>
        <v>0</v>
      </c>
      <c r="X117" s="139">
        <f t="shared" si="176"/>
        <v>-885</v>
      </c>
      <c r="Y117" s="139">
        <f t="shared" si="176"/>
        <v>4701</v>
      </c>
      <c r="Z117" s="139">
        <f t="shared" si="176"/>
        <v>4200</v>
      </c>
      <c r="AA117" s="139">
        <f t="shared" si="176"/>
        <v>0</v>
      </c>
      <c r="AB117" s="139">
        <f t="shared" si="176"/>
        <v>0</v>
      </c>
      <c r="AC117" s="139">
        <f t="shared" si="176"/>
        <v>0</v>
      </c>
      <c r="AD117" s="139">
        <f>AD118+AD122+AD127</f>
        <v>-885</v>
      </c>
      <c r="AE117" s="139">
        <f t="shared" si="176"/>
        <v>4701</v>
      </c>
      <c r="AF117" s="139">
        <f t="shared" si="176"/>
        <v>4200</v>
      </c>
      <c r="AG117" s="139">
        <f>AG118+AG122+AG126+AG127</f>
        <v>-393.2</v>
      </c>
      <c r="AH117" s="139">
        <f t="shared" ref="AH117:AI117" si="177">AH118+AH122+AH126+AH127</f>
        <v>11.9</v>
      </c>
      <c r="AI117" s="139">
        <f t="shared" si="177"/>
        <v>6.9</v>
      </c>
      <c r="AJ117" s="139">
        <f>AJ118+AJ122+AJ126+AJ127</f>
        <v>-1278.2</v>
      </c>
      <c r="AK117" s="139">
        <f t="shared" ref="AK117:AL117" si="178">AK118+AK122+AK126+AK127</f>
        <v>4712.8999999999996</v>
      </c>
      <c r="AL117" s="139">
        <f t="shared" si="178"/>
        <v>4206.8999999999996</v>
      </c>
    </row>
    <row r="118" spans="1:38" s="255" customFormat="1" ht="18.75" x14ac:dyDescent="0.25">
      <c r="A118" s="195">
        <v>900</v>
      </c>
      <c r="B118" s="120" t="s">
        <v>66</v>
      </c>
      <c r="C118" s="258" t="s">
        <v>170</v>
      </c>
      <c r="D118" s="23"/>
      <c r="E118" s="23"/>
      <c r="F118" s="200">
        <f t="shared" ref="F118:H118" si="179">F119</f>
        <v>409</v>
      </c>
      <c r="G118" s="200">
        <f t="shared" si="179"/>
        <v>378</v>
      </c>
      <c r="H118" s="200">
        <f t="shared" si="179"/>
        <v>377</v>
      </c>
      <c r="I118" s="24">
        <f t="shared" si="120"/>
        <v>0</v>
      </c>
      <c r="J118" s="24">
        <f t="shared" si="120"/>
        <v>0</v>
      </c>
      <c r="K118" s="24">
        <f t="shared" si="120"/>
        <v>0</v>
      </c>
      <c r="L118" s="16">
        <f t="shared" ref="L118:AE118" si="180">L119</f>
        <v>409</v>
      </c>
      <c r="M118" s="16">
        <f t="shared" si="180"/>
        <v>378</v>
      </c>
      <c r="N118" s="16">
        <f t="shared" si="180"/>
        <v>377</v>
      </c>
      <c r="O118" s="16">
        <f t="shared" si="180"/>
        <v>0</v>
      </c>
      <c r="P118" s="16">
        <f t="shared" si="180"/>
        <v>0</v>
      </c>
      <c r="Q118" s="16">
        <f t="shared" si="180"/>
        <v>0</v>
      </c>
      <c r="R118" s="16">
        <f t="shared" si="180"/>
        <v>409</v>
      </c>
      <c r="S118" s="16">
        <f t="shared" si="180"/>
        <v>378</v>
      </c>
      <c r="T118" s="16">
        <f t="shared" si="180"/>
        <v>377</v>
      </c>
      <c r="U118" s="16">
        <f t="shared" si="180"/>
        <v>0</v>
      </c>
      <c r="V118" s="16">
        <f t="shared" si="180"/>
        <v>0</v>
      </c>
      <c r="W118" s="16">
        <f t="shared" si="180"/>
        <v>0</v>
      </c>
      <c r="X118" s="16">
        <f t="shared" si="180"/>
        <v>409</v>
      </c>
      <c r="Y118" s="16">
        <f t="shared" si="180"/>
        <v>378</v>
      </c>
      <c r="Z118" s="16">
        <f t="shared" si="180"/>
        <v>377</v>
      </c>
      <c r="AA118" s="16">
        <f t="shared" si="180"/>
        <v>0</v>
      </c>
      <c r="AB118" s="16">
        <f t="shared" si="180"/>
        <v>0</v>
      </c>
      <c r="AC118" s="16">
        <f t="shared" si="180"/>
        <v>0</v>
      </c>
      <c r="AD118" s="16">
        <f t="shared" si="180"/>
        <v>409</v>
      </c>
      <c r="AE118" s="16">
        <f t="shared" si="180"/>
        <v>378</v>
      </c>
      <c r="AF118" s="16">
        <f>AF119</f>
        <v>377</v>
      </c>
      <c r="AG118" s="160">
        <f>AG119+AG120+AG121</f>
        <v>16.8</v>
      </c>
      <c r="AH118" s="160">
        <f t="shared" ref="AH118:AL118" si="181">AH119+AH120+AH121</f>
        <v>11.9</v>
      </c>
      <c r="AI118" s="160">
        <f t="shared" si="181"/>
        <v>6.9</v>
      </c>
      <c r="AJ118" s="160">
        <f t="shared" si="181"/>
        <v>425.8</v>
      </c>
      <c r="AK118" s="160">
        <f t="shared" si="181"/>
        <v>389.9</v>
      </c>
      <c r="AL118" s="160">
        <f t="shared" si="181"/>
        <v>383.9</v>
      </c>
    </row>
    <row r="119" spans="1:38" s="250" customFormat="1" ht="18.75" x14ac:dyDescent="0.25">
      <c r="A119" s="265">
        <v>900</v>
      </c>
      <c r="B119" s="252" t="s">
        <v>67</v>
      </c>
      <c r="C119" s="261" t="s">
        <v>171</v>
      </c>
      <c r="D119" s="266"/>
      <c r="E119" s="266"/>
      <c r="F119" s="16">
        <v>409</v>
      </c>
      <c r="G119" s="16">
        <v>378</v>
      </c>
      <c r="H119" s="16">
        <v>377</v>
      </c>
      <c r="I119" s="91">
        <f t="shared" si="120"/>
        <v>0</v>
      </c>
      <c r="J119" s="91">
        <f t="shared" si="120"/>
        <v>0</v>
      </c>
      <c r="K119" s="91">
        <f t="shared" si="120"/>
        <v>0</v>
      </c>
      <c r="L119" s="16">
        <v>409</v>
      </c>
      <c r="M119" s="16">
        <v>378</v>
      </c>
      <c r="N119" s="16">
        <v>377</v>
      </c>
      <c r="O119" s="16"/>
      <c r="P119" s="16"/>
      <c r="Q119" s="16"/>
      <c r="R119" s="150">
        <f t="shared" si="118"/>
        <v>409</v>
      </c>
      <c r="S119" s="150">
        <f t="shared" si="118"/>
        <v>378</v>
      </c>
      <c r="T119" s="150">
        <f t="shared" si="118"/>
        <v>377</v>
      </c>
      <c r="U119" s="16"/>
      <c r="V119" s="16"/>
      <c r="W119" s="16"/>
      <c r="X119" s="150">
        <f t="shared" ref="X119:Z119" si="182">R119+U119</f>
        <v>409</v>
      </c>
      <c r="Y119" s="150">
        <f t="shared" si="182"/>
        <v>378</v>
      </c>
      <c r="Z119" s="150">
        <f t="shared" si="182"/>
        <v>377</v>
      </c>
      <c r="AA119" s="16"/>
      <c r="AB119" s="16"/>
      <c r="AC119" s="16"/>
      <c r="AD119" s="150">
        <v>409</v>
      </c>
      <c r="AE119" s="150">
        <v>378</v>
      </c>
      <c r="AF119" s="150">
        <v>377</v>
      </c>
      <c r="AG119" s="214">
        <v>-409</v>
      </c>
      <c r="AH119" s="214">
        <v>-378</v>
      </c>
      <c r="AI119" s="214">
        <v>-377</v>
      </c>
      <c r="AJ119" s="214">
        <f t="shared" ref="AJ119:AL121" si="183">AD119+AG119</f>
        <v>0</v>
      </c>
      <c r="AK119" s="150">
        <f t="shared" si="183"/>
        <v>0</v>
      </c>
      <c r="AL119" s="150">
        <f t="shared" si="183"/>
        <v>0</v>
      </c>
    </row>
    <row r="120" spans="1:38" s="250" customFormat="1" ht="37.5" x14ac:dyDescent="0.25">
      <c r="A120" s="265">
        <v>900</v>
      </c>
      <c r="B120" s="252" t="s">
        <v>487</v>
      </c>
      <c r="C120" s="254" t="s">
        <v>489</v>
      </c>
      <c r="D120" s="266"/>
      <c r="E120" s="266"/>
      <c r="F120" s="16"/>
      <c r="G120" s="16"/>
      <c r="H120" s="16"/>
      <c r="I120" s="91"/>
      <c r="J120" s="91"/>
      <c r="K120" s="91"/>
      <c r="L120" s="16"/>
      <c r="M120" s="16"/>
      <c r="N120" s="16"/>
      <c r="O120" s="16"/>
      <c r="P120" s="16"/>
      <c r="Q120" s="16"/>
      <c r="R120" s="150"/>
      <c r="S120" s="150"/>
      <c r="T120" s="150"/>
      <c r="U120" s="16"/>
      <c r="V120" s="16"/>
      <c r="W120" s="16"/>
      <c r="X120" s="150"/>
      <c r="Y120" s="150"/>
      <c r="Z120" s="150"/>
      <c r="AA120" s="16"/>
      <c r="AB120" s="16"/>
      <c r="AC120" s="16"/>
      <c r="AD120" s="150">
        <v>0</v>
      </c>
      <c r="AE120" s="150">
        <v>0</v>
      </c>
      <c r="AF120" s="150">
        <v>0</v>
      </c>
      <c r="AG120" s="160">
        <v>409</v>
      </c>
      <c r="AH120" s="160">
        <v>378</v>
      </c>
      <c r="AI120" s="160">
        <v>377</v>
      </c>
      <c r="AJ120" s="214">
        <f t="shared" si="183"/>
        <v>409</v>
      </c>
      <c r="AK120" s="150">
        <f t="shared" si="183"/>
        <v>378</v>
      </c>
      <c r="AL120" s="150">
        <f t="shared" si="183"/>
        <v>377</v>
      </c>
    </row>
    <row r="121" spans="1:38" s="250" customFormat="1" ht="37.5" x14ac:dyDescent="0.25">
      <c r="A121" s="265">
        <v>900</v>
      </c>
      <c r="B121" s="252" t="s">
        <v>488</v>
      </c>
      <c r="C121" s="254" t="s">
        <v>504</v>
      </c>
      <c r="D121" s="266"/>
      <c r="E121" s="266"/>
      <c r="F121" s="16"/>
      <c r="G121" s="16"/>
      <c r="H121" s="16"/>
      <c r="I121" s="91"/>
      <c r="J121" s="91"/>
      <c r="K121" s="91"/>
      <c r="L121" s="16"/>
      <c r="M121" s="16"/>
      <c r="N121" s="16"/>
      <c r="O121" s="16"/>
      <c r="P121" s="16"/>
      <c r="Q121" s="16"/>
      <c r="R121" s="150"/>
      <c r="S121" s="150"/>
      <c r="T121" s="150"/>
      <c r="U121" s="16"/>
      <c r="V121" s="16"/>
      <c r="W121" s="16"/>
      <c r="X121" s="150"/>
      <c r="Y121" s="150"/>
      <c r="Z121" s="150"/>
      <c r="AA121" s="16"/>
      <c r="AB121" s="16"/>
      <c r="AC121" s="16"/>
      <c r="AD121" s="150">
        <v>0</v>
      </c>
      <c r="AE121" s="150">
        <v>0</v>
      </c>
      <c r="AF121" s="150">
        <v>0</v>
      </c>
      <c r="AG121" s="160">
        <v>16.8</v>
      </c>
      <c r="AH121" s="160">
        <v>11.9</v>
      </c>
      <c r="AI121" s="160">
        <v>6.9</v>
      </c>
      <c r="AJ121" s="214">
        <f t="shared" si="183"/>
        <v>16.8</v>
      </c>
      <c r="AK121" s="150">
        <f t="shared" si="183"/>
        <v>11.9</v>
      </c>
      <c r="AL121" s="150">
        <f t="shared" si="183"/>
        <v>6.9</v>
      </c>
    </row>
    <row r="122" spans="1:38" s="255" customFormat="1" ht="56.25" x14ac:dyDescent="0.25">
      <c r="A122" s="195">
        <v>905</v>
      </c>
      <c r="B122" s="120" t="s">
        <v>68</v>
      </c>
      <c r="C122" s="277" t="s">
        <v>282</v>
      </c>
      <c r="D122" s="23"/>
      <c r="E122" s="23"/>
      <c r="F122" s="200">
        <f t="shared" ref="F122:H122" si="184">F123</f>
        <v>2000</v>
      </c>
      <c r="G122" s="200">
        <f t="shared" si="184"/>
        <v>1500</v>
      </c>
      <c r="H122" s="200">
        <f t="shared" si="184"/>
        <v>1000</v>
      </c>
      <c r="I122" s="24">
        <f t="shared" si="120"/>
        <v>0</v>
      </c>
      <c r="J122" s="24">
        <f t="shared" si="120"/>
        <v>0</v>
      </c>
      <c r="K122" s="24">
        <f t="shared" si="120"/>
        <v>0</v>
      </c>
      <c r="L122" s="16">
        <f t="shared" ref="L122:AL122" si="185">L123</f>
        <v>2000</v>
      </c>
      <c r="M122" s="16">
        <f t="shared" si="185"/>
        <v>1500</v>
      </c>
      <c r="N122" s="16">
        <f t="shared" si="185"/>
        <v>1000</v>
      </c>
      <c r="O122" s="16">
        <f t="shared" si="185"/>
        <v>0</v>
      </c>
      <c r="P122" s="16">
        <f t="shared" si="185"/>
        <v>0</v>
      </c>
      <c r="Q122" s="16">
        <f t="shared" si="185"/>
        <v>0</v>
      </c>
      <c r="R122" s="16">
        <f t="shared" si="185"/>
        <v>2000</v>
      </c>
      <c r="S122" s="16">
        <f t="shared" si="185"/>
        <v>1500</v>
      </c>
      <c r="T122" s="16">
        <f t="shared" si="185"/>
        <v>1000</v>
      </c>
      <c r="U122" s="16">
        <f t="shared" si="185"/>
        <v>0</v>
      </c>
      <c r="V122" s="16">
        <f t="shared" si="185"/>
        <v>0</v>
      </c>
      <c r="W122" s="16">
        <f t="shared" si="185"/>
        <v>0</v>
      </c>
      <c r="X122" s="16">
        <f t="shared" si="185"/>
        <v>2000</v>
      </c>
      <c r="Y122" s="16">
        <f t="shared" si="185"/>
        <v>1500</v>
      </c>
      <c r="Z122" s="16">
        <f t="shared" si="185"/>
        <v>1000</v>
      </c>
      <c r="AA122" s="16">
        <f t="shared" si="185"/>
        <v>0</v>
      </c>
      <c r="AB122" s="16">
        <f t="shared" si="185"/>
        <v>0</v>
      </c>
      <c r="AC122" s="16">
        <f t="shared" si="185"/>
        <v>0</v>
      </c>
      <c r="AD122" s="16">
        <f t="shared" si="185"/>
        <v>2000</v>
      </c>
      <c r="AE122" s="16">
        <f t="shared" si="185"/>
        <v>1500</v>
      </c>
      <c r="AF122" s="16">
        <f t="shared" si="185"/>
        <v>1000</v>
      </c>
      <c r="AG122" s="160">
        <f t="shared" si="185"/>
        <v>-510</v>
      </c>
      <c r="AH122" s="16">
        <f t="shared" si="185"/>
        <v>0</v>
      </c>
      <c r="AI122" s="16">
        <f t="shared" si="185"/>
        <v>0</v>
      </c>
      <c r="AJ122" s="16">
        <f t="shared" si="185"/>
        <v>1490</v>
      </c>
      <c r="AK122" s="16">
        <f t="shared" si="185"/>
        <v>1500</v>
      </c>
      <c r="AL122" s="16">
        <f t="shared" si="185"/>
        <v>1000</v>
      </c>
    </row>
    <row r="123" spans="1:38" s="255" customFormat="1" ht="75" x14ac:dyDescent="0.25">
      <c r="A123" s="152">
        <v>905</v>
      </c>
      <c r="B123" s="120" t="s">
        <v>69</v>
      </c>
      <c r="C123" s="277" t="s">
        <v>172</v>
      </c>
      <c r="D123" s="23"/>
      <c r="E123" s="23"/>
      <c r="F123" s="200">
        <f>F124+F125</f>
        <v>2000</v>
      </c>
      <c r="G123" s="200">
        <f>G124+G125</f>
        <v>1500</v>
      </c>
      <c r="H123" s="200">
        <f>H124+H125</f>
        <v>1000</v>
      </c>
      <c r="I123" s="24">
        <f t="shared" si="120"/>
        <v>0</v>
      </c>
      <c r="J123" s="24">
        <f t="shared" si="120"/>
        <v>0</v>
      </c>
      <c r="K123" s="24">
        <f t="shared" si="120"/>
        <v>0</v>
      </c>
      <c r="L123" s="16">
        <f t="shared" ref="L123:AL123" si="186">L124+L125</f>
        <v>2000</v>
      </c>
      <c r="M123" s="16">
        <f t="shared" si="186"/>
        <v>1500</v>
      </c>
      <c r="N123" s="16">
        <f t="shared" si="186"/>
        <v>1000</v>
      </c>
      <c r="O123" s="16">
        <f t="shared" si="186"/>
        <v>0</v>
      </c>
      <c r="P123" s="16">
        <f t="shared" si="186"/>
        <v>0</v>
      </c>
      <c r="Q123" s="16">
        <f t="shared" si="186"/>
        <v>0</v>
      </c>
      <c r="R123" s="16">
        <f t="shared" si="186"/>
        <v>2000</v>
      </c>
      <c r="S123" s="16">
        <f t="shared" si="186"/>
        <v>1500</v>
      </c>
      <c r="T123" s="16">
        <f t="shared" si="186"/>
        <v>1000</v>
      </c>
      <c r="U123" s="16">
        <f t="shared" si="186"/>
        <v>0</v>
      </c>
      <c r="V123" s="16">
        <f t="shared" si="186"/>
        <v>0</v>
      </c>
      <c r="W123" s="16">
        <f t="shared" si="186"/>
        <v>0</v>
      </c>
      <c r="X123" s="16">
        <f t="shared" si="186"/>
        <v>2000</v>
      </c>
      <c r="Y123" s="16">
        <f t="shared" si="186"/>
        <v>1500</v>
      </c>
      <c r="Z123" s="16">
        <f t="shared" si="186"/>
        <v>1000</v>
      </c>
      <c r="AA123" s="16">
        <f t="shared" si="186"/>
        <v>0</v>
      </c>
      <c r="AB123" s="16">
        <f t="shared" si="186"/>
        <v>0</v>
      </c>
      <c r="AC123" s="16">
        <f t="shared" si="186"/>
        <v>0</v>
      </c>
      <c r="AD123" s="16">
        <f t="shared" si="186"/>
        <v>2000</v>
      </c>
      <c r="AE123" s="16">
        <f t="shared" si="186"/>
        <v>1500</v>
      </c>
      <c r="AF123" s="16">
        <f t="shared" si="186"/>
        <v>1000</v>
      </c>
      <c r="AG123" s="160">
        <f>AG124+AG125</f>
        <v>-510</v>
      </c>
      <c r="AH123" s="16">
        <f t="shared" si="186"/>
        <v>0</v>
      </c>
      <c r="AI123" s="16">
        <f t="shared" si="186"/>
        <v>0</v>
      </c>
      <c r="AJ123" s="16">
        <f t="shared" si="186"/>
        <v>1490</v>
      </c>
      <c r="AK123" s="16">
        <f t="shared" si="186"/>
        <v>1500</v>
      </c>
      <c r="AL123" s="16">
        <f t="shared" si="186"/>
        <v>1000</v>
      </c>
    </row>
    <row r="124" spans="1:38" s="250" customFormat="1" ht="75" customHeight="1" x14ac:dyDescent="0.25">
      <c r="A124" s="195">
        <v>913</v>
      </c>
      <c r="B124" s="120" t="s">
        <v>450</v>
      </c>
      <c r="C124" s="249" t="s">
        <v>451</v>
      </c>
      <c r="D124" s="23"/>
      <c r="E124" s="23"/>
      <c r="F124" s="200">
        <v>0</v>
      </c>
      <c r="G124" s="200">
        <v>0</v>
      </c>
      <c r="H124" s="200">
        <v>0</v>
      </c>
      <c r="I124" s="24">
        <f t="shared" si="120"/>
        <v>0</v>
      </c>
      <c r="J124" s="24">
        <f t="shared" si="120"/>
        <v>0</v>
      </c>
      <c r="K124" s="24">
        <f t="shared" si="120"/>
        <v>0</v>
      </c>
      <c r="L124" s="200">
        <v>0</v>
      </c>
      <c r="M124" s="200">
        <v>0</v>
      </c>
      <c r="N124" s="200">
        <v>0</v>
      </c>
      <c r="O124" s="200">
        <v>0</v>
      </c>
      <c r="P124" s="200">
        <v>0</v>
      </c>
      <c r="Q124" s="200">
        <v>0</v>
      </c>
      <c r="R124" s="143">
        <f t="shared" si="118"/>
        <v>0</v>
      </c>
      <c r="S124" s="143">
        <f t="shared" si="118"/>
        <v>0</v>
      </c>
      <c r="T124" s="143">
        <f t="shared" si="118"/>
        <v>0</v>
      </c>
      <c r="U124" s="200">
        <v>0</v>
      </c>
      <c r="V124" s="200">
        <v>0</v>
      </c>
      <c r="W124" s="200">
        <v>0</v>
      </c>
      <c r="X124" s="143">
        <f t="shared" ref="X124:Z125" si="187">R124+U124</f>
        <v>0</v>
      </c>
      <c r="Y124" s="143">
        <f t="shared" si="187"/>
        <v>0</v>
      </c>
      <c r="Z124" s="143">
        <f t="shared" si="187"/>
        <v>0</v>
      </c>
      <c r="AA124" s="200">
        <v>0</v>
      </c>
      <c r="AB124" s="200">
        <v>0</v>
      </c>
      <c r="AC124" s="200">
        <v>0</v>
      </c>
      <c r="AD124" s="143">
        <f t="shared" ref="AD124:AF125" si="188">X124+AA124</f>
        <v>0</v>
      </c>
      <c r="AE124" s="143">
        <f t="shared" si="188"/>
        <v>0</v>
      </c>
      <c r="AF124" s="143">
        <f t="shared" si="188"/>
        <v>0</v>
      </c>
      <c r="AG124" s="160">
        <v>17</v>
      </c>
      <c r="AH124" s="160">
        <v>0</v>
      </c>
      <c r="AI124" s="160">
        <v>0</v>
      </c>
      <c r="AJ124" s="214">
        <f t="shared" ref="AJ124:AL126" si="189">AD124+AG124</f>
        <v>17</v>
      </c>
      <c r="AK124" s="150">
        <f t="shared" si="189"/>
        <v>0</v>
      </c>
      <c r="AL124" s="150">
        <f t="shared" si="189"/>
        <v>0</v>
      </c>
    </row>
    <row r="125" spans="1:38" s="250" customFormat="1" ht="75" x14ac:dyDescent="0.25">
      <c r="A125" s="265">
        <v>905</v>
      </c>
      <c r="B125" s="252" t="s">
        <v>70</v>
      </c>
      <c r="C125" s="254" t="s">
        <v>173</v>
      </c>
      <c r="D125" s="266"/>
      <c r="E125" s="266"/>
      <c r="F125" s="16">
        <v>2000</v>
      </c>
      <c r="G125" s="16">
        <v>1500</v>
      </c>
      <c r="H125" s="16">
        <v>1000</v>
      </c>
      <c r="I125" s="91">
        <f t="shared" si="120"/>
        <v>0</v>
      </c>
      <c r="J125" s="91">
        <f t="shared" si="120"/>
        <v>0</v>
      </c>
      <c r="K125" s="91">
        <f t="shared" si="120"/>
        <v>0</v>
      </c>
      <c r="L125" s="16">
        <v>2000</v>
      </c>
      <c r="M125" s="16">
        <v>1500</v>
      </c>
      <c r="N125" s="16">
        <v>1000</v>
      </c>
      <c r="O125" s="16"/>
      <c r="P125" s="16"/>
      <c r="Q125" s="16"/>
      <c r="R125" s="150">
        <f t="shared" si="118"/>
        <v>2000</v>
      </c>
      <c r="S125" s="150">
        <f t="shared" si="118"/>
        <v>1500</v>
      </c>
      <c r="T125" s="150">
        <f t="shared" si="118"/>
        <v>1000</v>
      </c>
      <c r="U125" s="16"/>
      <c r="V125" s="16"/>
      <c r="W125" s="16"/>
      <c r="X125" s="150">
        <f t="shared" si="187"/>
        <v>2000</v>
      </c>
      <c r="Y125" s="150">
        <f t="shared" si="187"/>
        <v>1500</v>
      </c>
      <c r="Z125" s="150">
        <f t="shared" si="187"/>
        <v>1000</v>
      </c>
      <c r="AA125" s="16"/>
      <c r="AB125" s="16"/>
      <c r="AC125" s="16"/>
      <c r="AD125" s="150">
        <f t="shared" si="188"/>
        <v>2000</v>
      </c>
      <c r="AE125" s="150">
        <f t="shared" si="188"/>
        <v>1500</v>
      </c>
      <c r="AF125" s="150">
        <f t="shared" si="188"/>
        <v>1000</v>
      </c>
      <c r="AG125" s="160">
        <v>-527</v>
      </c>
      <c r="AH125" s="160"/>
      <c r="AI125" s="160"/>
      <c r="AJ125" s="214">
        <f t="shared" si="189"/>
        <v>1473</v>
      </c>
      <c r="AK125" s="150">
        <f t="shared" si="189"/>
        <v>1500</v>
      </c>
      <c r="AL125" s="150">
        <f t="shared" si="189"/>
        <v>1000</v>
      </c>
    </row>
    <row r="126" spans="1:38" s="250" customFormat="1" ht="56.25" x14ac:dyDescent="0.25">
      <c r="A126" s="265">
        <v>905</v>
      </c>
      <c r="B126" s="252" t="s">
        <v>465</v>
      </c>
      <c r="C126" s="435" t="s">
        <v>464</v>
      </c>
      <c r="D126" s="266"/>
      <c r="E126" s="266"/>
      <c r="F126" s="16"/>
      <c r="G126" s="16"/>
      <c r="H126" s="16"/>
      <c r="I126" s="91"/>
      <c r="J126" s="91"/>
      <c r="K126" s="91"/>
      <c r="L126" s="16"/>
      <c r="M126" s="16"/>
      <c r="N126" s="16"/>
      <c r="O126" s="16"/>
      <c r="P126" s="16"/>
      <c r="Q126" s="16"/>
      <c r="R126" s="150"/>
      <c r="S126" s="150"/>
      <c r="T126" s="150"/>
      <c r="U126" s="16"/>
      <c r="V126" s="16"/>
      <c r="W126" s="16"/>
      <c r="X126" s="150"/>
      <c r="Y126" s="150"/>
      <c r="Z126" s="150"/>
      <c r="AA126" s="16"/>
      <c r="AB126" s="16"/>
      <c r="AC126" s="16"/>
      <c r="AD126" s="150">
        <v>0</v>
      </c>
      <c r="AE126" s="150">
        <v>0</v>
      </c>
      <c r="AF126" s="150">
        <v>0</v>
      </c>
      <c r="AG126" s="160">
        <v>100</v>
      </c>
      <c r="AH126" s="160"/>
      <c r="AI126" s="160"/>
      <c r="AJ126" s="214">
        <f t="shared" si="189"/>
        <v>100</v>
      </c>
      <c r="AK126" s="150">
        <f t="shared" si="189"/>
        <v>0</v>
      </c>
      <c r="AL126" s="150">
        <f t="shared" si="189"/>
        <v>0</v>
      </c>
    </row>
    <row r="127" spans="1:38" s="255" customFormat="1" ht="36.75" customHeight="1" x14ac:dyDescent="0.25">
      <c r="A127" s="195">
        <v>905</v>
      </c>
      <c r="B127" s="120" t="s">
        <v>71</v>
      </c>
      <c r="C127" s="277" t="s">
        <v>174</v>
      </c>
      <c r="D127" s="23"/>
      <c r="E127" s="23"/>
      <c r="F127" s="200">
        <f t="shared" ref="F127:H127" si="190">F128</f>
        <v>-7773</v>
      </c>
      <c r="G127" s="200">
        <f t="shared" si="190"/>
        <v>2823</v>
      </c>
      <c r="H127" s="200">
        <f t="shared" si="190"/>
        <v>2823</v>
      </c>
      <c r="I127" s="24">
        <f t="shared" si="120"/>
        <v>0</v>
      </c>
      <c r="J127" s="24">
        <f t="shared" si="120"/>
        <v>0</v>
      </c>
      <c r="K127" s="24">
        <f t="shared" si="120"/>
        <v>0</v>
      </c>
      <c r="L127" s="16">
        <f t="shared" ref="L127:AA128" si="191">L128</f>
        <v>-7773</v>
      </c>
      <c r="M127" s="16">
        <f t="shared" si="191"/>
        <v>2823</v>
      </c>
      <c r="N127" s="16">
        <f t="shared" si="191"/>
        <v>2823</v>
      </c>
      <c r="O127" s="16">
        <f t="shared" si="191"/>
        <v>4479</v>
      </c>
      <c r="P127" s="16">
        <f t="shared" si="191"/>
        <v>0</v>
      </c>
      <c r="Q127" s="16">
        <f t="shared" si="191"/>
        <v>0</v>
      </c>
      <c r="R127" s="16">
        <f t="shared" si="191"/>
        <v>-3294</v>
      </c>
      <c r="S127" s="16">
        <f t="shared" si="191"/>
        <v>2823</v>
      </c>
      <c r="T127" s="16">
        <f t="shared" si="191"/>
        <v>2823</v>
      </c>
      <c r="U127" s="16">
        <f t="shared" si="191"/>
        <v>0</v>
      </c>
      <c r="V127" s="16">
        <f t="shared" si="191"/>
        <v>0</v>
      </c>
      <c r="W127" s="16">
        <f t="shared" si="191"/>
        <v>0</v>
      </c>
      <c r="X127" s="16">
        <f t="shared" si="191"/>
        <v>-3294</v>
      </c>
      <c r="Y127" s="16">
        <f t="shared" si="191"/>
        <v>2823</v>
      </c>
      <c r="Z127" s="16">
        <f t="shared" si="191"/>
        <v>2823</v>
      </c>
      <c r="AA127" s="16">
        <f t="shared" si="191"/>
        <v>0</v>
      </c>
      <c r="AB127" s="16">
        <f t="shared" ref="AA127:AL128" si="192">AB128</f>
        <v>0</v>
      </c>
      <c r="AC127" s="16">
        <f t="shared" si="192"/>
        <v>0</v>
      </c>
      <c r="AD127" s="16">
        <f t="shared" si="192"/>
        <v>-3294</v>
      </c>
      <c r="AE127" s="16">
        <f t="shared" si="192"/>
        <v>2823</v>
      </c>
      <c r="AF127" s="16">
        <f t="shared" si="192"/>
        <v>2823</v>
      </c>
      <c r="AG127" s="160">
        <f t="shared" si="192"/>
        <v>0</v>
      </c>
      <c r="AH127" s="160">
        <f t="shared" si="192"/>
        <v>0</v>
      </c>
      <c r="AI127" s="160">
        <f t="shared" si="192"/>
        <v>0</v>
      </c>
      <c r="AJ127" s="160">
        <f t="shared" si="192"/>
        <v>-3294</v>
      </c>
      <c r="AK127" s="16">
        <f t="shared" si="192"/>
        <v>2823</v>
      </c>
      <c r="AL127" s="16">
        <f t="shared" si="192"/>
        <v>2823</v>
      </c>
    </row>
    <row r="128" spans="1:38" s="255" customFormat="1" ht="37.5" x14ac:dyDescent="0.25">
      <c r="A128" s="195">
        <v>905</v>
      </c>
      <c r="B128" s="120" t="s">
        <v>72</v>
      </c>
      <c r="C128" s="258" t="s">
        <v>175</v>
      </c>
      <c r="D128" s="23"/>
      <c r="E128" s="23"/>
      <c r="F128" s="200">
        <f>F129</f>
        <v>-7773</v>
      </c>
      <c r="G128" s="200">
        <f>G129</f>
        <v>2823</v>
      </c>
      <c r="H128" s="200">
        <f>H129</f>
        <v>2823</v>
      </c>
      <c r="I128" s="24">
        <f t="shared" si="120"/>
        <v>0</v>
      </c>
      <c r="J128" s="24">
        <f t="shared" si="120"/>
        <v>0</v>
      </c>
      <c r="K128" s="24">
        <f t="shared" si="120"/>
        <v>0</v>
      </c>
      <c r="L128" s="16">
        <f t="shared" si="191"/>
        <v>-7773</v>
      </c>
      <c r="M128" s="16">
        <f t="shared" si="191"/>
        <v>2823</v>
      </c>
      <c r="N128" s="16">
        <f t="shared" si="191"/>
        <v>2823</v>
      </c>
      <c r="O128" s="16">
        <f t="shared" si="191"/>
        <v>4479</v>
      </c>
      <c r="P128" s="16">
        <f t="shared" si="191"/>
        <v>0</v>
      </c>
      <c r="Q128" s="16">
        <f t="shared" si="191"/>
        <v>0</v>
      </c>
      <c r="R128" s="16">
        <f t="shared" si="191"/>
        <v>-3294</v>
      </c>
      <c r="S128" s="16">
        <f t="shared" si="191"/>
        <v>2823</v>
      </c>
      <c r="T128" s="16">
        <f t="shared" si="191"/>
        <v>2823</v>
      </c>
      <c r="U128" s="16">
        <f t="shared" si="191"/>
        <v>0</v>
      </c>
      <c r="V128" s="16">
        <f t="shared" si="191"/>
        <v>0</v>
      </c>
      <c r="W128" s="16">
        <f t="shared" si="191"/>
        <v>0</v>
      </c>
      <c r="X128" s="16">
        <f t="shared" si="191"/>
        <v>-3294</v>
      </c>
      <c r="Y128" s="16">
        <f t="shared" si="191"/>
        <v>2823</v>
      </c>
      <c r="Z128" s="16">
        <f t="shared" si="191"/>
        <v>2823</v>
      </c>
      <c r="AA128" s="16">
        <f t="shared" si="192"/>
        <v>0</v>
      </c>
      <c r="AB128" s="16">
        <f t="shared" si="192"/>
        <v>0</v>
      </c>
      <c r="AC128" s="16">
        <f t="shared" si="192"/>
        <v>0</v>
      </c>
      <c r="AD128" s="16">
        <f t="shared" si="192"/>
        <v>-3294</v>
      </c>
      <c r="AE128" s="16">
        <f t="shared" si="192"/>
        <v>2823</v>
      </c>
      <c r="AF128" s="16">
        <f t="shared" si="192"/>
        <v>2823</v>
      </c>
      <c r="AG128" s="160">
        <f t="shared" si="192"/>
        <v>0</v>
      </c>
      <c r="AH128" s="16">
        <f t="shared" si="192"/>
        <v>0</v>
      </c>
      <c r="AI128" s="16">
        <f t="shared" si="192"/>
        <v>0</v>
      </c>
      <c r="AJ128" s="16">
        <f t="shared" si="192"/>
        <v>-3294</v>
      </c>
      <c r="AK128" s="16">
        <f t="shared" si="192"/>
        <v>2823</v>
      </c>
      <c r="AL128" s="16">
        <f t="shared" si="192"/>
        <v>2823</v>
      </c>
    </row>
    <row r="129" spans="1:38" s="255" customFormat="1" ht="37.5" x14ac:dyDescent="0.25">
      <c r="A129" s="195">
        <v>905</v>
      </c>
      <c r="B129" s="252" t="s">
        <v>73</v>
      </c>
      <c r="C129" s="254" t="s">
        <v>176</v>
      </c>
      <c r="D129" s="23"/>
      <c r="E129" s="23"/>
      <c r="F129" s="200">
        <v>-7773</v>
      </c>
      <c r="G129" s="200">
        <v>2823</v>
      </c>
      <c r="H129" s="200">
        <f>G129</f>
        <v>2823</v>
      </c>
      <c r="I129" s="24">
        <f t="shared" si="120"/>
        <v>0</v>
      </c>
      <c r="J129" s="24">
        <f t="shared" si="120"/>
        <v>0</v>
      </c>
      <c r="K129" s="24">
        <f t="shared" si="120"/>
        <v>0</v>
      </c>
      <c r="L129" s="16">
        <v>-7773</v>
      </c>
      <c r="M129" s="16">
        <v>2823</v>
      </c>
      <c r="N129" s="16">
        <f>M129</f>
        <v>2823</v>
      </c>
      <c r="O129" s="16">
        <v>4479</v>
      </c>
      <c r="P129" s="16"/>
      <c r="Q129" s="16"/>
      <c r="R129" s="143">
        <f t="shared" si="118"/>
        <v>-3294</v>
      </c>
      <c r="S129" s="143">
        <f t="shared" si="118"/>
        <v>2823</v>
      </c>
      <c r="T129" s="143">
        <f t="shared" si="118"/>
        <v>2823</v>
      </c>
      <c r="U129" s="16"/>
      <c r="V129" s="16"/>
      <c r="W129" s="16"/>
      <c r="X129" s="143">
        <f t="shared" ref="X129:Z129" si="193">R129+U129</f>
        <v>-3294</v>
      </c>
      <c r="Y129" s="143">
        <f t="shared" si="193"/>
        <v>2823</v>
      </c>
      <c r="Z129" s="143">
        <f t="shared" si="193"/>
        <v>2823</v>
      </c>
      <c r="AA129" s="16"/>
      <c r="AB129" s="16"/>
      <c r="AC129" s="16"/>
      <c r="AD129" s="143">
        <f t="shared" ref="AD129:AF129" si="194">X129+AA129</f>
        <v>-3294</v>
      </c>
      <c r="AE129" s="143">
        <f t="shared" si="194"/>
        <v>2823</v>
      </c>
      <c r="AF129" s="143">
        <f t="shared" si="194"/>
        <v>2823</v>
      </c>
      <c r="AG129" s="160"/>
      <c r="AH129" s="16"/>
      <c r="AI129" s="16"/>
      <c r="AJ129" s="143">
        <f t="shared" ref="AJ129:AL129" si="195">AD129+AG129</f>
        <v>-3294</v>
      </c>
      <c r="AK129" s="143">
        <f t="shared" si="195"/>
        <v>2823</v>
      </c>
      <c r="AL129" s="143">
        <f t="shared" si="195"/>
        <v>2823</v>
      </c>
    </row>
    <row r="130" spans="1:38" s="255" customFormat="1" ht="18.75" x14ac:dyDescent="0.25">
      <c r="A130" s="195"/>
      <c r="B130" s="252" t="s">
        <v>74</v>
      </c>
      <c r="C130" s="256" t="s">
        <v>177</v>
      </c>
      <c r="D130" s="23"/>
      <c r="E130" s="23"/>
      <c r="F130" s="18">
        <f>F131+F148+F150+F155</f>
        <v>3584</v>
      </c>
      <c r="G130" s="18">
        <f t="shared" ref="G130:H130" si="196">G131+G148+G150+G155</f>
        <v>3584</v>
      </c>
      <c r="H130" s="18">
        <f t="shared" si="196"/>
        <v>3584</v>
      </c>
      <c r="I130" s="24">
        <f t="shared" si="120"/>
        <v>0</v>
      </c>
      <c r="J130" s="24">
        <f t="shared" si="120"/>
        <v>0</v>
      </c>
      <c r="K130" s="24">
        <f t="shared" si="120"/>
        <v>0</v>
      </c>
      <c r="L130" s="17">
        <f>L131+L148+L150+L155</f>
        <v>3584</v>
      </c>
      <c r="M130" s="17">
        <f t="shared" ref="M130:N130" si="197">M131+M148+M150+M155</f>
        <v>3584</v>
      </c>
      <c r="N130" s="17">
        <f t="shared" si="197"/>
        <v>3584</v>
      </c>
      <c r="O130" s="17">
        <f>O131+O148+O150+O155</f>
        <v>625</v>
      </c>
      <c r="P130" s="17">
        <f t="shared" ref="P130:T130" si="198">P131+P148+P150+P155</f>
        <v>0</v>
      </c>
      <c r="Q130" s="17">
        <f t="shared" si="198"/>
        <v>0</v>
      </c>
      <c r="R130" s="17">
        <f t="shared" si="198"/>
        <v>4209</v>
      </c>
      <c r="S130" s="17">
        <f t="shared" si="198"/>
        <v>3584</v>
      </c>
      <c r="T130" s="17">
        <f t="shared" si="198"/>
        <v>3584</v>
      </c>
      <c r="U130" s="17">
        <f>U131+U148+U150+U155</f>
        <v>0</v>
      </c>
      <c r="V130" s="17">
        <f t="shared" ref="V130:Z130" si="199">V131+V148+V150+V155</f>
        <v>0</v>
      </c>
      <c r="W130" s="17">
        <f t="shared" si="199"/>
        <v>0</v>
      </c>
      <c r="X130" s="17">
        <f t="shared" si="199"/>
        <v>4209</v>
      </c>
      <c r="Y130" s="17">
        <f t="shared" si="199"/>
        <v>3584</v>
      </c>
      <c r="Z130" s="17">
        <f t="shared" si="199"/>
        <v>3584</v>
      </c>
      <c r="AA130" s="17">
        <f>AA131+AA148+AA150+AA155</f>
        <v>0</v>
      </c>
      <c r="AB130" s="17">
        <f t="shared" ref="AB130:AF130" si="200">AB131+AB148+AB150+AB155</f>
        <v>0</v>
      </c>
      <c r="AC130" s="17">
        <f t="shared" si="200"/>
        <v>0</v>
      </c>
      <c r="AD130" s="17">
        <f t="shared" si="200"/>
        <v>4209</v>
      </c>
      <c r="AE130" s="17">
        <f t="shared" si="200"/>
        <v>3584</v>
      </c>
      <c r="AF130" s="17">
        <f t="shared" si="200"/>
        <v>3584</v>
      </c>
      <c r="AG130" s="139">
        <f>AG131+AG148+AG150+AG155</f>
        <v>-17</v>
      </c>
      <c r="AH130" s="139">
        <f t="shared" ref="AH130:AL130" si="201">AH131+AH148+AH150+AH155</f>
        <v>0</v>
      </c>
      <c r="AI130" s="139">
        <f t="shared" si="201"/>
        <v>0</v>
      </c>
      <c r="AJ130" s="139">
        <f t="shared" si="201"/>
        <v>4192</v>
      </c>
      <c r="AK130" s="17">
        <f>AK131+AK148+AK150+AK155</f>
        <v>3584</v>
      </c>
      <c r="AL130" s="17">
        <f t="shared" si="201"/>
        <v>3584</v>
      </c>
    </row>
    <row r="131" spans="1:38" s="255" customFormat="1" ht="37.5" x14ac:dyDescent="0.25">
      <c r="A131" s="195"/>
      <c r="B131" s="252" t="s">
        <v>367</v>
      </c>
      <c r="C131" s="282" t="s">
        <v>366</v>
      </c>
      <c r="D131" s="23"/>
      <c r="E131" s="23"/>
      <c r="F131" s="283">
        <f>F132+F134+F136+F139+F141+F144+F146</f>
        <v>2041</v>
      </c>
      <c r="G131" s="283">
        <f t="shared" ref="G131:H131" si="202">G132+G134+G136+G139+G141+G144+G146</f>
        <v>2041</v>
      </c>
      <c r="H131" s="283">
        <f t="shared" si="202"/>
        <v>2041</v>
      </c>
      <c r="I131" s="24">
        <f t="shared" si="120"/>
        <v>0</v>
      </c>
      <c r="J131" s="24">
        <f t="shared" si="120"/>
        <v>0</v>
      </c>
      <c r="K131" s="24">
        <f t="shared" si="120"/>
        <v>0</v>
      </c>
      <c r="L131" s="284">
        <f>L132+L134+L136+L139+L141+L144+L146</f>
        <v>2041</v>
      </c>
      <c r="M131" s="284">
        <f t="shared" ref="M131:N131" si="203">M132+M134+M136+M139+M141+M144+M146</f>
        <v>2041</v>
      </c>
      <c r="N131" s="284">
        <f t="shared" si="203"/>
        <v>2041</v>
      </c>
      <c r="O131" s="284">
        <f>O132+O134+O136+O139+O141+O144+O146</f>
        <v>-217</v>
      </c>
      <c r="P131" s="284">
        <f t="shared" ref="P131:T131" si="204">P132+P134+P136+P139+P141+P144+P146</f>
        <v>0</v>
      </c>
      <c r="Q131" s="284">
        <f t="shared" si="204"/>
        <v>0</v>
      </c>
      <c r="R131" s="284">
        <f t="shared" si="204"/>
        <v>1824</v>
      </c>
      <c r="S131" s="284">
        <f t="shared" si="204"/>
        <v>2041</v>
      </c>
      <c r="T131" s="284">
        <f t="shared" si="204"/>
        <v>2041</v>
      </c>
      <c r="U131" s="284">
        <f>U132+U134+U136+U139+U141+U144+U146</f>
        <v>0</v>
      </c>
      <c r="V131" s="284">
        <f t="shared" ref="V131:Z131" si="205">V132+V134+V136+V139+V141+V144+V146</f>
        <v>0</v>
      </c>
      <c r="W131" s="284">
        <f t="shared" si="205"/>
        <v>0</v>
      </c>
      <c r="X131" s="284">
        <f t="shared" si="205"/>
        <v>1824</v>
      </c>
      <c r="Y131" s="284">
        <f t="shared" si="205"/>
        <v>2041</v>
      </c>
      <c r="Z131" s="284">
        <f t="shared" si="205"/>
        <v>2041</v>
      </c>
      <c r="AA131" s="284">
        <f>AA132+AA134+AA136+AA139+AA141+AA144+AA146</f>
        <v>0</v>
      </c>
      <c r="AB131" s="284">
        <f>AB132+AB134+AB136+AB139+AB141+AB144+AB146</f>
        <v>0</v>
      </c>
      <c r="AC131" s="284">
        <f>AC132+AC134+AC136+AC139+AC141+AC144+AC146</f>
        <v>0</v>
      </c>
      <c r="AD131" s="284">
        <f t="shared" ref="AD131:AF131" si="206">AD132+AD134+AD136+AD138+AD139+AD141+AD144+AD146</f>
        <v>1824</v>
      </c>
      <c r="AE131" s="284">
        <f t="shared" si="206"/>
        <v>2041</v>
      </c>
      <c r="AF131" s="284">
        <f t="shared" si="206"/>
        <v>2041</v>
      </c>
      <c r="AG131" s="392">
        <f>AG132+AG134+AG136+AG138+AG139+AG141+AG143+AG144+AG146</f>
        <v>-687</v>
      </c>
      <c r="AH131" s="392">
        <f t="shared" ref="AH131:AL131" si="207">AH132+AH134+AH136+AH138+AH139+AH141+AH143+AH144+AH146</f>
        <v>0</v>
      </c>
      <c r="AI131" s="392">
        <f t="shared" si="207"/>
        <v>0</v>
      </c>
      <c r="AJ131" s="392">
        <f t="shared" si="207"/>
        <v>1137</v>
      </c>
      <c r="AK131" s="392">
        <f t="shared" si="207"/>
        <v>2041</v>
      </c>
      <c r="AL131" s="392">
        <f t="shared" si="207"/>
        <v>2041</v>
      </c>
    </row>
    <row r="132" spans="1:38" s="255" customFormat="1" ht="56.25" x14ac:dyDescent="0.25">
      <c r="A132" s="195"/>
      <c r="B132" s="252" t="s">
        <v>368</v>
      </c>
      <c r="C132" s="285" t="s">
        <v>369</v>
      </c>
      <c r="D132" s="23"/>
      <c r="E132" s="23"/>
      <c r="F132" s="283">
        <f>F133</f>
        <v>257</v>
      </c>
      <c r="G132" s="283">
        <f t="shared" ref="G132:H132" si="208">G133</f>
        <v>257</v>
      </c>
      <c r="H132" s="283">
        <f t="shared" si="208"/>
        <v>257</v>
      </c>
      <c r="I132" s="24">
        <f t="shared" si="120"/>
        <v>0</v>
      </c>
      <c r="J132" s="24">
        <f t="shared" si="120"/>
        <v>0</v>
      </c>
      <c r="K132" s="24">
        <f t="shared" si="120"/>
        <v>0</v>
      </c>
      <c r="L132" s="284">
        <f>L133</f>
        <v>257</v>
      </c>
      <c r="M132" s="284">
        <f t="shared" ref="M132:AL132" si="209">M133</f>
        <v>257</v>
      </c>
      <c r="N132" s="284">
        <f t="shared" si="209"/>
        <v>257</v>
      </c>
      <c r="O132" s="284">
        <f>O133</f>
        <v>0</v>
      </c>
      <c r="P132" s="284">
        <f t="shared" si="209"/>
        <v>0</v>
      </c>
      <c r="Q132" s="284">
        <f t="shared" si="209"/>
        <v>0</v>
      </c>
      <c r="R132" s="284">
        <f t="shared" si="209"/>
        <v>257</v>
      </c>
      <c r="S132" s="284">
        <f t="shared" si="209"/>
        <v>257</v>
      </c>
      <c r="T132" s="284">
        <f t="shared" si="209"/>
        <v>257</v>
      </c>
      <c r="U132" s="284">
        <f>U133</f>
        <v>0</v>
      </c>
      <c r="V132" s="284">
        <f t="shared" si="209"/>
        <v>0</v>
      </c>
      <c r="W132" s="284">
        <f t="shared" si="209"/>
        <v>0</v>
      </c>
      <c r="X132" s="284">
        <f t="shared" si="209"/>
        <v>257</v>
      </c>
      <c r="Y132" s="284">
        <f t="shared" si="209"/>
        <v>257</v>
      </c>
      <c r="Z132" s="284">
        <f t="shared" si="209"/>
        <v>257</v>
      </c>
      <c r="AA132" s="284">
        <f>AA133</f>
        <v>0</v>
      </c>
      <c r="AB132" s="284">
        <f t="shared" si="209"/>
        <v>0</v>
      </c>
      <c r="AC132" s="284">
        <f t="shared" si="209"/>
        <v>0</v>
      </c>
      <c r="AD132" s="284">
        <f t="shared" si="209"/>
        <v>257</v>
      </c>
      <c r="AE132" s="284">
        <f t="shared" si="209"/>
        <v>257</v>
      </c>
      <c r="AF132" s="284">
        <f t="shared" si="209"/>
        <v>257</v>
      </c>
      <c r="AG132" s="392">
        <f>AG133</f>
        <v>-217</v>
      </c>
      <c r="AH132" s="284">
        <f t="shared" si="209"/>
        <v>0</v>
      </c>
      <c r="AI132" s="284">
        <f t="shared" si="209"/>
        <v>0</v>
      </c>
      <c r="AJ132" s="284">
        <f t="shared" si="209"/>
        <v>40</v>
      </c>
      <c r="AK132" s="284">
        <f t="shared" si="209"/>
        <v>257</v>
      </c>
      <c r="AL132" s="284">
        <f t="shared" si="209"/>
        <v>257</v>
      </c>
    </row>
    <row r="133" spans="1:38" s="255" customFormat="1" ht="85.5" customHeight="1" x14ac:dyDescent="0.25">
      <c r="A133" s="281" t="s">
        <v>354</v>
      </c>
      <c r="B133" s="252" t="s">
        <v>352</v>
      </c>
      <c r="C133" s="286" t="s">
        <v>351</v>
      </c>
      <c r="D133" s="287" t="s">
        <v>359</v>
      </c>
      <c r="E133" s="287"/>
      <c r="F133" s="288">
        <f>255+2</f>
        <v>257</v>
      </c>
      <c r="G133" s="288">
        <f>255+2</f>
        <v>257</v>
      </c>
      <c r="H133" s="288">
        <f>255+2</f>
        <v>257</v>
      </c>
      <c r="I133" s="24">
        <f t="shared" si="120"/>
        <v>0</v>
      </c>
      <c r="J133" s="24">
        <f t="shared" si="120"/>
        <v>0</v>
      </c>
      <c r="K133" s="24">
        <f t="shared" si="120"/>
        <v>0</v>
      </c>
      <c r="L133" s="289">
        <f>255+2</f>
        <v>257</v>
      </c>
      <c r="M133" s="289">
        <f>255+2</f>
        <v>257</v>
      </c>
      <c r="N133" s="289">
        <f>255+2</f>
        <v>257</v>
      </c>
      <c r="O133" s="289"/>
      <c r="P133" s="289"/>
      <c r="Q133" s="289"/>
      <c r="R133" s="143">
        <f t="shared" si="118"/>
        <v>257</v>
      </c>
      <c r="S133" s="143">
        <f t="shared" si="118"/>
        <v>257</v>
      </c>
      <c r="T133" s="143">
        <f t="shared" si="118"/>
        <v>257</v>
      </c>
      <c r="U133" s="289"/>
      <c r="V133" s="289"/>
      <c r="W133" s="289"/>
      <c r="X133" s="143">
        <f t="shared" ref="X133:Z133" si="210">R133+U133</f>
        <v>257</v>
      </c>
      <c r="Y133" s="143">
        <f t="shared" si="210"/>
        <v>257</v>
      </c>
      <c r="Z133" s="143">
        <f t="shared" si="210"/>
        <v>257</v>
      </c>
      <c r="AA133" s="289"/>
      <c r="AB133" s="289"/>
      <c r="AC133" s="289"/>
      <c r="AD133" s="143">
        <f t="shared" ref="AD133:AF133" si="211">X133+AA133</f>
        <v>257</v>
      </c>
      <c r="AE133" s="143">
        <f t="shared" si="211"/>
        <v>257</v>
      </c>
      <c r="AF133" s="143">
        <f t="shared" si="211"/>
        <v>257</v>
      </c>
      <c r="AG133" s="393">
        <v>-217</v>
      </c>
      <c r="AH133" s="289"/>
      <c r="AI133" s="289"/>
      <c r="AJ133" s="143">
        <f t="shared" ref="AJ133:AL133" si="212">AD133+AG133</f>
        <v>40</v>
      </c>
      <c r="AK133" s="143">
        <f t="shared" si="212"/>
        <v>257</v>
      </c>
      <c r="AL133" s="143">
        <f t="shared" si="212"/>
        <v>257</v>
      </c>
    </row>
    <row r="134" spans="1:38" s="255" customFormat="1" ht="75" x14ac:dyDescent="0.25">
      <c r="A134" s="281"/>
      <c r="B134" s="252" t="s">
        <v>370</v>
      </c>
      <c r="C134" s="285" t="s">
        <v>371</v>
      </c>
      <c r="D134" s="287"/>
      <c r="E134" s="287"/>
      <c r="F134" s="290">
        <f>F135</f>
        <v>1391</v>
      </c>
      <c r="G134" s="290">
        <f t="shared" ref="G134:H134" si="213">G135</f>
        <v>1391</v>
      </c>
      <c r="H134" s="290">
        <f t="shared" si="213"/>
        <v>1391</v>
      </c>
      <c r="I134" s="24">
        <f t="shared" si="120"/>
        <v>0</v>
      </c>
      <c r="J134" s="24">
        <f t="shared" si="120"/>
        <v>0</v>
      </c>
      <c r="K134" s="24">
        <f t="shared" si="120"/>
        <v>0</v>
      </c>
      <c r="L134" s="291">
        <f>L135</f>
        <v>1391</v>
      </c>
      <c r="M134" s="291">
        <f t="shared" ref="M134:AL134" si="214">M135</f>
        <v>1391</v>
      </c>
      <c r="N134" s="291">
        <f t="shared" si="214"/>
        <v>1391</v>
      </c>
      <c r="O134" s="291">
        <f>O135</f>
        <v>-217</v>
      </c>
      <c r="P134" s="291">
        <f t="shared" si="214"/>
        <v>0</v>
      </c>
      <c r="Q134" s="291">
        <f t="shared" si="214"/>
        <v>0</v>
      </c>
      <c r="R134" s="291">
        <f t="shared" si="214"/>
        <v>1174</v>
      </c>
      <c r="S134" s="291">
        <f t="shared" si="214"/>
        <v>1391</v>
      </c>
      <c r="T134" s="291">
        <f t="shared" si="214"/>
        <v>1391</v>
      </c>
      <c r="U134" s="291">
        <f>U135</f>
        <v>0</v>
      </c>
      <c r="V134" s="291">
        <f t="shared" si="214"/>
        <v>0</v>
      </c>
      <c r="W134" s="291">
        <f t="shared" si="214"/>
        <v>0</v>
      </c>
      <c r="X134" s="291">
        <f t="shared" si="214"/>
        <v>1174</v>
      </c>
      <c r="Y134" s="291">
        <f t="shared" si="214"/>
        <v>1391</v>
      </c>
      <c r="Z134" s="291">
        <f t="shared" si="214"/>
        <v>1391</v>
      </c>
      <c r="AA134" s="291">
        <f>AA135</f>
        <v>0</v>
      </c>
      <c r="AB134" s="291">
        <f t="shared" si="214"/>
        <v>0</v>
      </c>
      <c r="AC134" s="291">
        <f t="shared" si="214"/>
        <v>0</v>
      </c>
      <c r="AD134" s="291">
        <f t="shared" si="214"/>
        <v>1174</v>
      </c>
      <c r="AE134" s="291">
        <f t="shared" si="214"/>
        <v>1391</v>
      </c>
      <c r="AF134" s="291">
        <f t="shared" si="214"/>
        <v>1391</v>
      </c>
      <c r="AG134" s="394">
        <f>AG135</f>
        <v>-213</v>
      </c>
      <c r="AH134" s="291">
        <f t="shared" si="214"/>
        <v>0</v>
      </c>
      <c r="AI134" s="291">
        <f t="shared" si="214"/>
        <v>0</v>
      </c>
      <c r="AJ134" s="291">
        <f t="shared" si="214"/>
        <v>961</v>
      </c>
      <c r="AK134" s="291">
        <f t="shared" si="214"/>
        <v>1391</v>
      </c>
      <c r="AL134" s="291">
        <f t="shared" si="214"/>
        <v>1391</v>
      </c>
    </row>
    <row r="135" spans="1:38" s="255" customFormat="1" ht="99" customHeight="1" x14ac:dyDescent="0.25">
      <c r="A135" s="281" t="s">
        <v>356</v>
      </c>
      <c r="B135" s="252" t="s">
        <v>347</v>
      </c>
      <c r="C135" s="278" t="s">
        <v>346</v>
      </c>
      <c r="D135" s="292"/>
      <c r="E135" s="292"/>
      <c r="F135" s="262">
        <f>1376+15</f>
        <v>1391</v>
      </c>
      <c r="G135" s="262">
        <f>1376+15</f>
        <v>1391</v>
      </c>
      <c r="H135" s="262">
        <f>1376+15</f>
        <v>1391</v>
      </c>
      <c r="I135" s="24">
        <f t="shared" si="120"/>
        <v>0</v>
      </c>
      <c r="J135" s="24">
        <f t="shared" si="120"/>
        <v>0</v>
      </c>
      <c r="K135" s="24">
        <f t="shared" si="120"/>
        <v>0</v>
      </c>
      <c r="L135" s="263">
        <f>1376+15</f>
        <v>1391</v>
      </c>
      <c r="M135" s="263">
        <f>1376+15</f>
        <v>1391</v>
      </c>
      <c r="N135" s="263">
        <f>1376+15</f>
        <v>1391</v>
      </c>
      <c r="O135" s="263">
        <v>-217</v>
      </c>
      <c r="P135" s="263"/>
      <c r="Q135" s="263"/>
      <c r="R135" s="143">
        <f t="shared" si="118"/>
        <v>1174</v>
      </c>
      <c r="S135" s="143">
        <f t="shared" si="118"/>
        <v>1391</v>
      </c>
      <c r="T135" s="143">
        <f t="shared" si="118"/>
        <v>1391</v>
      </c>
      <c r="U135" s="263"/>
      <c r="V135" s="263"/>
      <c r="W135" s="263"/>
      <c r="X135" s="143">
        <f t="shared" ref="X135:Z135" si="215">R135+U135</f>
        <v>1174</v>
      </c>
      <c r="Y135" s="143">
        <f t="shared" si="215"/>
        <v>1391</v>
      </c>
      <c r="Z135" s="143">
        <f t="shared" si="215"/>
        <v>1391</v>
      </c>
      <c r="AA135" s="263"/>
      <c r="AB135" s="263"/>
      <c r="AC135" s="263"/>
      <c r="AD135" s="143">
        <f t="shared" ref="AD135:AF135" si="216">X135+AA135</f>
        <v>1174</v>
      </c>
      <c r="AE135" s="143">
        <f t="shared" si="216"/>
        <v>1391</v>
      </c>
      <c r="AF135" s="143">
        <f t="shared" si="216"/>
        <v>1391</v>
      </c>
      <c r="AG135" s="392">
        <v>-213</v>
      </c>
      <c r="AH135" s="263"/>
      <c r="AI135" s="263"/>
      <c r="AJ135" s="143">
        <f t="shared" ref="AJ135:AL135" si="217">AD135+AG135</f>
        <v>961</v>
      </c>
      <c r="AK135" s="143">
        <f t="shared" si="217"/>
        <v>1391</v>
      </c>
      <c r="AL135" s="143">
        <f t="shared" si="217"/>
        <v>1391</v>
      </c>
    </row>
    <row r="136" spans="1:38" s="255" customFormat="1" ht="56.25" x14ac:dyDescent="0.25">
      <c r="A136" s="281"/>
      <c r="B136" s="252" t="s">
        <v>372</v>
      </c>
      <c r="C136" s="258" t="s">
        <v>373</v>
      </c>
      <c r="D136" s="292"/>
      <c r="E136" s="292"/>
      <c r="F136" s="200">
        <f>F137</f>
        <v>8</v>
      </c>
      <c r="G136" s="200">
        <f t="shared" ref="G136:H136" si="218">G137</f>
        <v>8</v>
      </c>
      <c r="H136" s="200">
        <f t="shared" si="218"/>
        <v>8</v>
      </c>
      <c r="I136" s="24">
        <f t="shared" si="120"/>
        <v>0</v>
      </c>
      <c r="J136" s="24">
        <f t="shared" si="120"/>
        <v>0</v>
      </c>
      <c r="K136" s="24">
        <f t="shared" si="120"/>
        <v>0</v>
      </c>
      <c r="L136" s="16">
        <f>L137</f>
        <v>8</v>
      </c>
      <c r="M136" s="16">
        <f t="shared" ref="M136:AL136" si="219">M137</f>
        <v>8</v>
      </c>
      <c r="N136" s="16">
        <f t="shared" si="219"/>
        <v>8</v>
      </c>
      <c r="O136" s="16">
        <f>O137</f>
        <v>0</v>
      </c>
      <c r="P136" s="16">
        <f t="shared" si="219"/>
        <v>0</v>
      </c>
      <c r="Q136" s="16">
        <f t="shared" si="219"/>
        <v>0</v>
      </c>
      <c r="R136" s="16">
        <f t="shared" si="219"/>
        <v>8</v>
      </c>
      <c r="S136" s="16">
        <f t="shared" si="219"/>
        <v>8</v>
      </c>
      <c r="T136" s="16">
        <f t="shared" si="219"/>
        <v>8</v>
      </c>
      <c r="U136" s="16">
        <f>U137</f>
        <v>0</v>
      </c>
      <c r="V136" s="16">
        <f t="shared" si="219"/>
        <v>0</v>
      </c>
      <c r="W136" s="16">
        <f t="shared" si="219"/>
        <v>0</v>
      </c>
      <c r="X136" s="16">
        <f t="shared" si="219"/>
        <v>8</v>
      </c>
      <c r="Y136" s="16">
        <f t="shared" si="219"/>
        <v>8</v>
      </c>
      <c r="Z136" s="16">
        <f t="shared" si="219"/>
        <v>8</v>
      </c>
      <c r="AA136" s="16">
        <f>AA137</f>
        <v>0</v>
      </c>
      <c r="AB136" s="16">
        <f t="shared" si="219"/>
        <v>0</v>
      </c>
      <c r="AC136" s="16">
        <f t="shared" si="219"/>
        <v>0</v>
      </c>
      <c r="AD136" s="16">
        <f t="shared" si="219"/>
        <v>8</v>
      </c>
      <c r="AE136" s="16">
        <f t="shared" si="219"/>
        <v>8</v>
      </c>
      <c r="AF136" s="16">
        <f t="shared" si="219"/>
        <v>8</v>
      </c>
      <c r="AG136" s="160">
        <f>AG137</f>
        <v>-4</v>
      </c>
      <c r="AH136" s="16">
        <f t="shared" si="219"/>
        <v>0</v>
      </c>
      <c r="AI136" s="16">
        <f t="shared" si="219"/>
        <v>0</v>
      </c>
      <c r="AJ136" s="16">
        <f t="shared" si="219"/>
        <v>4</v>
      </c>
      <c r="AK136" s="16">
        <f t="shared" si="219"/>
        <v>8</v>
      </c>
      <c r="AL136" s="16">
        <f t="shared" si="219"/>
        <v>8</v>
      </c>
    </row>
    <row r="137" spans="1:38" s="255" customFormat="1" ht="75" x14ac:dyDescent="0.25">
      <c r="A137" s="281">
        <v>900</v>
      </c>
      <c r="B137" s="252" t="s">
        <v>357</v>
      </c>
      <c r="C137" s="278" t="s">
        <v>358</v>
      </c>
      <c r="D137" s="23"/>
      <c r="E137" s="23"/>
      <c r="F137" s="262">
        <v>8</v>
      </c>
      <c r="G137" s="262">
        <v>8</v>
      </c>
      <c r="H137" s="262">
        <v>8</v>
      </c>
      <c r="I137" s="24">
        <f t="shared" si="120"/>
        <v>0</v>
      </c>
      <c r="J137" s="24">
        <f t="shared" si="120"/>
        <v>0</v>
      </c>
      <c r="K137" s="24">
        <f t="shared" si="120"/>
        <v>0</v>
      </c>
      <c r="L137" s="263">
        <v>8</v>
      </c>
      <c r="M137" s="263">
        <v>8</v>
      </c>
      <c r="N137" s="263">
        <v>8</v>
      </c>
      <c r="O137" s="263"/>
      <c r="P137" s="263"/>
      <c r="Q137" s="263"/>
      <c r="R137" s="143">
        <f t="shared" si="118"/>
        <v>8</v>
      </c>
      <c r="S137" s="143">
        <f t="shared" si="118"/>
        <v>8</v>
      </c>
      <c r="T137" s="143">
        <f t="shared" si="118"/>
        <v>8</v>
      </c>
      <c r="U137" s="263"/>
      <c r="V137" s="263"/>
      <c r="W137" s="263"/>
      <c r="X137" s="143">
        <f t="shared" ref="X137:Z137" si="220">R137+U137</f>
        <v>8</v>
      </c>
      <c r="Y137" s="143">
        <f t="shared" si="220"/>
        <v>8</v>
      </c>
      <c r="Z137" s="143">
        <f t="shared" si="220"/>
        <v>8</v>
      </c>
      <c r="AA137" s="263"/>
      <c r="AB137" s="263"/>
      <c r="AC137" s="263"/>
      <c r="AD137" s="143">
        <f t="shared" ref="AD137:AF137" si="221">X137+AA137</f>
        <v>8</v>
      </c>
      <c r="AE137" s="143">
        <f t="shared" si="221"/>
        <v>8</v>
      </c>
      <c r="AF137" s="143">
        <f t="shared" si="221"/>
        <v>8</v>
      </c>
      <c r="AG137" s="392">
        <v>-4</v>
      </c>
      <c r="AH137" s="263"/>
      <c r="AI137" s="263"/>
      <c r="AJ137" s="143">
        <f t="shared" ref="AJ137:AL138" si="222">AD137+AG137</f>
        <v>4</v>
      </c>
      <c r="AK137" s="143">
        <f t="shared" si="222"/>
        <v>8</v>
      </c>
      <c r="AL137" s="143">
        <f t="shared" si="222"/>
        <v>8</v>
      </c>
    </row>
    <row r="138" spans="1:38" s="255" customFormat="1" ht="75" x14ac:dyDescent="0.25">
      <c r="A138" s="281">
        <v>874</v>
      </c>
      <c r="B138" s="252" t="s">
        <v>477</v>
      </c>
      <c r="C138" s="261" t="s">
        <v>478</v>
      </c>
      <c r="D138" s="23"/>
      <c r="E138" s="23"/>
      <c r="F138" s="262"/>
      <c r="G138" s="262"/>
      <c r="H138" s="262"/>
      <c r="I138" s="24"/>
      <c r="J138" s="24"/>
      <c r="K138" s="24"/>
      <c r="L138" s="263"/>
      <c r="M138" s="263"/>
      <c r="N138" s="263"/>
      <c r="O138" s="263"/>
      <c r="P138" s="263"/>
      <c r="Q138" s="263"/>
      <c r="R138" s="143"/>
      <c r="S138" s="143"/>
      <c r="T138" s="143"/>
      <c r="U138" s="263"/>
      <c r="V138" s="263"/>
      <c r="W138" s="263"/>
      <c r="X138" s="143"/>
      <c r="Y138" s="143"/>
      <c r="Z138" s="143"/>
      <c r="AA138" s="263"/>
      <c r="AB138" s="263"/>
      <c r="AC138" s="263"/>
      <c r="AD138" s="143">
        <v>0</v>
      </c>
      <c r="AE138" s="143">
        <v>0</v>
      </c>
      <c r="AF138" s="143">
        <v>0</v>
      </c>
      <c r="AG138" s="392">
        <v>95</v>
      </c>
      <c r="AH138" s="263"/>
      <c r="AI138" s="263"/>
      <c r="AJ138" s="143">
        <f t="shared" si="222"/>
        <v>95</v>
      </c>
      <c r="AK138" s="143">
        <f t="shared" si="222"/>
        <v>0</v>
      </c>
      <c r="AL138" s="143">
        <f t="shared" si="222"/>
        <v>0</v>
      </c>
    </row>
    <row r="139" spans="1:38" s="255" customFormat="1" ht="56.25" x14ac:dyDescent="0.25">
      <c r="A139" s="281"/>
      <c r="B139" s="252" t="s">
        <v>374</v>
      </c>
      <c r="C139" s="258" t="s">
        <v>375</v>
      </c>
      <c r="D139" s="23"/>
      <c r="E139" s="23"/>
      <c r="F139" s="200">
        <f>F140</f>
        <v>20</v>
      </c>
      <c r="G139" s="200">
        <f t="shared" ref="G139:H139" si="223">G140</f>
        <v>20</v>
      </c>
      <c r="H139" s="200">
        <f t="shared" si="223"/>
        <v>20</v>
      </c>
      <c r="I139" s="24">
        <f t="shared" si="120"/>
        <v>0</v>
      </c>
      <c r="J139" s="24">
        <f t="shared" si="120"/>
        <v>0</v>
      </c>
      <c r="K139" s="24">
        <f t="shared" si="120"/>
        <v>0</v>
      </c>
      <c r="L139" s="16">
        <f>L140</f>
        <v>20</v>
      </c>
      <c r="M139" s="16">
        <f t="shared" ref="M139:AL139" si="224">M140</f>
        <v>20</v>
      </c>
      <c r="N139" s="16">
        <f t="shared" si="224"/>
        <v>20</v>
      </c>
      <c r="O139" s="16">
        <f>O140</f>
        <v>0</v>
      </c>
      <c r="P139" s="16">
        <f t="shared" si="224"/>
        <v>0</v>
      </c>
      <c r="Q139" s="16">
        <f t="shared" si="224"/>
        <v>0</v>
      </c>
      <c r="R139" s="16">
        <f t="shared" si="224"/>
        <v>20</v>
      </c>
      <c r="S139" s="16">
        <f t="shared" si="224"/>
        <v>20</v>
      </c>
      <c r="T139" s="16">
        <f t="shared" si="224"/>
        <v>20</v>
      </c>
      <c r="U139" s="16">
        <f>U140</f>
        <v>0</v>
      </c>
      <c r="V139" s="16">
        <f t="shared" si="224"/>
        <v>0</v>
      </c>
      <c r="W139" s="16">
        <f t="shared" si="224"/>
        <v>0</v>
      </c>
      <c r="X139" s="16">
        <f t="shared" si="224"/>
        <v>20</v>
      </c>
      <c r="Y139" s="16">
        <f t="shared" si="224"/>
        <v>20</v>
      </c>
      <c r="Z139" s="16">
        <f t="shared" si="224"/>
        <v>20</v>
      </c>
      <c r="AA139" s="16">
        <f>AA140</f>
        <v>0</v>
      </c>
      <c r="AB139" s="16">
        <f t="shared" si="224"/>
        <v>0</v>
      </c>
      <c r="AC139" s="16">
        <f t="shared" si="224"/>
        <v>0</v>
      </c>
      <c r="AD139" s="16">
        <f t="shared" si="224"/>
        <v>20</v>
      </c>
      <c r="AE139" s="16">
        <f t="shared" si="224"/>
        <v>20</v>
      </c>
      <c r="AF139" s="16">
        <f t="shared" si="224"/>
        <v>20</v>
      </c>
      <c r="AG139" s="160">
        <f>AG140</f>
        <v>-20</v>
      </c>
      <c r="AH139" s="16">
        <f t="shared" si="224"/>
        <v>0</v>
      </c>
      <c r="AI139" s="16">
        <f t="shared" si="224"/>
        <v>0</v>
      </c>
      <c r="AJ139" s="16">
        <f t="shared" si="224"/>
        <v>0</v>
      </c>
      <c r="AK139" s="16">
        <f t="shared" si="224"/>
        <v>20</v>
      </c>
      <c r="AL139" s="16">
        <f t="shared" si="224"/>
        <v>20</v>
      </c>
    </row>
    <row r="140" spans="1:38" s="255" customFormat="1" ht="75" x14ac:dyDescent="0.25">
      <c r="A140" s="195">
        <v>188</v>
      </c>
      <c r="B140" s="120" t="s">
        <v>349</v>
      </c>
      <c r="C140" s="278" t="s">
        <v>348</v>
      </c>
      <c r="D140" s="23"/>
      <c r="E140" s="23"/>
      <c r="F140" s="262">
        <v>20</v>
      </c>
      <c r="G140" s="262">
        <v>20</v>
      </c>
      <c r="H140" s="262">
        <v>20</v>
      </c>
      <c r="I140" s="24">
        <f t="shared" si="120"/>
        <v>0</v>
      </c>
      <c r="J140" s="24">
        <f t="shared" si="120"/>
        <v>0</v>
      </c>
      <c r="K140" s="24">
        <f t="shared" si="120"/>
        <v>0</v>
      </c>
      <c r="L140" s="263">
        <v>20</v>
      </c>
      <c r="M140" s="263">
        <v>20</v>
      </c>
      <c r="N140" s="263">
        <v>20</v>
      </c>
      <c r="O140" s="263"/>
      <c r="P140" s="263"/>
      <c r="Q140" s="263"/>
      <c r="R140" s="143">
        <f t="shared" si="118"/>
        <v>20</v>
      </c>
      <c r="S140" s="143">
        <f t="shared" si="118"/>
        <v>20</v>
      </c>
      <c r="T140" s="143">
        <f t="shared" si="118"/>
        <v>20</v>
      </c>
      <c r="U140" s="263"/>
      <c r="V140" s="263"/>
      <c r="W140" s="263"/>
      <c r="X140" s="143">
        <f t="shared" ref="X140:Z140" si="225">R140+U140</f>
        <v>20</v>
      </c>
      <c r="Y140" s="143">
        <f t="shared" si="225"/>
        <v>20</v>
      </c>
      <c r="Z140" s="143">
        <f t="shared" si="225"/>
        <v>20</v>
      </c>
      <c r="AA140" s="263"/>
      <c r="AB140" s="263"/>
      <c r="AC140" s="263"/>
      <c r="AD140" s="143">
        <f t="shared" ref="AD140:AF140" si="226">X140+AA140</f>
        <v>20</v>
      </c>
      <c r="AE140" s="143">
        <f t="shared" si="226"/>
        <v>20</v>
      </c>
      <c r="AF140" s="143">
        <f t="shared" si="226"/>
        <v>20</v>
      </c>
      <c r="AG140" s="392">
        <v>-20</v>
      </c>
      <c r="AH140" s="263"/>
      <c r="AI140" s="263"/>
      <c r="AJ140" s="143">
        <f t="shared" ref="AJ140:AL140" si="227">AD140+AG140</f>
        <v>0</v>
      </c>
      <c r="AK140" s="143">
        <f t="shared" si="227"/>
        <v>20</v>
      </c>
      <c r="AL140" s="143">
        <f t="shared" si="227"/>
        <v>20</v>
      </c>
    </row>
    <row r="141" spans="1:38" s="255" customFormat="1" ht="56.25" x14ac:dyDescent="0.25">
      <c r="A141" s="195"/>
      <c r="B141" s="120" t="s">
        <v>376</v>
      </c>
      <c r="C141" s="258" t="s">
        <v>377</v>
      </c>
      <c r="D141" s="23"/>
      <c r="E141" s="23"/>
      <c r="F141" s="200">
        <f>F142</f>
        <v>291</v>
      </c>
      <c r="G141" s="200">
        <f t="shared" ref="G141:H141" si="228">G142</f>
        <v>291</v>
      </c>
      <c r="H141" s="200">
        <f t="shared" si="228"/>
        <v>291</v>
      </c>
      <c r="I141" s="24">
        <f t="shared" si="120"/>
        <v>0</v>
      </c>
      <c r="J141" s="24">
        <f t="shared" si="120"/>
        <v>0</v>
      </c>
      <c r="K141" s="24">
        <f t="shared" si="120"/>
        <v>0</v>
      </c>
      <c r="L141" s="16">
        <f>L142</f>
        <v>291</v>
      </c>
      <c r="M141" s="16">
        <f t="shared" ref="M141:AL141" si="229">M142</f>
        <v>291</v>
      </c>
      <c r="N141" s="16">
        <f t="shared" si="229"/>
        <v>291</v>
      </c>
      <c r="O141" s="16">
        <f>O142</f>
        <v>0</v>
      </c>
      <c r="P141" s="16">
        <f t="shared" si="229"/>
        <v>0</v>
      </c>
      <c r="Q141" s="16">
        <f t="shared" si="229"/>
        <v>0</v>
      </c>
      <c r="R141" s="16">
        <f t="shared" si="229"/>
        <v>291</v>
      </c>
      <c r="S141" s="16">
        <f t="shared" si="229"/>
        <v>291</v>
      </c>
      <c r="T141" s="16">
        <f t="shared" si="229"/>
        <v>291</v>
      </c>
      <c r="U141" s="16">
        <f>U142</f>
        <v>0</v>
      </c>
      <c r="V141" s="16">
        <f t="shared" si="229"/>
        <v>0</v>
      </c>
      <c r="W141" s="16">
        <f t="shared" si="229"/>
        <v>0</v>
      </c>
      <c r="X141" s="16">
        <f t="shared" si="229"/>
        <v>291</v>
      </c>
      <c r="Y141" s="16">
        <f t="shared" si="229"/>
        <v>291</v>
      </c>
      <c r="Z141" s="16">
        <f t="shared" si="229"/>
        <v>291</v>
      </c>
      <c r="AA141" s="16">
        <f>AA142</f>
        <v>0</v>
      </c>
      <c r="AB141" s="16">
        <f t="shared" si="229"/>
        <v>0</v>
      </c>
      <c r="AC141" s="16">
        <f t="shared" si="229"/>
        <v>0</v>
      </c>
      <c r="AD141" s="16">
        <f t="shared" si="229"/>
        <v>291</v>
      </c>
      <c r="AE141" s="16">
        <f t="shared" si="229"/>
        <v>291</v>
      </c>
      <c r="AF141" s="16">
        <f t="shared" si="229"/>
        <v>291</v>
      </c>
      <c r="AG141" s="160">
        <f>AG142</f>
        <v>-291</v>
      </c>
      <c r="AH141" s="16">
        <f t="shared" si="229"/>
        <v>0</v>
      </c>
      <c r="AI141" s="16">
        <f t="shared" si="229"/>
        <v>0</v>
      </c>
      <c r="AJ141" s="16">
        <f t="shared" si="229"/>
        <v>0</v>
      </c>
      <c r="AK141" s="16">
        <f t="shared" si="229"/>
        <v>291</v>
      </c>
      <c r="AL141" s="16">
        <f t="shared" si="229"/>
        <v>291</v>
      </c>
    </row>
    <row r="142" spans="1:38" s="255" customFormat="1" ht="93.75" x14ac:dyDescent="0.25">
      <c r="A142" s="195">
        <v>141</v>
      </c>
      <c r="B142" s="120" t="s">
        <v>394</v>
      </c>
      <c r="C142" s="293" t="s">
        <v>341</v>
      </c>
      <c r="D142" s="23"/>
      <c r="E142" s="23"/>
      <c r="F142" s="262">
        <f>259+32</f>
        <v>291</v>
      </c>
      <c r="G142" s="262">
        <f>F142</f>
        <v>291</v>
      </c>
      <c r="H142" s="262">
        <f>G142</f>
        <v>291</v>
      </c>
      <c r="I142" s="24">
        <f t="shared" si="120"/>
        <v>0</v>
      </c>
      <c r="J142" s="24">
        <f t="shared" si="120"/>
        <v>0</v>
      </c>
      <c r="K142" s="24">
        <f t="shared" si="120"/>
        <v>0</v>
      </c>
      <c r="L142" s="263">
        <f>259+32</f>
        <v>291</v>
      </c>
      <c r="M142" s="263">
        <f>L142</f>
        <v>291</v>
      </c>
      <c r="N142" s="263">
        <f>M142</f>
        <v>291</v>
      </c>
      <c r="O142" s="263"/>
      <c r="P142" s="263"/>
      <c r="Q142" s="263"/>
      <c r="R142" s="143">
        <f t="shared" si="118"/>
        <v>291</v>
      </c>
      <c r="S142" s="143">
        <f t="shared" si="118"/>
        <v>291</v>
      </c>
      <c r="T142" s="143">
        <f t="shared" si="118"/>
        <v>291</v>
      </c>
      <c r="U142" s="263"/>
      <c r="V142" s="263"/>
      <c r="W142" s="263"/>
      <c r="X142" s="143">
        <f t="shared" ref="X142:Z142" si="230">R142+U142</f>
        <v>291</v>
      </c>
      <c r="Y142" s="143">
        <f t="shared" si="230"/>
        <v>291</v>
      </c>
      <c r="Z142" s="143">
        <f t="shared" si="230"/>
        <v>291</v>
      </c>
      <c r="AA142" s="263"/>
      <c r="AB142" s="263"/>
      <c r="AC142" s="263"/>
      <c r="AD142" s="143">
        <f t="shared" ref="AD142:AF142" si="231">X142+AA142</f>
        <v>291</v>
      </c>
      <c r="AE142" s="143">
        <f t="shared" si="231"/>
        <v>291</v>
      </c>
      <c r="AF142" s="143">
        <f t="shared" si="231"/>
        <v>291</v>
      </c>
      <c r="AG142" s="388">
        <v>-291</v>
      </c>
      <c r="AH142" s="263"/>
      <c r="AI142" s="263"/>
      <c r="AJ142" s="143">
        <f>AD142+AG142</f>
        <v>0</v>
      </c>
      <c r="AK142" s="143">
        <f t="shared" ref="AK142:AL143" si="232">AE142+AH142</f>
        <v>291</v>
      </c>
      <c r="AL142" s="143">
        <f t="shared" si="232"/>
        <v>291</v>
      </c>
    </row>
    <row r="143" spans="1:38" s="255" customFormat="1" ht="112.5" x14ac:dyDescent="0.25">
      <c r="A143" s="195">
        <v>874</v>
      </c>
      <c r="B143" s="120" t="s">
        <v>479</v>
      </c>
      <c r="C143" s="300" t="s">
        <v>480</v>
      </c>
      <c r="D143" s="23"/>
      <c r="E143" s="23"/>
      <c r="F143" s="262"/>
      <c r="G143" s="262"/>
      <c r="H143" s="262"/>
      <c r="I143" s="24"/>
      <c r="J143" s="24"/>
      <c r="K143" s="24"/>
      <c r="L143" s="263"/>
      <c r="M143" s="263"/>
      <c r="N143" s="263"/>
      <c r="O143" s="263"/>
      <c r="P143" s="263"/>
      <c r="Q143" s="263"/>
      <c r="R143" s="143"/>
      <c r="S143" s="143"/>
      <c r="T143" s="143"/>
      <c r="U143" s="263"/>
      <c r="V143" s="263"/>
      <c r="W143" s="263"/>
      <c r="X143" s="143"/>
      <c r="Y143" s="143"/>
      <c r="Z143" s="143"/>
      <c r="AA143" s="263"/>
      <c r="AB143" s="263"/>
      <c r="AC143" s="263"/>
      <c r="AD143" s="143">
        <v>0</v>
      </c>
      <c r="AE143" s="143">
        <v>0</v>
      </c>
      <c r="AF143" s="143">
        <v>0</v>
      </c>
      <c r="AG143" s="392">
        <v>2</v>
      </c>
      <c r="AH143" s="263"/>
      <c r="AI143" s="263"/>
      <c r="AJ143" s="143">
        <f>AD143+AG143</f>
        <v>2</v>
      </c>
      <c r="AK143" s="143">
        <f t="shared" si="232"/>
        <v>0</v>
      </c>
      <c r="AL143" s="143">
        <f t="shared" si="232"/>
        <v>0</v>
      </c>
    </row>
    <row r="144" spans="1:38" s="255" customFormat="1" ht="56.25" x14ac:dyDescent="0.25">
      <c r="A144" s="195"/>
      <c r="B144" s="120" t="s">
        <v>378</v>
      </c>
      <c r="C144" s="277" t="s">
        <v>379</v>
      </c>
      <c r="D144" s="23"/>
      <c r="E144" s="23"/>
      <c r="F144" s="200">
        <f>F145</f>
        <v>2</v>
      </c>
      <c r="G144" s="200">
        <f t="shared" ref="G144:H144" si="233">G145</f>
        <v>2</v>
      </c>
      <c r="H144" s="200">
        <f t="shared" si="233"/>
        <v>2</v>
      </c>
      <c r="I144" s="24">
        <f t="shared" si="120"/>
        <v>0</v>
      </c>
      <c r="J144" s="24">
        <f t="shared" si="120"/>
        <v>0</v>
      </c>
      <c r="K144" s="24">
        <f t="shared" si="120"/>
        <v>0</v>
      </c>
      <c r="L144" s="16">
        <f>L145</f>
        <v>2</v>
      </c>
      <c r="M144" s="16">
        <f t="shared" ref="M144:AL144" si="234">M145</f>
        <v>2</v>
      </c>
      <c r="N144" s="16">
        <f t="shared" si="234"/>
        <v>2</v>
      </c>
      <c r="O144" s="16">
        <f>O145</f>
        <v>0</v>
      </c>
      <c r="P144" s="16">
        <f t="shared" si="234"/>
        <v>0</v>
      </c>
      <c r="Q144" s="16">
        <f t="shared" si="234"/>
        <v>0</v>
      </c>
      <c r="R144" s="16">
        <f t="shared" si="234"/>
        <v>2</v>
      </c>
      <c r="S144" s="16">
        <f t="shared" si="234"/>
        <v>2</v>
      </c>
      <c r="T144" s="16">
        <f t="shared" si="234"/>
        <v>2</v>
      </c>
      <c r="U144" s="16">
        <f>U145</f>
        <v>0</v>
      </c>
      <c r="V144" s="16">
        <f t="shared" si="234"/>
        <v>0</v>
      </c>
      <c r="W144" s="16">
        <f t="shared" si="234"/>
        <v>0</v>
      </c>
      <c r="X144" s="16">
        <f t="shared" si="234"/>
        <v>2</v>
      </c>
      <c r="Y144" s="16">
        <f t="shared" si="234"/>
        <v>2</v>
      </c>
      <c r="Z144" s="16">
        <f t="shared" si="234"/>
        <v>2</v>
      </c>
      <c r="AA144" s="16">
        <f>AA145</f>
        <v>0</v>
      </c>
      <c r="AB144" s="16">
        <f t="shared" si="234"/>
        <v>0</v>
      </c>
      <c r="AC144" s="16">
        <f t="shared" si="234"/>
        <v>0</v>
      </c>
      <c r="AD144" s="16">
        <f t="shared" si="234"/>
        <v>2</v>
      </c>
      <c r="AE144" s="16">
        <f t="shared" si="234"/>
        <v>2</v>
      </c>
      <c r="AF144" s="16">
        <f t="shared" si="234"/>
        <v>2</v>
      </c>
      <c r="AG144" s="160">
        <f>AG145</f>
        <v>15</v>
      </c>
      <c r="AH144" s="16">
        <f t="shared" si="234"/>
        <v>0</v>
      </c>
      <c r="AI144" s="16">
        <f t="shared" si="234"/>
        <v>0</v>
      </c>
      <c r="AJ144" s="16">
        <f t="shared" si="234"/>
        <v>17</v>
      </c>
      <c r="AK144" s="16">
        <f t="shared" si="234"/>
        <v>2</v>
      </c>
      <c r="AL144" s="16">
        <f t="shared" si="234"/>
        <v>2</v>
      </c>
    </row>
    <row r="145" spans="1:38" s="255" customFormat="1" ht="75" x14ac:dyDescent="0.25">
      <c r="A145" s="195">
        <v>900</v>
      </c>
      <c r="B145" s="120" t="s">
        <v>360</v>
      </c>
      <c r="C145" s="278" t="s">
        <v>361</v>
      </c>
      <c r="D145" s="23"/>
      <c r="E145" s="23"/>
      <c r="F145" s="262">
        <v>2</v>
      </c>
      <c r="G145" s="262">
        <v>2</v>
      </c>
      <c r="H145" s="262">
        <v>2</v>
      </c>
      <c r="I145" s="24">
        <f t="shared" si="120"/>
        <v>0</v>
      </c>
      <c r="J145" s="24">
        <f t="shared" si="120"/>
        <v>0</v>
      </c>
      <c r="K145" s="24">
        <f t="shared" si="120"/>
        <v>0</v>
      </c>
      <c r="L145" s="263">
        <v>2</v>
      </c>
      <c r="M145" s="263">
        <v>2</v>
      </c>
      <c r="N145" s="263">
        <v>2</v>
      </c>
      <c r="O145" s="263"/>
      <c r="P145" s="263"/>
      <c r="Q145" s="263"/>
      <c r="R145" s="143">
        <f t="shared" si="118"/>
        <v>2</v>
      </c>
      <c r="S145" s="143">
        <f t="shared" si="118"/>
        <v>2</v>
      </c>
      <c r="T145" s="143">
        <f t="shared" si="118"/>
        <v>2</v>
      </c>
      <c r="U145" s="263"/>
      <c r="V145" s="263"/>
      <c r="W145" s="263"/>
      <c r="X145" s="143">
        <f t="shared" ref="X145:Z145" si="235">R145+U145</f>
        <v>2</v>
      </c>
      <c r="Y145" s="143">
        <f t="shared" si="235"/>
        <v>2</v>
      </c>
      <c r="Z145" s="143">
        <f t="shared" si="235"/>
        <v>2</v>
      </c>
      <c r="AA145" s="263"/>
      <c r="AB145" s="263"/>
      <c r="AC145" s="263"/>
      <c r="AD145" s="143">
        <f t="shared" ref="AD145:AF145" si="236">X145+AA145</f>
        <v>2</v>
      </c>
      <c r="AE145" s="143">
        <f t="shared" si="236"/>
        <v>2</v>
      </c>
      <c r="AF145" s="143">
        <f t="shared" si="236"/>
        <v>2</v>
      </c>
      <c r="AG145" s="388">
        <v>15</v>
      </c>
      <c r="AH145" s="263"/>
      <c r="AI145" s="263"/>
      <c r="AJ145" s="143">
        <f t="shared" ref="AJ145:AL145" si="237">AD145+AG145</f>
        <v>17</v>
      </c>
      <c r="AK145" s="143">
        <f t="shared" si="237"/>
        <v>2</v>
      </c>
      <c r="AL145" s="143">
        <f t="shared" si="237"/>
        <v>2</v>
      </c>
    </row>
    <row r="146" spans="1:38" s="255" customFormat="1" ht="56.25" x14ac:dyDescent="0.25">
      <c r="A146" s="195"/>
      <c r="B146" s="120" t="s">
        <v>382</v>
      </c>
      <c r="C146" s="258" t="s">
        <v>383</v>
      </c>
      <c r="D146" s="23"/>
      <c r="E146" s="23"/>
      <c r="F146" s="200">
        <f>F147</f>
        <v>72</v>
      </c>
      <c r="G146" s="200">
        <f t="shared" ref="G146:H146" si="238">G147</f>
        <v>72</v>
      </c>
      <c r="H146" s="200">
        <f t="shared" si="238"/>
        <v>72</v>
      </c>
      <c r="I146" s="24">
        <f t="shared" si="120"/>
        <v>0</v>
      </c>
      <c r="J146" s="24">
        <f t="shared" si="120"/>
        <v>0</v>
      </c>
      <c r="K146" s="24">
        <f t="shared" si="120"/>
        <v>0</v>
      </c>
      <c r="L146" s="16">
        <f>L147</f>
        <v>72</v>
      </c>
      <c r="M146" s="16">
        <f t="shared" ref="M146:T146" si="239">M147</f>
        <v>72</v>
      </c>
      <c r="N146" s="16">
        <f>N147</f>
        <v>72</v>
      </c>
      <c r="O146" s="16">
        <f>O147</f>
        <v>0</v>
      </c>
      <c r="P146" s="16">
        <f>P147</f>
        <v>0</v>
      </c>
      <c r="Q146" s="16">
        <f t="shared" si="239"/>
        <v>0</v>
      </c>
      <c r="R146" s="16">
        <f t="shared" si="239"/>
        <v>72</v>
      </c>
      <c r="S146" s="16">
        <f t="shared" si="239"/>
        <v>72</v>
      </c>
      <c r="T146" s="16">
        <f t="shared" si="239"/>
        <v>72</v>
      </c>
      <c r="U146" s="16">
        <f>U147</f>
        <v>0</v>
      </c>
      <c r="V146" s="16">
        <f>V147</f>
        <v>0</v>
      </c>
      <c r="W146" s="16">
        <f t="shared" ref="W146:Z146" si="240">W147</f>
        <v>0</v>
      </c>
      <c r="X146" s="16">
        <f t="shared" si="240"/>
        <v>72</v>
      </c>
      <c r="Y146" s="16">
        <f t="shared" si="240"/>
        <v>72</v>
      </c>
      <c r="Z146" s="16">
        <f t="shared" si="240"/>
        <v>72</v>
      </c>
      <c r="AA146" s="16">
        <f>AA147</f>
        <v>0</v>
      </c>
      <c r="AB146" s="16">
        <f>AB147</f>
        <v>0</v>
      </c>
      <c r="AC146" s="16">
        <f t="shared" ref="AC146:AF146" si="241">AC147</f>
        <v>0</v>
      </c>
      <c r="AD146" s="16">
        <f t="shared" si="241"/>
        <v>72</v>
      </c>
      <c r="AE146" s="16">
        <f t="shared" si="241"/>
        <v>72</v>
      </c>
      <c r="AF146" s="16">
        <f t="shared" si="241"/>
        <v>72</v>
      </c>
      <c r="AG146" s="160">
        <f>AG147</f>
        <v>-54</v>
      </c>
      <c r="AH146" s="16">
        <f>AH147</f>
        <v>0</v>
      </c>
      <c r="AI146" s="16">
        <f t="shared" ref="AI146:AL146" si="242">AI147</f>
        <v>0</v>
      </c>
      <c r="AJ146" s="16">
        <f t="shared" si="242"/>
        <v>18</v>
      </c>
      <c r="AK146" s="16">
        <f t="shared" si="242"/>
        <v>72</v>
      </c>
      <c r="AL146" s="16">
        <f t="shared" si="242"/>
        <v>72</v>
      </c>
    </row>
    <row r="147" spans="1:38" s="255" customFormat="1" ht="75" x14ac:dyDescent="0.25">
      <c r="A147" s="195">
        <v>900</v>
      </c>
      <c r="B147" s="120" t="s">
        <v>362</v>
      </c>
      <c r="C147" s="293" t="s">
        <v>363</v>
      </c>
      <c r="D147" s="23"/>
      <c r="E147" s="23"/>
      <c r="F147" s="262">
        <v>72</v>
      </c>
      <c r="G147" s="262">
        <v>72</v>
      </c>
      <c r="H147" s="262">
        <v>72</v>
      </c>
      <c r="I147" s="24">
        <f t="shared" si="120"/>
        <v>0</v>
      </c>
      <c r="J147" s="24">
        <f t="shared" si="120"/>
        <v>0</v>
      </c>
      <c r="K147" s="24">
        <f t="shared" si="120"/>
        <v>0</v>
      </c>
      <c r="L147" s="263">
        <v>72</v>
      </c>
      <c r="M147" s="263">
        <v>72</v>
      </c>
      <c r="N147" s="263">
        <v>72</v>
      </c>
      <c r="O147" s="263"/>
      <c r="P147" s="263"/>
      <c r="Q147" s="263"/>
      <c r="R147" s="143">
        <f t="shared" si="118"/>
        <v>72</v>
      </c>
      <c r="S147" s="143">
        <f t="shared" si="118"/>
        <v>72</v>
      </c>
      <c r="T147" s="143">
        <f t="shared" si="118"/>
        <v>72</v>
      </c>
      <c r="U147" s="263"/>
      <c r="V147" s="263"/>
      <c r="W147" s="263"/>
      <c r="X147" s="143">
        <f t="shared" ref="X147:Z147" si="243">R147+U147</f>
        <v>72</v>
      </c>
      <c r="Y147" s="143">
        <f t="shared" si="243"/>
        <v>72</v>
      </c>
      <c r="Z147" s="143">
        <f t="shared" si="243"/>
        <v>72</v>
      </c>
      <c r="AA147" s="263"/>
      <c r="AB147" s="263"/>
      <c r="AC147" s="263"/>
      <c r="AD147" s="143">
        <f t="shared" ref="AD147:AF147" si="244">X147+AA147</f>
        <v>72</v>
      </c>
      <c r="AE147" s="143">
        <f t="shared" si="244"/>
        <v>72</v>
      </c>
      <c r="AF147" s="143">
        <f t="shared" si="244"/>
        <v>72</v>
      </c>
      <c r="AG147" s="388">
        <v>-54</v>
      </c>
      <c r="AH147" s="263"/>
      <c r="AI147" s="263"/>
      <c r="AJ147" s="143">
        <f t="shared" ref="AJ147:AL147" si="245">AD147+AG147</f>
        <v>18</v>
      </c>
      <c r="AK147" s="143">
        <f t="shared" si="245"/>
        <v>72</v>
      </c>
      <c r="AL147" s="143">
        <f t="shared" si="245"/>
        <v>72</v>
      </c>
    </row>
    <row r="148" spans="1:38" s="255" customFormat="1" ht="37.5" x14ac:dyDescent="0.25">
      <c r="A148" s="195"/>
      <c r="B148" s="120" t="s">
        <v>380</v>
      </c>
      <c r="C148" s="277" t="s">
        <v>381</v>
      </c>
      <c r="D148" s="23"/>
      <c r="E148" s="23"/>
      <c r="F148" s="200">
        <f>F149</f>
        <v>53</v>
      </c>
      <c r="G148" s="200">
        <f t="shared" ref="G148:H148" si="246">G149</f>
        <v>53</v>
      </c>
      <c r="H148" s="200">
        <f t="shared" si="246"/>
        <v>53</v>
      </c>
      <c r="I148" s="24">
        <f t="shared" si="120"/>
        <v>0</v>
      </c>
      <c r="J148" s="24">
        <f t="shared" si="120"/>
        <v>0</v>
      </c>
      <c r="K148" s="24">
        <f t="shared" si="120"/>
        <v>0</v>
      </c>
      <c r="L148" s="16">
        <f>L149</f>
        <v>53</v>
      </c>
      <c r="M148" s="16">
        <f t="shared" ref="M148:AL148" si="247">M149</f>
        <v>53</v>
      </c>
      <c r="N148" s="16">
        <f t="shared" si="247"/>
        <v>53</v>
      </c>
      <c r="O148" s="16">
        <f>O149</f>
        <v>0</v>
      </c>
      <c r="P148" s="16">
        <f t="shared" si="247"/>
        <v>0</v>
      </c>
      <c r="Q148" s="16">
        <f t="shared" si="247"/>
        <v>0</v>
      </c>
      <c r="R148" s="16">
        <f t="shared" si="247"/>
        <v>53</v>
      </c>
      <c r="S148" s="16">
        <f t="shared" si="247"/>
        <v>53</v>
      </c>
      <c r="T148" s="16">
        <f t="shared" si="247"/>
        <v>53</v>
      </c>
      <c r="U148" s="16">
        <f>U149</f>
        <v>0</v>
      </c>
      <c r="V148" s="16">
        <f t="shared" si="247"/>
        <v>0</v>
      </c>
      <c r="W148" s="16">
        <f t="shared" si="247"/>
        <v>0</v>
      </c>
      <c r="X148" s="16">
        <f t="shared" si="247"/>
        <v>53</v>
      </c>
      <c r="Y148" s="16">
        <f t="shared" si="247"/>
        <v>53</v>
      </c>
      <c r="Z148" s="16">
        <f t="shared" si="247"/>
        <v>53</v>
      </c>
      <c r="AA148" s="16">
        <f>AA149</f>
        <v>0</v>
      </c>
      <c r="AB148" s="16">
        <f t="shared" si="247"/>
        <v>0</v>
      </c>
      <c r="AC148" s="16">
        <f t="shared" si="247"/>
        <v>0</v>
      </c>
      <c r="AD148" s="16">
        <f t="shared" si="247"/>
        <v>53</v>
      </c>
      <c r="AE148" s="16">
        <f t="shared" si="247"/>
        <v>53</v>
      </c>
      <c r="AF148" s="16">
        <f t="shared" si="247"/>
        <v>53</v>
      </c>
      <c r="AG148" s="160">
        <f>AG149</f>
        <v>0</v>
      </c>
      <c r="AH148" s="16">
        <f t="shared" si="247"/>
        <v>0</v>
      </c>
      <c r="AI148" s="16">
        <f t="shared" si="247"/>
        <v>0</v>
      </c>
      <c r="AJ148" s="16">
        <f t="shared" si="247"/>
        <v>53</v>
      </c>
      <c r="AK148" s="16">
        <f t="shared" si="247"/>
        <v>53</v>
      </c>
      <c r="AL148" s="16">
        <f t="shared" si="247"/>
        <v>53</v>
      </c>
    </row>
    <row r="149" spans="1:38" s="255" customFormat="1" ht="37.5" x14ac:dyDescent="0.25">
      <c r="A149" s="195">
        <v>900</v>
      </c>
      <c r="B149" s="252" t="s">
        <v>353</v>
      </c>
      <c r="C149" s="277" t="s">
        <v>355</v>
      </c>
      <c r="D149" s="23"/>
      <c r="E149" s="23"/>
      <c r="F149" s="200">
        <v>53</v>
      </c>
      <c r="G149" s="200">
        <v>53</v>
      </c>
      <c r="H149" s="200">
        <v>53</v>
      </c>
      <c r="I149" s="24">
        <f t="shared" si="120"/>
        <v>0</v>
      </c>
      <c r="J149" s="24">
        <f t="shared" si="120"/>
        <v>0</v>
      </c>
      <c r="K149" s="24">
        <f t="shared" si="120"/>
        <v>0</v>
      </c>
      <c r="L149" s="16">
        <v>53</v>
      </c>
      <c r="M149" s="16">
        <v>53</v>
      </c>
      <c r="N149" s="16">
        <v>53</v>
      </c>
      <c r="O149" s="16"/>
      <c r="P149" s="16"/>
      <c r="Q149" s="16"/>
      <c r="R149" s="143">
        <f t="shared" si="118"/>
        <v>53</v>
      </c>
      <c r="S149" s="143">
        <f t="shared" si="118"/>
        <v>53</v>
      </c>
      <c r="T149" s="143">
        <f t="shared" si="118"/>
        <v>53</v>
      </c>
      <c r="U149" s="16"/>
      <c r="V149" s="16"/>
      <c r="W149" s="16"/>
      <c r="X149" s="143">
        <f t="shared" ref="X149:Z149" si="248">R149+U149</f>
        <v>53</v>
      </c>
      <c r="Y149" s="143">
        <f t="shared" si="248"/>
        <v>53</v>
      </c>
      <c r="Z149" s="143">
        <f t="shared" si="248"/>
        <v>53</v>
      </c>
      <c r="AA149" s="16"/>
      <c r="AB149" s="16"/>
      <c r="AC149" s="16"/>
      <c r="AD149" s="143">
        <f t="shared" ref="AD149:AF149" si="249">X149+AA149</f>
        <v>53</v>
      </c>
      <c r="AE149" s="143">
        <f t="shared" si="249"/>
        <v>53</v>
      </c>
      <c r="AF149" s="143">
        <f t="shared" si="249"/>
        <v>53</v>
      </c>
      <c r="AG149" s="160"/>
      <c r="AH149" s="16"/>
      <c r="AI149" s="16"/>
      <c r="AJ149" s="143">
        <f t="shared" ref="AJ149:AL149" si="250">AD149+AG149</f>
        <v>53</v>
      </c>
      <c r="AK149" s="143">
        <f t="shared" si="250"/>
        <v>53</v>
      </c>
      <c r="AL149" s="143">
        <f t="shared" si="250"/>
        <v>53</v>
      </c>
    </row>
    <row r="150" spans="1:38" s="255" customFormat="1" ht="25.5" customHeight="1" x14ac:dyDescent="0.25">
      <c r="A150" s="195"/>
      <c r="B150" s="252" t="s">
        <v>384</v>
      </c>
      <c r="C150" s="277" t="s">
        <v>385</v>
      </c>
      <c r="D150" s="23"/>
      <c r="E150" s="23"/>
      <c r="F150" s="200">
        <f>F151+F152</f>
        <v>240</v>
      </c>
      <c r="G150" s="200">
        <f t="shared" ref="G150:H150" si="251">G151+G152</f>
        <v>240</v>
      </c>
      <c r="H150" s="200">
        <f t="shared" si="251"/>
        <v>240</v>
      </c>
      <c r="I150" s="24">
        <f t="shared" si="120"/>
        <v>0</v>
      </c>
      <c r="J150" s="24">
        <f t="shared" si="120"/>
        <v>0</v>
      </c>
      <c r="K150" s="24">
        <f t="shared" si="120"/>
        <v>0</v>
      </c>
      <c r="L150" s="16">
        <f>L151+L152+L153+L154</f>
        <v>240</v>
      </c>
      <c r="M150" s="16">
        <f t="shared" ref="M150:AF150" si="252">M151+M152+M153+M154</f>
        <v>240</v>
      </c>
      <c r="N150" s="16">
        <f t="shared" si="252"/>
        <v>240</v>
      </c>
      <c r="O150" s="16">
        <f t="shared" si="252"/>
        <v>842</v>
      </c>
      <c r="P150" s="16">
        <f t="shared" si="252"/>
        <v>0</v>
      </c>
      <c r="Q150" s="16">
        <f t="shared" si="252"/>
        <v>0</v>
      </c>
      <c r="R150" s="16">
        <f t="shared" si="252"/>
        <v>1082</v>
      </c>
      <c r="S150" s="16">
        <f t="shared" si="252"/>
        <v>240</v>
      </c>
      <c r="T150" s="16">
        <f t="shared" si="252"/>
        <v>240</v>
      </c>
      <c r="U150" s="16">
        <f t="shared" si="252"/>
        <v>0</v>
      </c>
      <c r="V150" s="16">
        <f t="shared" si="252"/>
        <v>0</v>
      </c>
      <c r="W150" s="16">
        <f t="shared" si="252"/>
        <v>0</v>
      </c>
      <c r="X150" s="16">
        <f t="shared" si="252"/>
        <v>1082</v>
      </c>
      <c r="Y150" s="16">
        <f t="shared" si="252"/>
        <v>240</v>
      </c>
      <c r="Z150" s="16">
        <f t="shared" si="252"/>
        <v>240</v>
      </c>
      <c r="AA150" s="16">
        <f t="shared" si="252"/>
        <v>0</v>
      </c>
      <c r="AB150" s="16">
        <f t="shared" si="252"/>
        <v>0</v>
      </c>
      <c r="AC150" s="16">
        <f t="shared" si="252"/>
        <v>0</v>
      </c>
      <c r="AD150" s="16">
        <f t="shared" si="252"/>
        <v>1082</v>
      </c>
      <c r="AE150" s="16">
        <f t="shared" si="252"/>
        <v>240</v>
      </c>
      <c r="AF150" s="16">
        <f t="shared" si="252"/>
        <v>240</v>
      </c>
      <c r="AG150" s="160">
        <f>AG151+AG152+AG153+AG154</f>
        <v>543</v>
      </c>
      <c r="AH150" s="16">
        <f t="shared" ref="AH150:AL150" si="253">AH151+AH152+AH153+AH154</f>
        <v>0</v>
      </c>
      <c r="AI150" s="16">
        <f t="shared" si="253"/>
        <v>0</v>
      </c>
      <c r="AJ150" s="16">
        <f t="shared" si="253"/>
        <v>1625</v>
      </c>
      <c r="AK150" s="16">
        <f t="shared" si="253"/>
        <v>240</v>
      </c>
      <c r="AL150" s="16">
        <f t="shared" si="253"/>
        <v>240</v>
      </c>
    </row>
    <row r="151" spans="1:38" s="255" customFormat="1" ht="51.75" customHeight="1" x14ac:dyDescent="0.25">
      <c r="A151" s="195">
        <v>919</v>
      </c>
      <c r="B151" s="252" t="s">
        <v>342</v>
      </c>
      <c r="C151" s="293" t="s">
        <v>343</v>
      </c>
      <c r="D151" s="266"/>
      <c r="E151" s="266"/>
      <c r="F151" s="263">
        <v>180</v>
      </c>
      <c r="G151" s="263">
        <f>F151</f>
        <v>180</v>
      </c>
      <c r="H151" s="263">
        <f>G151</f>
        <v>180</v>
      </c>
      <c r="I151" s="91">
        <f t="shared" si="120"/>
        <v>0</v>
      </c>
      <c r="J151" s="91">
        <f t="shared" si="120"/>
        <v>0</v>
      </c>
      <c r="K151" s="91">
        <f t="shared" si="120"/>
        <v>0</v>
      </c>
      <c r="L151" s="263">
        <v>180</v>
      </c>
      <c r="M151" s="263">
        <f>L151</f>
        <v>180</v>
      </c>
      <c r="N151" s="263">
        <f>M151</f>
        <v>180</v>
      </c>
      <c r="O151" s="263"/>
      <c r="P151" s="263"/>
      <c r="Q151" s="263"/>
      <c r="R151" s="150">
        <f t="shared" si="118"/>
        <v>180</v>
      </c>
      <c r="S151" s="150">
        <f t="shared" si="118"/>
        <v>180</v>
      </c>
      <c r="T151" s="150">
        <f t="shared" si="118"/>
        <v>180</v>
      </c>
      <c r="U151" s="263">
        <v>60</v>
      </c>
      <c r="V151" s="263">
        <v>60</v>
      </c>
      <c r="W151" s="263">
        <v>60</v>
      </c>
      <c r="X151" s="150">
        <f t="shared" ref="X151:Z159" si="254">R151+U151</f>
        <v>240</v>
      </c>
      <c r="Y151" s="150">
        <f t="shared" si="254"/>
        <v>240</v>
      </c>
      <c r="Z151" s="150">
        <f t="shared" si="254"/>
        <v>240</v>
      </c>
      <c r="AA151" s="263"/>
      <c r="AB151" s="263"/>
      <c r="AC151" s="263"/>
      <c r="AD151" s="150">
        <f t="shared" ref="AD151:AF159" si="255">X151+AA151</f>
        <v>240</v>
      </c>
      <c r="AE151" s="150">
        <f t="shared" si="255"/>
        <v>240</v>
      </c>
      <c r="AF151" s="150">
        <f t="shared" si="255"/>
        <v>240</v>
      </c>
      <c r="AG151" s="388"/>
      <c r="AH151" s="263"/>
      <c r="AI151" s="263"/>
      <c r="AJ151" s="150">
        <f t="shared" ref="AJ151:AL159" si="256">AD151+AG151</f>
        <v>240</v>
      </c>
      <c r="AK151" s="150">
        <f t="shared" si="256"/>
        <v>240</v>
      </c>
      <c r="AL151" s="150">
        <f t="shared" si="256"/>
        <v>240</v>
      </c>
    </row>
    <row r="152" spans="1:38" s="255" customFormat="1" ht="54" customHeight="1" x14ac:dyDescent="0.25">
      <c r="A152" s="195">
        <v>919</v>
      </c>
      <c r="B152" s="252" t="s">
        <v>344</v>
      </c>
      <c r="C152" s="293" t="s">
        <v>345</v>
      </c>
      <c r="D152" s="266"/>
      <c r="E152" s="266"/>
      <c r="F152" s="263">
        <v>60</v>
      </c>
      <c r="G152" s="263">
        <v>60</v>
      </c>
      <c r="H152" s="263">
        <f>G152</f>
        <v>60</v>
      </c>
      <c r="I152" s="91">
        <f t="shared" si="120"/>
        <v>0</v>
      </c>
      <c r="J152" s="91">
        <f t="shared" si="120"/>
        <v>0</v>
      </c>
      <c r="K152" s="91">
        <f t="shared" si="120"/>
        <v>0</v>
      </c>
      <c r="L152" s="263">
        <v>60</v>
      </c>
      <c r="M152" s="263">
        <v>60</v>
      </c>
      <c r="N152" s="263">
        <f>M152</f>
        <v>60</v>
      </c>
      <c r="O152" s="263"/>
      <c r="P152" s="263"/>
      <c r="Q152" s="263"/>
      <c r="R152" s="150">
        <f>L152+O152</f>
        <v>60</v>
      </c>
      <c r="S152" s="150">
        <f t="shared" si="118"/>
        <v>60</v>
      </c>
      <c r="T152" s="150">
        <f t="shared" si="118"/>
        <v>60</v>
      </c>
      <c r="U152" s="263">
        <v>-60</v>
      </c>
      <c r="V152" s="263">
        <v>-60</v>
      </c>
      <c r="W152" s="263">
        <v>-60</v>
      </c>
      <c r="X152" s="150">
        <f>R152+U152</f>
        <v>0</v>
      </c>
      <c r="Y152" s="150">
        <f t="shared" si="254"/>
        <v>0</v>
      </c>
      <c r="Z152" s="150">
        <f t="shared" si="254"/>
        <v>0</v>
      </c>
      <c r="AA152" s="263"/>
      <c r="AB152" s="263"/>
      <c r="AC152" s="263"/>
      <c r="AD152" s="150">
        <f>X152+AA152</f>
        <v>0</v>
      </c>
      <c r="AE152" s="150">
        <f t="shared" si="255"/>
        <v>0</v>
      </c>
      <c r="AF152" s="150">
        <f t="shared" si="255"/>
        <v>0</v>
      </c>
      <c r="AG152" s="388"/>
      <c r="AH152" s="263"/>
      <c r="AI152" s="263"/>
      <c r="AJ152" s="150">
        <f>AD152+AG152</f>
        <v>0</v>
      </c>
      <c r="AK152" s="150">
        <f t="shared" si="256"/>
        <v>0</v>
      </c>
      <c r="AL152" s="150">
        <f t="shared" si="256"/>
        <v>0</v>
      </c>
    </row>
    <row r="153" spans="1:38" s="255" customFormat="1" ht="75" x14ac:dyDescent="0.25">
      <c r="A153" s="195"/>
      <c r="B153" s="252" t="s">
        <v>406</v>
      </c>
      <c r="C153" s="293" t="s">
        <v>407</v>
      </c>
      <c r="D153" s="23"/>
      <c r="E153" s="23"/>
      <c r="F153" s="262"/>
      <c r="G153" s="262"/>
      <c r="H153" s="262"/>
      <c r="I153" s="24"/>
      <c r="J153" s="24"/>
      <c r="K153" s="24"/>
      <c r="L153" s="263">
        <v>0</v>
      </c>
      <c r="M153" s="263">
        <v>0</v>
      </c>
      <c r="N153" s="263">
        <v>0</v>
      </c>
      <c r="O153" s="263">
        <v>783</v>
      </c>
      <c r="P153" s="263"/>
      <c r="Q153" s="263"/>
      <c r="R153" s="294">
        <f t="shared" ref="R153:R154" si="257">L153+O153</f>
        <v>783</v>
      </c>
      <c r="S153" s="294">
        <f t="shared" si="118"/>
        <v>0</v>
      </c>
      <c r="T153" s="294">
        <f t="shared" si="118"/>
        <v>0</v>
      </c>
      <c r="U153" s="263"/>
      <c r="V153" s="263"/>
      <c r="W153" s="263"/>
      <c r="X153" s="294">
        <f t="shared" ref="X153:X159" si="258">R153+U153</f>
        <v>783</v>
      </c>
      <c r="Y153" s="294">
        <f t="shared" si="254"/>
        <v>0</v>
      </c>
      <c r="Z153" s="294">
        <f t="shared" si="254"/>
        <v>0</v>
      </c>
      <c r="AA153" s="263"/>
      <c r="AB153" s="263"/>
      <c r="AC153" s="263"/>
      <c r="AD153" s="294">
        <f t="shared" ref="AD153:AD159" si="259">X153+AA153</f>
        <v>783</v>
      </c>
      <c r="AE153" s="294">
        <f t="shared" si="255"/>
        <v>0</v>
      </c>
      <c r="AF153" s="294">
        <f t="shared" si="255"/>
        <v>0</v>
      </c>
      <c r="AG153" s="388">
        <v>432</v>
      </c>
      <c r="AH153" s="263"/>
      <c r="AI153" s="263"/>
      <c r="AJ153" s="294">
        <f t="shared" ref="AJ153:AJ159" si="260">AD153+AG153</f>
        <v>1215</v>
      </c>
      <c r="AK153" s="294">
        <f t="shared" si="256"/>
        <v>0</v>
      </c>
      <c r="AL153" s="294">
        <f t="shared" si="256"/>
        <v>0</v>
      </c>
    </row>
    <row r="154" spans="1:38" s="255" customFormat="1" ht="70.5" customHeight="1" x14ac:dyDescent="0.25">
      <c r="A154" s="195"/>
      <c r="B154" s="252" t="s">
        <v>408</v>
      </c>
      <c r="C154" s="293" t="s">
        <v>409</v>
      </c>
      <c r="D154" s="23"/>
      <c r="E154" s="23"/>
      <c r="F154" s="262"/>
      <c r="G154" s="262"/>
      <c r="H154" s="262"/>
      <c r="I154" s="24"/>
      <c r="J154" s="24"/>
      <c r="K154" s="24"/>
      <c r="L154" s="263">
        <v>0</v>
      </c>
      <c r="M154" s="263">
        <v>0</v>
      </c>
      <c r="N154" s="263">
        <v>0</v>
      </c>
      <c r="O154" s="263">
        <v>59</v>
      </c>
      <c r="P154" s="263"/>
      <c r="Q154" s="263"/>
      <c r="R154" s="294">
        <f t="shared" si="257"/>
        <v>59</v>
      </c>
      <c r="S154" s="294">
        <f t="shared" si="118"/>
        <v>0</v>
      </c>
      <c r="T154" s="294">
        <f t="shared" si="118"/>
        <v>0</v>
      </c>
      <c r="U154" s="263"/>
      <c r="V154" s="263"/>
      <c r="W154" s="263"/>
      <c r="X154" s="294">
        <f t="shared" si="258"/>
        <v>59</v>
      </c>
      <c r="Y154" s="294">
        <f t="shared" si="254"/>
        <v>0</v>
      </c>
      <c r="Z154" s="294">
        <f t="shared" si="254"/>
        <v>0</v>
      </c>
      <c r="AA154" s="263"/>
      <c r="AB154" s="263"/>
      <c r="AC154" s="263"/>
      <c r="AD154" s="294">
        <f t="shared" si="259"/>
        <v>59</v>
      </c>
      <c r="AE154" s="294">
        <f t="shared" si="255"/>
        <v>0</v>
      </c>
      <c r="AF154" s="294">
        <f t="shared" si="255"/>
        <v>0</v>
      </c>
      <c r="AG154" s="388">
        <v>111</v>
      </c>
      <c r="AH154" s="263"/>
      <c r="AI154" s="263"/>
      <c r="AJ154" s="294">
        <f t="shared" si="260"/>
        <v>170</v>
      </c>
      <c r="AK154" s="294">
        <f t="shared" si="256"/>
        <v>0</v>
      </c>
      <c r="AL154" s="294">
        <f t="shared" si="256"/>
        <v>0</v>
      </c>
    </row>
    <row r="155" spans="1:38" s="255" customFormat="1" ht="18.75" x14ac:dyDescent="0.25">
      <c r="A155" s="195"/>
      <c r="B155" s="252" t="s">
        <v>388</v>
      </c>
      <c r="C155" s="277" t="s">
        <v>389</v>
      </c>
      <c r="D155" s="23"/>
      <c r="E155" s="23"/>
      <c r="F155" s="200">
        <f>F157</f>
        <v>1250</v>
      </c>
      <c r="G155" s="200">
        <f>G157</f>
        <v>1250</v>
      </c>
      <c r="H155" s="200">
        <f>H157</f>
        <v>1250</v>
      </c>
      <c r="I155" s="24">
        <f t="shared" si="120"/>
        <v>0</v>
      </c>
      <c r="J155" s="24">
        <f t="shared" si="120"/>
        <v>0</v>
      </c>
      <c r="K155" s="24">
        <f t="shared" si="120"/>
        <v>0</v>
      </c>
      <c r="L155" s="16">
        <f t="shared" ref="L155:Q155" si="261">L157</f>
        <v>1250</v>
      </c>
      <c r="M155" s="16">
        <f t="shared" si="261"/>
        <v>1250</v>
      </c>
      <c r="N155" s="16">
        <f t="shared" si="261"/>
        <v>1250</v>
      </c>
      <c r="O155" s="16">
        <f t="shared" si="261"/>
        <v>0</v>
      </c>
      <c r="P155" s="16">
        <f t="shared" si="261"/>
        <v>0</v>
      </c>
      <c r="Q155" s="16">
        <f t="shared" si="261"/>
        <v>0</v>
      </c>
      <c r="R155" s="143">
        <f t="shared" si="118"/>
        <v>1250</v>
      </c>
      <c r="S155" s="143">
        <f t="shared" si="118"/>
        <v>1250</v>
      </c>
      <c r="T155" s="143">
        <f t="shared" si="118"/>
        <v>1250</v>
      </c>
      <c r="U155" s="16">
        <f>U157</f>
        <v>0</v>
      </c>
      <c r="V155" s="16">
        <f>V157</f>
        <v>0</v>
      </c>
      <c r="W155" s="16">
        <f>W157</f>
        <v>0</v>
      </c>
      <c r="X155" s="143">
        <f t="shared" si="258"/>
        <v>1250</v>
      </c>
      <c r="Y155" s="143">
        <f t="shared" si="254"/>
        <v>1250</v>
      </c>
      <c r="Z155" s="143">
        <f t="shared" si="254"/>
        <v>1250</v>
      </c>
      <c r="AA155" s="16">
        <f>AA157</f>
        <v>0</v>
      </c>
      <c r="AB155" s="16">
        <f>AB157</f>
        <v>0</v>
      </c>
      <c r="AC155" s="16">
        <f>AC157</f>
        <v>0</v>
      </c>
      <c r="AD155" s="16">
        <f t="shared" ref="AD155:AF155" si="262">AD156+AD157</f>
        <v>1250</v>
      </c>
      <c r="AE155" s="16">
        <f t="shared" si="262"/>
        <v>1250</v>
      </c>
      <c r="AF155" s="16">
        <f t="shared" si="262"/>
        <v>1250</v>
      </c>
      <c r="AG155" s="160">
        <f>AG156+AG157</f>
        <v>127</v>
      </c>
      <c r="AH155" s="16">
        <f t="shared" ref="AH155:AL155" si="263">AH156+AH157</f>
        <v>0</v>
      </c>
      <c r="AI155" s="16">
        <f t="shared" si="263"/>
        <v>0</v>
      </c>
      <c r="AJ155" s="16">
        <f t="shared" si="263"/>
        <v>1377</v>
      </c>
      <c r="AK155" s="16">
        <f t="shared" si="263"/>
        <v>1250</v>
      </c>
      <c r="AL155" s="16">
        <f t="shared" si="263"/>
        <v>1250</v>
      </c>
    </row>
    <row r="156" spans="1:38" s="255" customFormat="1" ht="90.75" customHeight="1" x14ac:dyDescent="0.25">
      <c r="A156" s="195">
        <v>905</v>
      </c>
      <c r="B156" s="252" t="s">
        <v>467</v>
      </c>
      <c r="C156" s="300" t="s">
        <v>466</v>
      </c>
      <c r="D156" s="23"/>
      <c r="E156" s="23"/>
      <c r="F156" s="200"/>
      <c r="G156" s="200"/>
      <c r="H156" s="200"/>
      <c r="I156" s="24"/>
      <c r="J156" s="24"/>
      <c r="K156" s="24"/>
      <c r="L156" s="16"/>
      <c r="M156" s="16"/>
      <c r="N156" s="16"/>
      <c r="O156" s="16"/>
      <c r="P156" s="16"/>
      <c r="Q156" s="16"/>
      <c r="R156" s="143"/>
      <c r="S156" s="143"/>
      <c r="T156" s="143"/>
      <c r="U156" s="16"/>
      <c r="V156" s="16"/>
      <c r="W156" s="16"/>
      <c r="X156" s="143"/>
      <c r="Y156" s="143"/>
      <c r="Z156" s="143"/>
      <c r="AA156" s="16"/>
      <c r="AB156" s="16"/>
      <c r="AC156" s="16"/>
      <c r="AD156" s="298"/>
      <c r="AE156" s="298"/>
      <c r="AF156" s="298"/>
      <c r="AG156" s="160">
        <f>100+27</f>
        <v>127</v>
      </c>
      <c r="AH156" s="16"/>
      <c r="AI156" s="16"/>
      <c r="AJ156" s="150">
        <f t="shared" ref="AJ156:AL156" si="264">AD156+AG156</f>
        <v>127</v>
      </c>
      <c r="AK156" s="150">
        <f t="shared" si="264"/>
        <v>0</v>
      </c>
      <c r="AL156" s="150">
        <f t="shared" si="264"/>
        <v>0</v>
      </c>
    </row>
    <row r="157" spans="1:38" s="255" customFormat="1" ht="37.5" x14ac:dyDescent="0.25">
      <c r="A157" s="195"/>
      <c r="B157" s="252" t="s">
        <v>386</v>
      </c>
      <c r="C157" s="277" t="s">
        <v>387</v>
      </c>
      <c r="D157" s="23"/>
      <c r="E157" s="23"/>
      <c r="F157" s="200">
        <f>F158</f>
        <v>1250</v>
      </c>
      <c r="G157" s="200">
        <f t="shared" ref="G157:H157" si="265">G158</f>
        <v>1250</v>
      </c>
      <c r="H157" s="200">
        <f t="shared" si="265"/>
        <v>1250</v>
      </c>
      <c r="I157" s="24">
        <f t="shared" si="120"/>
        <v>0</v>
      </c>
      <c r="J157" s="24">
        <f t="shared" si="120"/>
        <v>0</v>
      </c>
      <c r="K157" s="24">
        <f t="shared" si="120"/>
        <v>0</v>
      </c>
      <c r="L157" s="16">
        <f>L158</f>
        <v>1250</v>
      </c>
      <c r="M157" s="16">
        <f t="shared" ref="M157:Q157" si="266">M158</f>
        <v>1250</v>
      </c>
      <c r="N157" s="16">
        <f t="shared" si="266"/>
        <v>1250</v>
      </c>
      <c r="O157" s="16">
        <f>O158</f>
        <v>0</v>
      </c>
      <c r="P157" s="16">
        <f t="shared" si="266"/>
        <v>0</v>
      </c>
      <c r="Q157" s="16">
        <f t="shared" si="266"/>
        <v>0</v>
      </c>
      <c r="R157" s="143">
        <f t="shared" si="118"/>
        <v>1250</v>
      </c>
      <c r="S157" s="143">
        <f t="shared" si="118"/>
        <v>1250</v>
      </c>
      <c r="T157" s="143">
        <f t="shared" si="118"/>
        <v>1250</v>
      </c>
      <c r="U157" s="16">
        <f>U158</f>
        <v>0</v>
      </c>
      <c r="V157" s="16">
        <f t="shared" ref="V157:W157" si="267">V158</f>
        <v>0</v>
      </c>
      <c r="W157" s="16">
        <f t="shared" si="267"/>
        <v>0</v>
      </c>
      <c r="X157" s="143">
        <f t="shared" si="258"/>
        <v>1250</v>
      </c>
      <c r="Y157" s="143">
        <f t="shared" si="254"/>
        <v>1250</v>
      </c>
      <c r="Z157" s="143">
        <f t="shared" si="254"/>
        <v>1250</v>
      </c>
      <c r="AA157" s="16">
        <f>AA158</f>
        <v>0</v>
      </c>
      <c r="AB157" s="16">
        <f t="shared" ref="AB157:AC157" si="268">AB158</f>
        <v>0</v>
      </c>
      <c r="AC157" s="16">
        <f t="shared" si="268"/>
        <v>0</v>
      </c>
      <c r="AD157" s="143">
        <f t="shared" si="259"/>
        <v>1250</v>
      </c>
      <c r="AE157" s="143">
        <f t="shared" si="255"/>
        <v>1250</v>
      </c>
      <c r="AF157" s="143">
        <f t="shared" si="255"/>
        <v>1250</v>
      </c>
      <c r="AG157" s="160">
        <f>AG158</f>
        <v>0</v>
      </c>
      <c r="AH157" s="16">
        <f t="shared" ref="AH157:AI157" si="269">AH158</f>
        <v>0</v>
      </c>
      <c r="AI157" s="16">
        <f t="shared" si="269"/>
        <v>0</v>
      </c>
      <c r="AJ157" s="143">
        <f t="shared" si="260"/>
        <v>1250</v>
      </c>
      <c r="AK157" s="143">
        <f t="shared" si="256"/>
        <v>1250</v>
      </c>
      <c r="AL157" s="143">
        <f t="shared" si="256"/>
        <v>1250</v>
      </c>
    </row>
    <row r="158" spans="1:38" s="255" customFormat="1" ht="54.75" customHeight="1" x14ac:dyDescent="0.25">
      <c r="A158" s="195">
        <v>919</v>
      </c>
      <c r="B158" s="120" t="s">
        <v>395</v>
      </c>
      <c r="C158" s="278" t="s">
        <v>350</v>
      </c>
      <c r="D158" s="23"/>
      <c r="E158" s="23"/>
      <c r="F158" s="262">
        <v>1250</v>
      </c>
      <c r="G158" s="262">
        <v>1250</v>
      </c>
      <c r="H158" s="262">
        <v>1250</v>
      </c>
      <c r="I158" s="24">
        <f t="shared" si="120"/>
        <v>0</v>
      </c>
      <c r="J158" s="24">
        <f t="shared" si="120"/>
        <v>0</v>
      </c>
      <c r="K158" s="24">
        <f t="shared" si="120"/>
        <v>0</v>
      </c>
      <c r="L158" s="263">
        <v>1250</v>
      </c>
      <c r="M158" s="263">
        <v>1250</v>
      </c>
      <c r="N158" s="263">
        <v>1250</v>
      </c>
      <c r="O158" s="295"/>
      <c r="P158" s="263"/>
      <c r="Q158" s="263"/>
      <c r="R158" s="143">
        <f t="shared" si="118"/>
        <v>1250</v>
      </c>
      <c r="S158" s="143">
        <f t="shared" si="118"/>
        <v>1250</v>
      </c>
      <c r="T158" s="143">
        <f t="shared" si="118"/>
        <v>1250</v>
      </c>
      <c r="U158" s="295"/>
      <c r="V158" s="263"/>
      <c r="W158" s="263"/>
      <c r="X158" s="143">
        <f t="shared" si="258"/>
        <v>1250</v>
      </c>
      <c r="Y158" s="143">
        <f t="shared" si="254"/>
        <v>1250</v>
      </c>
      <c r="Z158" s="143">
        <f t="shared" si="254"/>
        <v>1250</v>
      </c>
      <c r="AA158" s="295"/>
      <c r="AB158" s="263"/>
      <c r="AC158" s="263"/>
      <c r="AD158" s="143">
        <f t="shared" si="259"/>
        <v>1250</v>
      </c>
      <c r="AE158" s="143">
        <f t="shared" si="255"/>
        <v>1250</v>
      </c>
      <c r="AF158" s="143">
        <f t="shared" si="255"/>
        <v>1250</v>
      </c>
      <c r="AG158" s="395"/>
      <c r="AH158" s="263"/>
      <c r="AI158" s="263"/>
      <c r="AJ158" s="143">
        <f t="shared" si="260"/>
        <v>1250</v>
      </c>
      <c r="AK158" s="143">
        <f t="shared" si="256"/>
        <v>1250</v>
      </c>
      <c r="AL158" s="143">
        <f t="shared" si="256"/>
        <v>1250</v>
      </c>
    </row>
    <row r="159" spans="1:38" s="37" customFormat="1" ht="31.5" hidden="1" customHeight="1" x14ac:dyDescent="0.25">
      <c r="A159" s="8"/>
      <c r="B159" s="122" t="s">
        <v>283</v>
      </c>
      <c r="C159" s="19" t="s">
        <v>405</v>
      </c>
      <c r="D159" s="23"/>
      <c r="E159" s="23"/>
      <c r="F159" s="18"/>
      <c r="G159" s="18"/>
      <c r="H159" s="18"/>
      <c r="I159" s="24">
        <f t="shared" si="120"/>
        <v>0</v>
      </c>
      <c r="J159" s="24">
        <f t="shared" si="120"/>
        <v>0</v>
      </c>
      <c r="K159" s="24">
        <f t="shared" si="120"/>
        <v>0</v>
      </c>
      <c r="L159" s="18"/>
      <c r="M159" s="18"/>
      <c r="N159" s="18"/>
      <c r="O159" s="18"/>
      <c r="P159" s="18"/>
      <c r="Q159" s="18"/>
      <c r="R159" s="143">
        <f t="shared" si="118"/>
        <v>0</v>
      </c>
      <c r="S159" s="143">
        <f t="shared" si="118"/>
        <v>0</v>
      </c>
      <c r="T159" s="143">
        <f t="shared" si="118"/>
        <v>0</v>
      </c>
      <c r="U159" s="18"/>
      <c r="V159" s="18"/>
      <c r="W159" s="18"/>
      <c r="X159" s="143">
        <f t="shared" si="258"/>
        <v>0</v>
      </c>
      <c r="Y159" s="143">
        <f t="shared" si="254"/>
        <v>0</v>
      </c>
      <c r="Z159" s="143">
        <f t="shared" si="254"/>
        <v>0</v>
      </c>
      <c r="AA159" s="18"/>
      <c r="AB159" s="18"/>
      <c r="AC159" s="18"/>
      <c r="AD159" s="143">
        <f t="shared" si="259"/>
        <v>0</v>
      </c>
      <c r="AE159" s="143">
        <f t="shared" si="255"/>
        <v>0</v>
      </c>
      <c r="AF159" s="143">
        <f t="shared" si="255"/>
        <v>0</v>
      </c>
      <c r="AG159" s="138"/>
      <c r="AH159" s="18"/>
      <c r="AI159" s="18"/>
      <c r="AJ159" s="143">
        <f t="shared" si="260"/>
        <v>0</v>
      </c>
      <c r="AK159" s="143">
        <f t="shared" si="256"/>
        <v>0</v>
      </c>
      <c r="AL159" s="143">
        <f t="shared" si="256"/>
        <v>0</v>
      </c>
    </row>
    <row r="160" spans="1:38" s="400" customFormat="1" ht="39.75" customHeight="1" x14ac:dyDescent="0.35">
      <c r="A160" s="110"/>
      <c r="B160" s="410"/>
      <c r="C160" s="411" t="s">
        <v>284</v>
      </c>
      <c r="D160" s="155"/>
      <c r="E160" s="155"/>
      <c r="F160" s="138">
        <f t="shared" ref="F160:AL160" si="270">F13+F69</f>
        <v>603326.6</v>
      </c>
      <c r="G160" s="138">
        <f t="shared" si="270"/>
        <v>610817.69999999995</v>
      </c>
      <c r="H160" s="138">
        <f t="shared" si="270"/>
        <v>625699.69999999995</v>
      </c>
      <c r="I160" s="138">
        <f t="shared" si="270"/>
        <v>3105</v>
      </c>
      <c r="J160" s="138">
        <f t="shared" si="270"/>
        <v>3229</v>
      </c>
      <c r="K160" s="138">
        <f t="shared" si="270"/>
        <v>3358</v>
      </c>
      <c r="L160" s="139">
        <f t="shared" si="270"/>
        <v>606431.6</v>
      </c>
      <c r="M160" s="139">
        <f t="shared" si="270"/>
        <v>614046.69999999995</v>
      </c>
      <c r="N160" s="139">
        <f t="shared" si="270"/>
        <v>629057.69999999995</v>
      </c>
      <c r="O160" s="139">
        <f t="shared" si="270"/>
        <v>0</v>
      </c>
      <c r="P160" s="139">
        <f t="shared" si="270"/>
        <v>0</v>
      </c>
      <c r="Q160" s="139">
        <f t="shared" si="270"/>
        <v>0</v>
      </c>
      <c r="R160" s="139">
        <f t="shared" si="270"/>
        <v>606431.6</v>
      </c>
      <c r="S160" s="139">
        <f t="shared" si="270"/>
        <v>614046.69999999995</v>
      </c>
      <c r="T160" s="139">
        <f t="shared" si="270"/>
        <v>629057.69999999995</v>
      </c>
      <c r="U160" s="139">
        <f t="shared" si="270"/>
        <v>0</v>
      </c>
      <c r="V160" s="139">
        <f t="shared" si="270"/>
        <v>0</v>
      </c>
      <c r="W160" s="139">
        <f t="shared" si="270"/>
        <v>0</v>
      </c>
      <c r="X160" s="139">
        <f t="shared" si="270"/>
        <v>606431.6</v>
      </c>
      <c r="Y160" s="139">
        <f t="shared" si="270"/>
        <v>614046.69999999995</v>
      </c>
      <c r="Z160" s="139">
        <f t="shared" si="270"/>
        <v>629057.69999999995</v>
      </c>
      <c r="AA160" s="139">
        <f t="shared" si="270"/>
        <v>0</v>
      </c>
      <c r="AB160" s="139">
        <f t="shared" si="270"/>
        <v>0</v>
      </c>
      <c r="AC160" s="139">
        <f t="shared" si="270"/>
        <v>0</v>
      </c>
      <c r="AD160" s="139">
        <f t="shared" si="270"/>
        <v>606431.6</v>
      </c>
      <c r="AE160" s="139">
        <f t="shared" si="270"/>
        <v>614046.69999999995</v>
      </c>
      <c r="AF160" s="139">
        <f t="shared" si="270"/>
        <v>629057.69999999995</v>
      </c>
      <c r="AG160" s="139">
        <f t="shared" si="270"/>
        <v>0</v>
      </c>
      <c r="AH160" s="139">
        <f t="shared" si="270"/>
        <v>0</v>
      </c>
      <c r="AI160" s="139">
        <f t="shared" si="270"/>
        <v>0</v>
      </c>
      <c r="AJ160" s="139">
        <f>AJ13+AJ69</f>
        <v>606431.6</v>
      </c>
      <c r="AK160" s="139">
        <f t="shared" si="270"/>
        <v>614046.69999999995</v>
      </c>
      <c r="AL160" s="139">
        <f t="shared" si="270"/>
        <v>629057.69999999995</v>
      </c>
    </row>
    <row r="161" spans="1:38" s="36" customFormat="1" ht="26.25" customHeight="1" x14ac:dyDescent="0.35">
      <c r="A161" s="6"/>
      <c r="B161" s="120" t="s">
        <v>75</v>
      </c>
      <c r="C161" s="144" t="s">
        <v>178</v>
      </c>
      <c r="D161" s="447" t="s">
        <v>364</v>
      </c>
      <c r="E161" s="448"/>
      <c r="F161" s="18">
        <f t="shared" ref="F161:Z161" si="271">F162+F256+F251+F258</f>
        <v>1950962.7999999998</v>
      </c>
      <c r="G161" s="18">
        <f t="shared" si="271"/>
        <v>1563835.9000000001</v>
      </c>
      <c r="H161" s="18">
        <f t="shared" si="271"/>
        <v>1518672.8</v>
      </c>
      <c r="I161" s="18">
        <f t="shared" si="271"/>
        <v>552445.00000000012</v>
      </c>
      <c r="J161" s="18">
        <f t="shared" si="271"/>
        <v>479515.8</v>
      </c>
      <c r="K161" s="18">
        <f t="shared" si="271"/>
        <v>735655.79999999993</v>
      </c>
      <c r="L161" s="17">
        <f t="shared" si="271"/>
        <v>2507832.7999999998</v>
      </c>
      <c r="M161" s="17">
        <f t="shared" si="271"/>
        <v>2047776.7</v>
      </c>
      <c r="N161" s="17">
        <f t="shared" si="271"/>
        <v>2258753.5999999996</v>
      </c>
      <c r="O161" s="17">
        <f t="shared" si="271"/>
        <v>3521.6</v>
      </c>
      <c r="P161" s="17">
        <f t="shared" si="271"/>
        <v>0</v>
      </c>
      <c r="Q161" s="17">
        <f t="shared" si="271"/>
        <v>0</v>
      </c>
      <c r="R161" s="17">
        <f t="shared" si="271"/>
        <v>2511354.3999999994</v>
      </c>
      <c r="S161" s="17">
        <f t="shared" si="271"/>
        <v>2047776.7</v>
      </c>
      <c r="T161" s="17">
        <f t="shared" si="271"/>
        <v>2258753.5999999996</v>
      </c>
      <c r="U161" s="17">
        <f t="shared" si="271"/>
        <v>129015.7</v>
      </c>
      <c r="V161" s="17">
        <f t="shared" si="271"/>
        <v>43965.9</v>
      </c>
      <c r="W161" s="17">
        <f t="shared" si="271"/>
        <v>48466</v>
      </c>
      <c r="X161" s="17">
        <f t="shared" si="271"/>
        <v>2640370.1</v>
      </c>
      <c r="Y161" s="17">
        <f t="shared" si="271"/>
        <v>2091742.6000000003</v>
      </c>
      <c r="Z161" s="17">
        <f t="shared" si="271"/>
        <v>2307219.5999999996</v>
      </c>
      <c r="AA161" s="17">
        <f>AA162+AA256+AA251+AA258+AA253</f>
        <v>79096.3</v>
      </c>
      <c r="AB161" s="17">
        <f>AB162+AB256+AB251+AB258+AB253</f>
        <v>0</v>
      </c>
      <c r="AC161" s="17">
        <f>AC162+AC256+AC251+AC258+AC253</f>
        <v>0</v>
      </c>
      <c r="AD161" s="17">
        <f>AD162+AD256+AD251++AD253+AD258</f>
        <v>2694466.4</v>
      </c>
      <c r="AE161" s="17">
        <f>AE162+AE256+AE251++AE253+AE258</f>
        <v>2091742.6000000003</v>
      </c>
      <c r="AF161" s="17">
        <f>AF162+AF257+AF252++AF254+AF259</f>
        <v>2307219.5999999996</v>
      </c>
      <c r="AG161" s="139">
        <f>AG162+AG256+AG251+AG258+AG253</f>
        <v>41853.699999999997</v>
      </c>
      <c r="AH161" s="17">
        <f>AH162+AH256+AH251+AH258+AH253</f>
        <v>-129733.4</v>
      </c>
      <c r="AI161" s="17">
        <f>AI162+AI256+AI251+AI258+AI253</f>
        <v>-133973.4</v>
      </c>
      <c r="AJ161" s="17">
        <f>AJ162+AJ256+AJ251++AJ253+AJ258</f>
        <v>2736320.1000000006</v>
      </c>
      <c r="AK161" s="17">
        <f>AK162+AK256+AK251++AK253+AK258</f>
        <v>1962009.2000000004</v>
      </c>
      <c r="AL161" s="17">
        <f>AL162+AL256+AL251++AL253+AL258</f>
        <v>2173246.2000000002</v>
      </c>
    </row>
    <row r="162" spans="1:38" s="36" customFormat="1" ht="30" customHeight="1" x14ac:dyDescent="0.35">
      <c r="A162" s="6"/>
      <c r="B162" s="120" t="s">
        <v>76</v>
      </c>
      <c r="C162" s="145" t="s">
        <v>179</v>
      </c>
      <c r="D162" s="23"/>
      <c r="E162" s="23"/>
      <c r="F162" s="18">
        <f t="shared" ref="F162:AL162" si="272">F163+F168+F192+F242</f>
        <v>1950840.9</v>
      </c>
      <c r="G162" s="18">
        <f t="shared" si="272"/>
        <v>1563758.7000000002</v>
      </c>
      <c r="H162" s="18">
        <f t="shared" si="272"/>
        <v>1518595.6</v>
      </c>
      <c r="I162" s="18">
        <f t="shared" si="272"/>
        <v>550302.30000000005</v>
      </c>
      <c r="J162" s="18">
        <f t="shared" si="272"/>
        <v>477956.3</v>
      </c>
      <c r="K162" s="18">
        <f t="shared" si="272"/>
        <v>734475.2</v>
      </c>
      <c r="L162" s="17">
        <f t="shared" si="272"/>
        <v>2505568.1999999997</v>
      </c>
      <c r="M162" s="17">
        <f t="shared" si="272"/>
        <v>2046140</v>
      </c>
      <c r="N162" s="17">
        <f t="shared" si="272"/>
        <v>2257495.7999999998</v>
      </c>
      <c r="O162" s="17">
        <f t="shared" si="272"/>
        <v>3636.5</v>
      </c>
      <c r="P162" s="17">
        <f t="shared" si="272"/>
        <v>0</v>
      </c>
      <c r="Q162" s="17">
        <f t="shared" si="272"/>
        <v>0</v>
      </c>
      <c r="R162" s="17">
        <f t="shared" si="272"/>
        <v>2509204.6999999997</v>
      </c>
      <c r="S162" s="17">
        <f t="shared" si="272"/>
        <v>2046140</v>
      </c>
      <c r="T162" s="17">
        <f t="shared" si="272"/>
        <v>2257495.7999999998</v>
      </c>
      <c r="U162" s="17">
        <f t="shared" si="272"/>
        <v>126120.5</v>
      </c>
      <c r="V162" s="17">
        <f t="shared" si="272"/>
        <v>43965.9</v>
      </c>
      <c r="W162" s="17">
        <f t="shared" si="272"/>
        <v>48466</v>
      </c>
      <c r="X162" s="17">
        <f t="shared" si="272"/>
        <v>2635325.2000000002</v>
      </c>
      <c r="Y162" s="17">
        <f t="shared" si="272"/>
        <v>2090105.9000000004</v>
      </c>
      <c r="Z162" s="17">
        <f t="shared" si="272"/>
        <v>2305961.7999999998</v>
      </c>
      <c r="AA162" s="17">
        <f t="shared" si="272"/>
        <v>79096.3</v>
      </c>
      <c r="AB162" s="17">
        <f t="shared" si="272"/>
        <v>0</v>
      </c>
      <c r="AC162" s="17">
        <f t="shared" si="272"/>
        <v>0</v>
      </c>
      <c r="AD162" s="17">
        <f t="shared" si="272"/>
        <v>2689421.5</v>
      </c>
      <c r="AE162" s="17">
        <f t="shared" si="272"/>
        <v>2090105.9000000004</v>
      </c>
      <c r="AF162" s="17">
        <f t="shared" si="272"/>
        <v>2305961.7999999998</v>
      </c>
      <c r="AG162" s="139">
        <f t="shared" si="272"/>
        <v>41556.899999999994</v>
      </c>
      <c r="AH162" s="17">
        <f t="shared" si="272"/>
        <v>-129733.4</v>
      </c>
      <c r="AI162" s="17">
        <f t="shared" si="272"/>
        <v>-133973.4</v>
      </c>
      <c r="AJ162" s="17">
        <f t="shared" si="272"/>
        <v>2730978.4000000004</v>
      </c>
      <c r="AK162" s="17">
        <f t="shared" si="272"/>
        <v>1960372.5000000005</v>
      </c>
      <c r="AL162" s="17">
        <f t="shared" si="272"/>
        <v>2171988.4000000004</v>
      </c>
    </row>
    <row r="163" spans="1:38" s="156" customFormat="1" ht="27.75" customHeight="1" x14ac:dyDescent="0.25">
      <c r="A163" s="152">
        <v>855</v>
      </c>
      <c r="B163" s="153" t="s">
        <v>285</v>
      </c>
      <c r="C163" s="154" t="s">
        <v>229</v>
      </c>
      <c r="D163" s="155"/>
      <c r="E163" s="155"/>
      <c r="F163" s="138">
        <f t="shared" ref="F163:AL163" si="273">F164+F167</f>
        <v>669169</v>
      </c>
      <c r="G163" s="138">
        <f t="shared" si="273"/>
        <v>281553</v>
      </c>
      <c r="H163" s="138">
        <f t="shared" si="273"/>
        <v>225264</v>
      </c>
      <c r="I163" s="138">
        <f t="shared" si="273"/>
        <v>-4997</v>
      </c>
      <c r="J163" s="138">
        <f t="shared" si="273"/>
        <v>-307</v>
      </c>
      <c r="K163" s="138">
        <f t="shared" si="273"/>
        <v>-3188</v>
      </c>
      <c r="L163" s="139">
        <f t="shared" si="273"/>
        <v>664172</v>
      </c>
      <c r="M163" s="139">
        <f t="shared" si="273"/>
        <v>281246</v>
      </c>
      <c r="N163" s="139">
        <f t="shared" si="273"/>
        <v>222076</v>
      </c>
      <c r="O163" s="139">
        <f t="shared" si="273"/>
        <v>0</v>
      </c>
      <c r="P163" s="139">
        <f t="shared" si="273"/>
        <v>0</v>
      </c>
      <c r="Q163" s="139">
        <f t="shared" si="273"/>
        <v>0</v>
      </c>
      <c r="R163" s="139">
        <f t="shared" si="273"/>
        <v>664172</v>
      </c>
      <c r="S163" s="139">
        <f t="shared" si="273"/>
        <v>281246</v>
      </c>
      <c r="T163" s="139">
        <f t="shared" si="273"/>
        <v>222076</v>
      </c>
      <c r="U163" s="139">
        <f t="shared" si="273"/>
        <v>50000</v>
      </c>
      <c r="V163" s="139">
        <f t="shared" si="273"/>
        <v>0</v>
      </c>
      <c r="W163" s="139">
        <f t="shared" si="273"/>
        <v>0</v>
      </c>
      <c r="X163" s="139">
        <f t="shared" si="273"/>
        <v>714172</v>
      </c>
      <c r="Y163" s="139">
        <f t="shared" si="273"/>
        <v>281246</v>
      </c>
      <c r="Z163" s="139">
        <f t="shared" si="273"/>
        <v>222076</v>
      </c>
      <c r="AA163" s="139">
        <f t="shared" si="273"/>
        <v>73524</v>
      </c>
      <c r="AB163" s="139">
        <f t="shared" si="273"/>
        <v>0</v>
      </c>
      <c r="AC163" s="139">
        <f t="shared" si="273"/>
        <v>0</v>
      </c>
      <c r="AD163" s="139">
        <f t="shared" si="273"/>
        <v>787696</v>
      </c>
      <c r="AE163" s="139">
        <f>AE164+AE167</f>
        <v>281246</v>
      </c>
      <c r="AF163" s="139">
        <f t="shared" si="273"/>
        <v>222076</v>
      </c>
      <c r="AG163" s="139">
        <f t="shared" si="273"/>
        <v>20000</v>
      </c>
      <c r="AH163" s="139">
        <f t="shared" si="273"/>
        <v>0</v>
      </c>
      <c r="AI163" s="139">
        <f t="shared" si="273"/>
        <v>0</v>
      </c>
      <c r="AJ163" s="139">
        <f t="shared" si="273"/>
        <v>807696</v>
      </c>
      <c r="AK163" s="139">
        <f t="shared" si="273"/>
        <v>281246</v>
      </c>
      <c r="AL163" s="139">
        <f t="shared" si="273"/>
        <v>222076</v>
      </c>
    </row>
    <row r="164" spans="1:38" s="2" customFormat="1" ht="30.75" customHeight="1" x14ac:dyDescent="0.25">
      <c r="A164" s="195">
        <v>855</v>
      </c>
      <c r="B164" s="252" t="s">
        <v>286</v>
      </c>
      <c r="C164" s="258" t="s">
        <v>180</v>
      </c>
      <c r="D164" s="23"/>
      <c r="E164" s="23"/>
      <c r="F164" s="18">
        <f t="shared" ref="F164:AK164" si="274">F165+F166</f>
        <v>669169</v>
      </c>
      <c r="G164" s="18">
        <f t="shared" si="274"/>
        <v>281553</v>
      </c>
      <c r="H164" s="18">
        <f t="shared" si="274"/>
        <v>225264</v>
      </c>
      <c r="I164" s="18">
        <f t="shared" si="274"/>
        <v>-4997</v>
      </c>
      <c r="J164" s="18">
        <f t="shared" si="274"/>
        <v>-307</v>
      </c>
      <c r="K164" s="18">
        <f t="shared" si="274"/>
        <v>-3188</v>
      </c>
      <c r="L164" s="17">
        <f t="shared" si="274"/>
        <v>664172</v>
      </c>
      <c r="M164" s="17">
        <f t="shared" si="274"/>
        <v>281246</v>
      </c>
      <c r="N164" s="17">
        <f t="shared" si="274"/>
        <v>222076</v>
      </c>
      <c r="O164" s="17">
        <f t="shared" si="274"/>
        <v>0</v>
      </c>
      <c r="P164" s="17">
        <f t="shared" si="274"/>
        <v>0</v>
      </c>
      <c r="Q164" s="17">
        <f t="shared" si="274"/>
        <v>0</v>
      </c>
      <c r="R164" s="17">
        <f t="shared" si="274"/>
        <v>664172</v>
      </c>
      <c r="S164" s="17">
        <f t="shared" si="274"/>
        <v>281246</v>
      </c>
      <c r="T164" s="17">
        <f t="shared" si="274"/>
        <v>222076</v>
      </c>
      <c r="U164" s="17">
        <f t="shared" si="274"/>
        <v>0</v>
      </c>
      <c r="V164" s="17">
        <f t="shared" si="274"/>
        <v>0</v>
      </c>
      <c r="W164" s="17">
        <f t="shared" si="274"/>
        <v>0</v>
      </c>
      <c r="X164" s="17">
        <f t="shared" si="274"/>
        <v>664172</v>
      </c>
      <c r="Y164" s="17">
        <f t="shared" si="274"/>
        <v>281246</v>
      </c>
      <c r="Z164" s="17">
        <f t="shared" si="274"/>
        <v>222076</v>
      </c>
      <c r="AA164" s="17">
        <f t="shared" si="274"/>
        <v>23524</v>
      </c>
      <c r="AB164" s="17">
        <f t="shared" si="274"/>
        <v>0</v>
      </c>
      <c r="AC164" s="17">
        <f t="shared" si="274"/>
        <v>0</v>
      </c>
      <c r="AD164" s="17">
        <f t="shared" si="274"/>
        <v>687696</v>
      </c>
      <c r="AE164" s="17">
        <f t="shared" si="274"/>
        <v>281246</v>
      </c>
      <c r="AF164" s="17">
        <f t="shared" si="274"/>
        <v>222076</v>
      </c>
      <c r="AG164" s="139">
        <f t="shared" si="274"/>
        <v>0</v>
      </c>
      <c r="AH164" s="17">
        <f t="shared" si="274"/>
        <v>0</v>
      </c>
      <c r="AI164" s="17">
        <f t="shared" si="274"/>
        <v>0</v>
      </c>
      <c r="AJ164" s="17">
        <f t="shared" si="274"/>
        <v>687696</v>
      </c>
      <c r="AK164" s="17">
        <f t="shared" si="274"/>
        <v>281246</v>
      </c>
      <c r="AL164" s="17">
        <f>AL165+AL166</f>
        <v>222076</v>
      </c>
    </row>
    <row r="165" spans="1:38" s="2" customFormat="1" ht="37.5" x14ac:dyDescent="0.3">
      <c r="A165" s="195">
        <v>855</v>
      </c>
      <c r="B165" s="252"/>
      <c r="C165" s="296" t="s">
        <v>237</v>
      </c>
      <c r="D165" s="23">
        <v>12</v>
      </c>
      <c r="E165" s="23">
        <v>13</v>
      </c>
      <c r="F165" s="262">
        <v>669169</v>
      </c>
      <c r="G165" s="262">
        <v>281553</v>
      </c>
      <c r="H165" s="262">
        <v>225264</v>
      </c>
      <c r="I165" s="24">
        <f t="shared" si="120"/>
        <v>-4997</v>
      </c>
      <c r="J165" s="24">
        <f t="shared" si="120"/>
        <v>-307</v>
      </c>
      <c r="K165" s="24">
        <f t="shared" si="120"/>
        <v>-3188</v>
      </c>
      <c r="L165" s="263">
        <v>664172</v>
      </c>
      <c r="M165" s="263">
        <v>281246</v>
      </c>
      <c r="N165" s="263">
        <v>222076</v>
      </c>
      <c r="O165" s="263"/>
      <c r="P165" s="263"/>
      <c r="Q165" s="263"/>
      <c r="R165" s="143">
        <f t="shared" si="118"/>
        <v>664172</v>
      </c>
      <c r="S165" s="143">
        <f t="shared" si="118"/>
        <v>281246</v>
      </c>
      <c r="T165" s="143">
        <f t="shared" si="118"/>
        <v>222076</v>
      </c>
      <c r="U165" s="263"/>
      <c r="V165" s="263"/>
      <c r="W165" s="263"/>
      <c r="X165" s="143">
        <f t="shared" ref="X165:Z167" si="275">R165+U165</f>
        <v>664172</v>
      </c>
      <c r="Y165" s="143">
        <f t="shared" si="275"/>
        <v>281246</v>
      </c>
      <c r="Z165" s="143">
        <f t="shared" si="275"/>
        <v>222076</v>
      </c>
      <c r="AA165" s="263">
        <v>23524</v>
      </c>
      <c r="AB165" s="263"/>
      <c r="AC165" s="263"/>
      <c r="AD165" s="143">
        <f t="shared" ref="AD165:AF167" si="276">X165+AA165</f>
        <v>687696</v>
      </c>
      <c r="AE165" s="143">
        <f t="shared" si="276"/>
        <v>281246</v>
      </c>
      <c r="AF165" s="143">
        <f t="shared" si="276"/>
        <v>222076</v>
      </c>
      <c r="AG165" s="388"/>
      <c r="AH165" s="263"/>
      <c r="AI165" s="263"/>
      <c r="AJ165" s="150">
        <f t="shared" ref="AJ165:AL167" si="277">AD165+AG165</f>
        <v>687696</v>
      </c>
      <c r="AK165" s="143">
        <f t="shared" si="277"/>
        <v>281246</v>
      </c>
      <c r="AL165" s="143">
        <f>AF165+AI165</f>
        <v>222076</v>
      </c>
    </row>
    <row r="166" spans="1:38" s="102" customFormat="1" ht="23.25" hidden="1" customHeight="1" x14ac:dyDescent="0.3">
      <c r="A166" s="93">
        <v>855</v>
      </c>
      <c r="B166" s="121"/>
      <c r="C166" s="151" t="s">
        <v>181</v>
      </c>
      <c r="D166" s="100"/>
      <c r="E166" s="100"/>
      <c r="F166" s="109">
        <v>0</v>
      </c>
      <c r="G166" s="109">
        <v>0</v>
      </c>
      <c r="H166" s="109">
        <v>0</v>
      </c>
      <c r="I166" s="96">
        <f t="shared" si="120"/>
        <v>0</v>
      </c>
      <c r="J166" s="96">
        <f t="shared" si="120"/>
        <v>0</v>
      </c>
      <c r="K166" s="96">
        <f t="shared" si="120"/>
        <v>0</v>
      </c>
      <c r="L166" s="109">
        <v>0</v>
      </c>
      <c r="M166" s="109">
        <v>0</v>
      </c>
      <c r="N166" s="109">
        <v>0</v>
      </c>
      <c r="O166" s="109">
        <v>0</v>
      </c>
      <c r="P166" s="109">
        <v>0</v>
      </c>
      <c r="Q166" s="109">
        <v>0</v>
      </c>
      <c r="R166" s="142">
        <f t="shared" si="118"/>
        <v>0</v>
      </c>
      <c r="S166" s="142">
        <f t="shared" si="118"/>
        <v>0</v>
      </c>
      <c r="T166" s="142">
        <f t="shared" si="118"/>
        <v>0</v>
      </c>
      <c r="U166" s="109">
        <v>0</v>
      </c>
      <c r="V166" s="109">
        <v>0</v>
      </c>
      <c r="W166" s="109">
        <v>0</v>
      </c>
      <c r="X166" s="142">
        <f t="shared" si="275"/>
        <v>0</v>
      </c>
      <c r="Y166" s="142">
        <f t="shared" si="275"/>
        <v>0</v>
      </c>
      <c r="Z166" s="142">
        <f t="shared" si="275"/>
        <v>0</v>
      </c>
      <c r="AA166" s="109">
        <v>0</v>
      </c>
      <c r="AB166" s="109">
        <v>0</v>
      </c>
      <c r="AC166" s="109">
        <v>0</v>
      </c>
      <c r="AD166" s="142">
        <f t="shared" si="276"/>
        <v>0</v>
      </c>
      <c r="AE166" s="142">
        <f t="shared" si="276"/>
        <v>0</v>
      </c>
      <c r="AF166" s="142">
        <f t="shared" si="276"/>
        <v>0</v>
      </c>
      <c r="AG166" s="389">
        <v>0</v>
      </c>
      <c r="AH166" s="109">
        <v>0</v>
      </c>
      <c r="AI166" s="109">
        <v>0</v>
      </c>
      <c r="AJ166" s="384">
        <f t="shared" si="277"/>
        <v>0</v>
      </c>
      <c r="AK166" s="142">
        <f t="shared" si="277"/>
        <v>0</v>
      </c>
      <c r="AL166" s="142">
        <f t="shared" si="277"/>
        <v>0</v>
      </c>
    </row>
    <row r="167" spans="1:38" s="215" customFormat="1" ht="18.75" customHeight="1" x14ac:dyDescent="0.3">
      <c r="A167" s="209">
        <v>855</v>
      </c>
      <c r="B167" s="117" t="s">
        <v>287</v>
      </c>
      <c r="C167" s="191" t="s">
        <v>182</v>
      </c>
      <c r="D167" s="210"/>
      <c r="E167" s="210"/>
      <c r="F167" s="211">
        <v>0</v>
      </c>
      <c r="G167" s="211">
        <v>0</v>
      </c>
      <c r="H167" s="160">
        <v>0</v>
      </c>
      <c r="I167" s="212">
        <f t="shared" si="120"/>
        <v>0</v>
      </c>
      <c r="J167" s="213">
        <f t="shared" si="120"/>
        <v>0</v>
      </c>
      <c r="K167" s="213">
        <f t="shared" si="120"/>
        <v>0</v>
      </c>
      <c r="L167" s="211">
        <v>0</v>
      </c>
      <c r="M167" s="211">
        <v>0</v>
      </c>
      <c r="N167" s="160">
        <v>0</v>
      </c>
      <c r="O167" s="211">
        <v>0</v>
      </c>
      <c r="P167" s="211">
        <v>0</v>
      </c>
      <c r="Q167" s="160">
        <v>0</v>
      </c>
      <c r="R167" s="214">
        <f t="shared" ref="R167:T227" si="278">L167+O167</f>
        <v>0</v>
      </c>
      <c r="S167" s="214">
        <f t="shared" si="278"/>
        <v>0</v>
      </c>
      <c r="T167" s="214">
        <f t="shared" si="278"/>
        <v>0</v>
      </c>
      <c r="U167" s="211">
        <v>50000</v>
      </c>
      <c r="V167" s="211">
        <v>0</v>
      </c>
      <c r="W167" s="160">
        <v>0</v>
      </c>
      <c r="X167" s="214">
        <f t="shared" si="275"/>
        <v>50000</v>
      </c>
      <c r="Y167" s="214">
        <f t="shared" si="275"/>
        <v>0</v>
      </c>
      <c r="Z167" s="214">
        <f t="shared" si="275"/>
        <v>0</v>
      </c>
      <c r="AA167" s="211">
        <v>50000</v>
      </c>
      <c r="AB167" s="211">
        <v>0</v>
      </c>
      <c r="AC167" s="160">
        <v>0</v>
      </c>
      <c r="AD167" s="214">
        <f t="shared" si="276"/>
        <v>100000</v>
      </c>
      <c r="AE167" s="214">
        <f t="shared" si="276"/>
        <v>0</v>
      </c>
      <c r="AF167" s="214">
        <f t="shared" si="276"/>
        <v>0</v>
      </c>
      <c r="AG167" s="392">
        <v>20000</v>
      </c>
      <c r="AH167" s="211">
        <v>0</v>
      </c>
      <c r="AI167" s="160">
        <v>0</v>
      </c>
      <c r="AJ167" s="214">
        <f t="shared" si="277"/>
        <v>120000</v>
      </c>
      <c r="AK167" s="214">
        <f t="shared" si="277"/>
        <v>0</v>
      </c>
      <c r="AL167" s="214">
        <f t="shared" si="277"/>
        <v>0</v>
      </c>
    </row>
    <row r="168" spans="1:38" s="194" customFormat="1" ht="37.5" x14ac:dyDescent="0.3">
      <c r="A168" s="152"/>
      <c r="B168" s="153" t="s">
        <v>288</v>
      </c>
      <c r="C168" s="162" t="s">
        <v>404</v>
      </c>
      <c r="D168" s="155"/>
      <c r="E168" s="155"/>
      <c r="F168" s="138">
        <f t="shared" ref="F168:V168" si="279">SUM(F169:F181)</f>
        <v>31798.6</v>
      </c>
      <c r="G168" s="138">
        <f t="shared" si="279"/>
        <v>31793.599999999999</v>
      </c>
      <c r="H168" s="138">
        <f t="shared" si="279"/>
        <v>36444.6</v>
      </c>
      <c r="I168" s="138">
        <f t="shared" si="279"/>
        <v>207868.9</v>
      </c>
      <c r="J168" s="138">
        <f t="shared" si="279"/>
        <v>195356.4</v>
      </c>
      <c r="K168" s="138">
        <f t="shared" si="279"/>
        <v>111429.5</v>
      </c>
      <c r="L168" s="139">
        <f t="shared" si="279"/>
        <v>244092.5</v>
      </c>
      <c r="M168" s="139">
        <f t="shared" si="279"/>
        <v>231575</v>
      </c>
      <c r="N168" s="139">
        <f t="shared" si="279"/>
        <v>152299.1</v>
      </c>
      <c r="O168" s="139">
        <f t="shared" si="279"/>
        <v>3636.5</v>
      </c>
      <c r="P168" s="139">
        <f t="shared" si="279"/>
        <v>0</v>
      </c>
      <c r="Q168" s="139">
        <f t="shared" si="279"/>
        <v>0</v>
      </c>
      <c r="R168" s="139">
        <f t="shared" si="279"/>
        <v>247729</v>
      </c>
      <c r="S168" s="139">
        <f t="shared" si="279"/>
        <v>231575</v>
      </c>
      <c r="T168" s="139">
        <f t="shared" si="279"/>
        <v>152299.1</v>
      </c>
      <c r="U168" s="139">
        <f t="shared" si="279"/>
        <v>9772.1</v>
      </c>
      <c r="V168" s="139">
        <f t="shared" si="279"/>
        <v>-0.1</v>
      </c>
      <c r="W168" s="139">
        <f>SUM(W169:W191)</f>
        <v>4500</v>
      </c>
      <c r="X168" s="139">
        <f>SUM(X169:X181)</f>
        <v>257501.1</v>
      </c>
      <c r="Y168" s="139">
        <f>SUM(Y169:Y181)</f>
        <v>231574.90000000002</v>
      </c>
      <c r="Z168" s="139">
        <f>SUM(Z169:Z181)</f>
        <v>156799.1</v>
      </c>
      <c r="AA168" s="139">
        <f>SUM(AA169:AA181)</f>
        <v>4237.3</v>
      </c>
      <c r="AB168" s="139">
        <f>SUM(AB169:AB181)</f>
        <v>0</v>
      </c>
      <c r="AC168" s="139">
        <f>SUM(AC169:AC191)</f>
        <v>0</v>
      </c>
      <c r="AD168" s="139">
        <f>SUM(AD169:AD181)</f>
        <v>261738.4</v>
      </c>
      <c r="AE168" s="139">
        <f>SUM(AE169:AE181)</f>
        <v>231574.90000000002</v>
      </c>
      <c r="AF168" s="139">
        <f>SUM(AF169:AF181)</f>
        <v>156799.1</v>
      </c>
      <c r="AG168" s="139">
        <f t="shared" ref="AG168:AL168" si="280">SUM(AG169:AG181)-AG170</f>
        <v>84683.4</v>
      </c>
      <c r="AH168" s="139">
        <f t="shared" si="280"/>
        <v>0</v>
      </c>
      <c r="AI168" s="139">
        <f t="shared" si="280"/>
        <v>0</v>
      </c>
      <c r="AJ168" s="139">
        <f t="shared" si="280"/>
        <v>346421.8</v>
      </c>
      <c r="AK168" s="139">
        <f t="shared" si="280"/>
        <v>231574.90000000002</v>
      </c>
      <c r="AL168" s="139">
        <f t="shared" si="280"/>
        <v>156799.1</v>
      </c>
    </row>
    <row r="169" spans="1:38" s="221" customFormat="1" ht="56.25" x14ac:dyDescent="0.3">
      <c r="A169" s="152">
        <v>919</v>
      </c>
      <c r="B169" s="216" t="s">
        <v>289</v>
      </c>
      <c r="C169" s="217" t="s">
        <v>183</v>
      </c>
      <c r="D169" s="218">
        <v>24</v>
      </c>
      <c r="E169" s="218">
        <v>27</v>
      </c>
      <c r="F169" s="219">
        <v>30000</v>
      </c>
      <c r="G169" s="219">
        <v>30000</v>
      </c>
      <c r="H169" s="219">
        <v>34651</v>
      </c>
      <c r="I169" s="220">
        <f t="shared" ref="I169:K229" si="281">L169-F169</f>
        <v>0</v>
      </c>
      <c r="J169" s="220">
        <f t="shared" si="281"/>
        <v>0</v>
      </c>
      <c r="K169" s="220">
        <f t="shared" si="281"/>
        <v>349</v>
      </c>
      <c r="L169" s="219">
        <v>30000</v>
      </c>
      <c r="M169" s="219">
        <v>30000</v>
      </c>
      <c r="N169" s="219">
        <v>35000</v>
      </c>
      <c r="O169" s="219"/>
      <c r="P169" s="219"/>
      <c r="Q169" s="219"/>
      <c r="R169" s="161">
        <f t="shared" si="278"/>
        <v>30000</v>
      </c>
      <c r="S169" s="161">
        <f t="shared" si="278"/>
        <v>30000</v>
      </c>
      <c r="T169" s="161">
        <f t="shared" si="278"/>
        <v>35000</v>
      </c>
      <c r="U169" s="219"/>
      <c r="V169" s="219"/>
      <c r="W169" s="219"/>
      <c r="X169" s="161">
        <f t="shared" ref="X169:Z180" si="282">R169+U169</f>
        <v>30000</v>
      </c>
      <c r="Y169" s="161">
        <f t="shared" si="282"/>
        <v>30000</v>
      </c>
      <c r="Z169" s="161">
        <f t="shared" si="282"/>
        <v>35000</v>
      </c>
      <c r="AA169" s="219"/>
      <c r="AB169" s="219"/>
      <c r="AC169" s="219"/>
      <c r="AD169" s="161">
        <f t="shared" ref="AD169:AF180" si="283">X169+AA169</f>
        <v>30000</v>
      </c>
      <c r="AE169" s="161">
        <f t="shared" si="283"/>
        <v>30000</v>
      </c>
      <c r="AF169" s="161">
        <f t="shared" si="283"/>
        <v>35000</v>
      </c>
      <c r="AG169" s="219">
        <v>34000</v>
      </c>
      <c r="AH169" s="219"/>
      <c r="AI169" s="219"/>
      <c r="AJ169" s="214">
        <f>AD169+AG169</f>
        <v>64000</v>
      </c>
      <c r="AK169" s="161">
        <f t="shared" ref="AK169:AL169" si="284">AE169+AH169</f>
        <v>30000</v>
      </c>
      <c r="AL169" s="161">
        <f t="shared" si="284"/>
        <v>35000</v>
      </c>
    </row>
    <row r="170" spans="1:38" s="221" customFormat="1" ht="37.5" x14ac:dyDescent="0.3">
      <c r="A170" s="152"/>
      <c r="B170" s="153" t="s">
        <v>438</v>
      </c>
      <c r="C170" s="223" t="s">
        <v>441</v>
      </c>
      <c r="D170" s="218"/>
      <c r="E170" s="218"/>
      <c r="F170" s="219"/>
      <c r="G170" s="219"/>
      <c r="H170" s="219"/>
      <c r="I170" s="220"/>
      <c r="J170" s="220"/>
      <c r="K170" s="220"/>
      <c r="L170" s="219"/>
      <c r="M170" s="219"/>
      <c r="N170" s="219"/>
      <c r="O170" s="219"/>
      <c r="P170" s="219"/>
      <c r="Q170" s="219"/>
      <c r="R170" s="161"/>
      <c r="S170" s="161"/>
      <c r="T170" s="161"/>
      <c r="U170" s="219"/>
      <c r="V170" s="219"/>
      <c r="W170" s="219"/>
      <c r="X170" s="161">
        <f>X171+X172</f>
        <v>0</v>
      </c>
      <c r="Y170" s="161">
        <f t="shared" ref="Y170:AF170" si="285">Y171+Y172</f>
        <v>0</v>
      </c>
      <c r="Z170" s="161">
        <f t="shared" si="285"/>
        <v>0</v>
      </c>
      <c r="AA170" s="161">
        <f t="shared" si="285"/>
        <v>0</v>
      </c>
      <c r="AB170" s="161">
        <f t="shared" si="285"/>
        <v>0</v>
      </c>
      <c r="AC170" s="161">
        <f t="shared" si="285"/>
        <v>0</v>
      </c>
      <c r="AD170" s="161">
        <f>AD171+AD172</f>
        <v>0</v>
      </c>
      <c r="AE170" s="161">
        <f t="shared" si="285"/>
        <v>0</v>
      </c>
      <c r="AF170" s="161">
        <f t="shared" si="285"/>
        <v>0</v>
      </c>
      <c r="AG170" s="161">
        <f>AG171+AG172+AG173</f>
        <v>52830</v>
      </c>
      <c r="AH170" s="161">
        <f t="shared" ref="AH170:AL170" si="286">AH171+AH172+AH173</f>
        <v>0</v>
      </c>
      <c r="AI170" s="161">
        <f t="shared" si="286"/>
        <v>0</v>
      </c>
      <c r="AJ170" s="214">
        <f>AJ171+AJ172+AJ173</f>
        <v>52830</v>
      </c>
      <c r="AK170" s="161">
        <f t="shared" si="286"/>
        <v>0</v>
      </c>
      <c r="AL170" s="161">
        <f t="shared" si="286"/>
        <v>0</v>
      </c>
    </row>
    <row r="171" spans="1:38" s="221" customFormat="1" ht="37.5" x14ac:dyDescent="0.3">
      <c r="A171" s="152">
        <v>900</v>
      </c>
      <c r="B171" s="428">
        <v>390002034</v>
      </c>
      <c r="C171" s="223" t="s">
        <v>439</v>
      </c>
      <c r="D171" s="218"/>
      <c r="E171" s="218"/>
      <c r="F171" s="219"/>
      <c r="G171" s="219"/>
      <c r="H171" s="219"/>
      <c r="I171" s="220"/>
      <c r="J171" s="220"/>
      <c r="K171" s="220"/>
      <c r="L171" s="219"/>
      <c r="M171" s="219"/>
      <c r="N171" s="219"/>
      <c r="O171" s="219"/>
      <c r="P171" s="219"/>
      <c r="Q171" s="219"/>
      <c r="R171" s="161"/>
      <c r="S171" s="161"/>
      <c r="T171" s="161"/>
      <c r="U171" s="219"/>
      <c r="V171" s="219"/>
      <c r="W171" s="219"/>
      <c r="X171" s="161">
        <v>0</v>
      </c>
      <c r="Y171" s="161">
        <v>0</v>
      </c>
      <c r="Z171" s="161">
        <v>0</v>
      </c>
      <c r="AA171" s="219"/>
      <c r="AB171" s="219"/>
      <c r="AC171" s="219"/>
      <c r="AD171" s="161">
        <f t="shared" ref="AD171:AF172" si="287">X171+AA171</f>
        <v>0</v>
      </c>
      <c r="AE171" s="161">
        <f t="shared" si="287"/>
        <v>0</v>
      </c>
      <c r="AF171" s="161">
        <f t="shared" si="287"/>
        <v>0</v>
      </c>
      <c r="AG171" s="219">
        <v>20250</v>
      </c>
      <c r="AH171" s="219"/>
      <c r="AI171" s="219"/>
      <c r="AJ171" s="214">
        <f t="shared" ref="AJ171:AL180" si="288">AD171+AG171</f>
        <v>20250</v>
      </c>
      <c r="AK171" s="161">
        <f t="shared" si="288"/>
        <v>0</v>
      </c>
      <c r="AL171" s="161">
        <f t="shared" si="288"/>
        <v>0</v>
      </c>
    </row>
    <row r="172" spans="1:38" s="221" customFormat="1" ht="18.75" x14ac:dyDescent="0.3">
      <c r="A172" s="152">
        <v>919</v>
      </c>
      <c r="B172" s="428">
        <v>390002175</v>
      </c>
      <c r="C172" s="223" t="s">
        <v>442</v>
      </c>
      <c r="D172" s="218"/>
      <c r="E172" s="218"/>
      <c r="F172" s="219"/>
      <c r="G172" s="219"/>
      <c r="H172" s="219"/>
      <c r="I172" s="220"/>
      <c r="J172" s="220"/>
      <c r="K172" s="220"/>
      <c r="L172" s="219"/>
      <c r="M172" s="219"/>
      <c r="N172" s="219"/>
      <c r="O172" s="219"/>
      <c r="P172" s="219"/>
      <c r="Q172" s="219"/>
      <c r="R172" s="161"/>
      <c r="S172" s="161"/>
      <c r="T172" s="161"/>
      <c r="U172" s="219"/>
      <c r="V172" s="219"/>
      <c r="W172" s="219"/>
      <c r="X172" s="161">
        <v>0</v>
      </c>
      <c r="Y172" s="161">
        <v>0</v>
      </c>
      <c r="Z172" s="161">
        <v>0</v>
      </c>
      <c r="AA172" s="219"/>
      <c r="AB172" s="219"/>
      <c r="AC172" s="219"/>
      <c r="AD172" s="161">
        <f t="shared" si="287"/>
        <v>0</v>
      </c>
      <c r="AE172" s="161">
        <f t="shared" si="287"/>
        <v>0</v>
      </c>
      <c r="AF172" s="161">
        <f t="shared" si="287"/>
        <v>0</v>
      </c>
      <c r="AG172" s="219">
        <v>10080</v>
      </c>
      <c r="AH172" s="219"/>
      <c r="AI172" s="219"/>
      <c r="AJ172" s="214">
        <f t="shared" si="288"/>
        <v>10080</v>
      </c>
      <c r="AK172" s="161">
        <f t="shared" si="288"/>
        <v>0</v>
      </c>
      <c r="AL172" s="161">
        <f t="shared" si="288"/>
        <v>0</v>
      </c>
    </row>
    <row r="173" spans="1:38" s="221" customFormat="1" ht="19.5" customHeight="1" x14ac:dyDescent="0.3">
      <c r="A173" s="152">
        <v>900</v>
      </c>
      <c r="B173" s="428">
        <v>390002028</v>
      </c>
      <c r="C173" s="223" t="s">
        <v>440</v>
      </c>
      <c r="D173" s="218"/>
      <c r="E173" s="218"/>
      <c r="F173" s="219"/>
      <c r="G173" s="219"/>
      <c r="H173" s="219"/>
      <c r="I173" s="220"/>
      <c r="J173" s="220"/>
      <c r="K173" s="220"/>
      <c r="L173" s="219"/>
      <c r="M173" s="219"/>
      <c r="N173" s="219"/>
      <c r="O173" s="219"/>
      <c r="P173" s="219"/>
      <c r="Q173" s="219"/>
      <c r="R173" s="161"/>
      <c r="S173" s="161"/>
      <c r="T173" s="161"/>
      <c r="U173" s="219"/>
      <c r="V173" s="219"/>
      <c r="W173" s="219"/>
      <c r="X173" s="161"/>
      <c r="Y173" s="161"/>
      <c r="Z173" s="161"/>
      <c r="AA173" s="219"/>
      <c r="AB173" s="219"/>
      <c r="AC173" s="219"/>
      <c r="AD173" s="161">
        <v>0</v>
      </c>
      <c r="AE173" s="161">
        <v>0</v>
      </c>
      <c r="AF173" s="161">
        <v>0</v>
      </c>
      <c r="AG173" s="219">
        <v>22500</v>
      </c>
      <c r="AH173" s="219"/>
      <c r="AI173" s="219"/>
      <c r="AJ173" s="214">
        <f t="shared" si="288"/>
        <v>22500</v>
      </c>
      <c r="AK173" s="161">
        <f t="shared" si="288"/>
        <v>0</v>
      </c>
      <c r="AL173" s="161">
        <f t="shared" si="288"/>
        <v>0</v>
      </c>
    </row>
    <row r="174" spans="1:38" s="156" customFormat="1" ht="77.25" customHeight="1" x14ac:dyDescent="0.3">
      <c r="A174" s="152">
        <v>900</v>
      </c>
      <c r="B174" s="240" t="s">
        <v>290</v>
      </c>
      <c r="C174" s="223" t="s">
        <v>291</v>
      </c>
      <c r="D174" s="155"/>
      <c r="E174" s="155">
        <v>18</v>
      </c>
      <c r="F174" s="158"/>
      <c r="G174" s="158"/>
      <c r="H174" s="158"/>
      <c r="I174" s="159">
        <f t="shared" si="281"/>
        <v>4335.3</v>
      </c>
      <c r="J174" s="159">
        <f t="shared" si="281"/>
        <v>26737.8</v>
      </c>
      <c r="K174" s="159">
        <f t="shared" si="281"/>
        <v>83344</v>
      </c>
      <c r="L174" s="160">
        <v>4335.3</v>
      </c>
      <c r="M174" s="160">
        <f>26737.8</f>
        <v>26737.8</v>
      </c>
      <c r="N174" s="160">
        <v>83344</v>
      </c>
      <c r="O174" s="160"/>
      <c r="P174" s="160"/>
      <c r="Q174" s="160"/>
      <c r="R174" s="161">
        <f t="shared" si="278"/>
        <v>4335.3</v>
      </c>
      <c r="S174" s="161">
        <f t="shared" si="278"/>
        <v>26737.8</v>
      </c>
      <c r="T174" s="161">
        <f t="shared" si="278"/>
        <v>83344</v>
      </c>
      <c r="U174" s="160"/>
      <c r="V174" s="160">
        <v>-0.1</v>
      </c>
      <c r="W174" s="160"/>
      <c r="X174" s="161">
        <f t="shared" si="282"/>
        <v>4335.3</v>
      </c>
      <c r="Y174" s="161">
        <f t="shared" si="282"/>
        <v>26737.7</v>
      </c>
      <c r="Z174" s="161">
        <f t="shared" si="282"/>
        <v>83344</v>
      </c>
      <c r="AA174" s="160"/>
      <c r="AB174" s="160"/>
      <c r="AC174" s="160"/>
      <c r="AD174" s="161">
        <f t="shared" si="283"/>
        <v>4335.3</v>
      </c>
      <c r="AE174" s="161">
        <f t="shared" si="283"/>
        <v>26737.7</v>
      </c>
      <c r="AF174" s="161">
        <f t="shared" si="283"/>
        <v>83344</v>
      </c>
      <c r="AG174" s="160"/>
      <c r="AH174" s="160"/>
      <c r="AI174" s="160"/>
      <c r="AJ174" s="214">
        <f t="shared" si="288"/>
        <v>4335.3</v>
      </c>
      <c r="AK174" s="161">
        <f t="shared" si="288"/>
        <v>26737.7</v>
      </c>
      <c r="AL174" s="161">
        <f t="shared" si="288"/>
        <v>83344</v>
      </c>
    </row>
    <row r="175" spans="1:38" s="156" customFormat="1" ht="97.5" customHeight="1" x14ac:dyDescent="0.3">
      <c r="A175" s="152">
        <v>900</v>
      </c>
      <c r="B175" s="240" t="s">
        <v>292</v>
      </c>
      <c r="C175" s="223" t="s">
        <v>293</v>
      </c>
      <c r="D175" s="155"/>
      <c r="E175" s="155">
        <v>18</v>
      </c>
      <c r="F175" s="158"/>
      <c r="G175" s="158"/>
      <c r="H175" s="158"/>
      <c r="I175" s="159">
        <f t="shared" si="281"/>
        <v>175340.7</v>
      </c>
      <c r="J175" s="159">
        <f t="shared" si="281"/>
        <v>140373.20000000001</v>
      </c>
      <c r="K175" s="159">
        <f t="shared" si="281"/>
        <v>0</v>
      </c>
      <c r="L175" s="160">
        <v>175340.7</v>
      </c>
      <c r="M175" s="160">
        <v>140373.20000000001</v>
      </c>
      <c r="N175" s="160">
        <v>0</v>
      </c>
      <c r="O175" s="160"/>
      <c r="P175" s="160"/>
      <c r="Q175" s="160"/>
      <c r="R175" s="161">
        <f t="shared" si="278"/>
        <v>175340.7</v>
      </c>
      <c r="S175" s="161">
        <f t="shared" si="278"/>
        <v>140373.20000000001</v>
      </c>
      <c r="T175" s="161">
        <f t="shared" si="278"/>
        <v>0</v>
      </c>
      <c r="U175" s="160"/>
      <c r="V175" s="160"/>
      <c r="W175" s="160"/>
      <c r="X175" s="161">
        <f t="shared" si="282"/>
        <v>175340.7</v>
      </c>
      <c r="Y175" s="161">
        <f t="shared" si="282"/>
        <v>140373.20000000001</v>
      </c>
      <c r="Z175" s="161">
        <f t="shared" si="282"/>
        <v>0</v>
      </c>
      <c r="AA175" s="160"/>
      <c r="AB175" s="160"/>
      <c r="AC175" s="160"/>
      <c r="AD175" s="161">
        <f t="shared" si="283"/>
        <v>175340.7</v>
      </c>
      <c r="AE175" s="161">
        <f t="shared" si="283"/>
        <v>140373.20000000001</v>
      </c>
      <c r="AF175" s="161">
        <f t="shared" si="283"/>
        <v>0</v>
      </c>
      <c r="AG175" s="160"/>
      <c r="AH175" s="160"/>
      <c r="AI175" s="160"/>
      <c r="AJ175" s="214">
        <f t="shared" si="288"/>
        <v>175340.7</v>
      </c>
      <c r="AK175" s="161">
        <f t="shared" si="288"/>
        <v>140373.20000000001</v>
      </c>
      <c r="AL175" s="161">
        <f t="shared" si="288"/>
        <v>0</v>
      </c>
    </row>
    <row r="176" spans="1:38" s="215" customFormat="1" ht="46.5" customHeight="1" x14ac:dyDescent="0.25">
      <c r="A176" s="209"/>
      <c r="B176" s="117" t="s">
        <v>399</v>
      </c>
      <c r="C176" s="191" t="s">
        <v>401</v>
      </c>
      <c r="D176" s="155"/>
      <c r="E176" s="155">
        <v>14</v>
      </c>
      <c r="F176" s="158"/>
      <c r="G176" s="158"/>
      <c r="H176" s="158"/>
      <c r="I176" s="159">
        <f>L176-F176</f>
        <v>3096</v>
      </c>
      <c r="J176" s="159">
        <f>M176-G176</f>
        <v>3096</v>
      </c>
      <c r="K176" s="159">
        <f>N176-H176</f>
        <v>1548</v>
      </c>
      <c r="L176" s="160">
        <v>3096</v>
      </c>
      <c r="M176" s="160">
        <v>3096</v>
      </c>
      <c r="N176" s="160">
        <v>1548</v>
      </c>
      <c r="O176" s="160"/>
      <c r="P176" s="160"/>
      <c r="Q176" s="160"/>
      <c r="R176" s="161">
        <f t="shared" si="278"/>
        <v>3096</v>
      </c>
      <c r="S176" s="161">
        <f t="shared" si="278"/>
        <v>3096</v>
      </c>
      <c r="T176" s="161">
        <f t="shared" si="278"/>
        <v>1548</v>
      </c>
      <c r="U176" s="160"/>
      <c r="V176" s="160"/>
      <c r="W176" s="160"/>
      <c r="X176" s="161">
        <f t="shared" si="282"/>
        <v>3096</v>
      </c>
      <c r="Y176" s="161">
        <f t="shared" si="282"/>
        <v>3096</v>
      </c>
      <c r="Z176" s="161">
        <f t="shared" si="282"/>
        <v>1548</v>
      </c>
      <c r="AA176" s="160"/>
      <c r="AB176" s="160"/>
      <c r="AC176" s="160"/>
      <c r="AD176" s="161">
        <f t="shared" si="283"/>
        <v>3096</v>
      </c>
      <c r="AE176" s="161">
        <f t="shared" si="283"/>
        <v>3096</v>
      </c>
      <c r="AF176" s="161">
        <f t="shared" si="283"/>
        <v>1548</v>
      </c>
      <c r="AG176" s="160"/>
      <c r="AH176" s="160"/>
      <c r="AI176" s="160"/>
      <c r="AJ176" s="214">
        <f t="shared" si="288"/>
        <v>3096</v>
      </c>
      <c r="AK176" s="161">
        <f t="shared" si="288"/>
        <v>3096</v>
      </c>
      <c r="AL176" s="161">
        <f t="shared" si="288"/>
        <v>1548</v>
      </c>
    </row>
    <row r="177" spans="1:38" s="215" customFormat="1" ht="57.75" customHeight="1" x14ac:dyDescent="0.25">
      <c r="A177" s="152">
        <v>900</v>
      </c>
      <c r="B177" s="117" t="s">
        <v>416</v>
      </c>
      <c r="C177" s="191" t="s">
        <v>417</v>
      </c>
      <c r="D177" s="155"/>
      <c r="E177" s="155"/>
      <c r="F177" s="158"/>
      <c r="G177" s="158"/>
      <c r="H177" s="158"/>
      <c r="I177" s="159"/>
      <c r="J177" s="159"/>
      <c r="K177" s="159"/>
      <c r="L177" s="160"/>
      <c r="M177" s="160"/>
      <c r="N177" s="160"/>
      <c r="O177" s="160"/>
      <c r="P177" s="160"/>
      <c r="Q177" s="160"/>
      <c r="R177" s="161"/>
      <c r="S177" s="161"/>
      <c r="T177" s="161"/>
      <c r="U177" s="160">
        <v>53.4</v>
      </c>
      <c r="V177" s="160"/>
      <c r="W177" s="160"/>
      <c r="X177" s="161">
        <f t="shared" si="282"/>
        <v>53.4</v>
      </c>
      <c r="Y177" s="161">
        <f t="shared" si="282"/>
        <v>0</v>
      </c>
      <c r="Z177" s="161">
        <f t="shared" si="282"/>
        <v>0</v>
      </c>
      <c r="AA177" s="160"/>
      <c r="AB177" s="160"/>
      <c r="AC177" s="160"/>
      <c r="AD177" s="161">
        <f t="shared" si="283"/>
        <v>53.4</v>
      </c>
      <c r="AE177" s="161">
        <f t="shared" si="283"/>
        <v>0</v>
      </c>
      <c r="AF177" s="161">
        <f t="shared" si="283"/>
        <v>0</v>
      </c>
      <c r="AG177" s="160">
        <v>-53.4</v>
      </c>
      <c r="AH177" s="160"/>
      <c r="AI177" s="160"/>
      <c r="AJ177" s="214">
        <f t="shared" si="288"/>
        <v>0</v>
      </c>
      <c r="AK177" s="161">
        <f t="shared" si="288"/>
        <v>0</v>
      </c>
      <c r="AL177" s="161">
        <f t="shared" si="288"/>
        <v>0</v>
      </c>
    </row>
    <row r="178" spans="1:38" s="156" customFormat="1" ht="37.5" customHeight="1" x14ac:dyDescent="0.25">
      <c r="A178" s="152">
        <v>900</v>
      </c>
      <c r="B178" s="117" t="s">
        <v>400</v>
      </c>
      <c r="C178" s="191" t="s">
        <v>250</v>
      </c>
      <c r="D178" s="155"/>
      <c r="E178" s="155"/>
      <c r="F178" s="158"/>
      <c r="G178" s="158"/>
      <c r="H178" s="158"/>
      <c r="I178" s="159">
        <f t="shared" si="281"/>
        <v>0</v>
      </c>
      <c r="J178" s="159">
        <f t="shared" si="281"/>
        <v>0</v>
      </c>
      <c r="K178" s="159">
        <f t="shared" si="281"/>
        <v>0</v>
      </c>
      <c r="L178" s="160">
        <v>0</v>
      </c>
      <c r="M178" s="160">
        <v>0</v>
      </c>
      <c r="N178" s="160">
        <v>0</v>
      </c>
      <c r="O178" s="161">
        <v>2386.5</v>
      </c>
      <c r="P178" s="158"/>
      <c r="Q178" s="158"/>
      <c r="R178" s="161">
        <f t="shared" si="278"/>
        <v>2386.5</v>
      </c>
      <c r="S178" s="161">
        <f t="shared" si="278"/>
        <v>0</v>
      </c>
      <c r="T178" s="161">
        <f t="shared" si="278"/>
        <v>0</v>
      </c>
      <c r="U178" s="161"/>
      <c r="V178" s="158"/>
      <c r="W178" s="158"/>
      <c r="X178" s="161">
        <f t="shared" si="282"/>
        <v>2386.5</v>
      </c>
      <c r="Y178" s="161">
        <f t="shared" si="282"/>
        <v>0</v>
      </c>
      <c r="Z178" s="161">
        <f t="shared" si="282"/>
        <v>0</v>
      </c>
      <c r="AA178" s="161"/>
      <c r="AB178" s="158"/>
      <c r="AC178" s="158"/>
      <c r="AD178" s="161">
        <f t="shared" si="283"/>
        <v>2386.5</v>
      </c>
      <c r="AE178" s="161">
        <f t="shared" si="283"/>
        <v>0</v>
      </c>
      <c r="AF178" s="161">
        <f t="shared" si="283"/>
        <v>0</v>
      </c>
      <c r="AG178" s="161"/>
      <c r="AH178" s="158"/>
      <c r="AI178" s="158"/>
      <c r="AJ178" s="214">
        <f t="shared" si="288"/>
        <v>2386.5</v>
      </c>
      <c r="AK178" s="161">
        <f t="shared" si="288"/>
        <v>0</v>
      </c>
      <c r="AL178" s="161">
        <f t="shared" si="288"/>
        <v>0</v>
      </c>
    </row>
    <row r="179" spans="1:38" s="156" customFormat="1" ht="60.75" customHeight="1" x14ac:dyDescent="0.3">
      <c r="A179" s="152">
        <v>919</v>
      </c>
      <c r="B179" s="117" t="s">
        <v>294</v>
      </c>
      <c r="C179" s="223" t="s">
        <v>184</v>
      </c>
      <c r="D179" s="155"/>
      <c r="E179" s="155">
        <v>45</v>
      </c>
      <c r="F179" s="158"/>
      <c r="G179" s="158"/>
      <c r="H179" s="158"/>
      <c r="I179" s="159">
        <f t="shared" si="281"/>
        <v>25096.9</v>
      </c>
      <c r="J179" s="159">
        <f t="shared" si="281"/>
        <v>25149.4</v>
      </c>
      <c r="K179" s="159">
        <f t="shared" si="281"/>
        <v>26188.5</v>
      </c>
      <c r="L179" s="160">
        <v>25096.9</v>
      </c>
      <c r="M179" s="160">
        <v>25149.4</v>
      </c>
      <c r="N179" s="160">
        <v>26188.5</v>
      </c>
      <c r="O179" s="160"/>
      <c r="P179" s="160"/>
      <c r="Q179" s="160"/>
      <c r="R179" s="161">
        <f t="shared" si="278"/>
        <v>25096.9</v>
      </c>
      <c r="S179" s="161">
        <f t="shared" si="278"/>
        <v>25149.4</v>
      </c>
      <c r="T179" s="161">
        <f t="shared" si="278"/>
        <v>26188.5</v>
      </c>
      <c r="U179" s="160"/>
      <c r="V179" s="160"/>
      <c r="W179" s="160"/>
      <c r="X179" s="161">
        <f t="shared" si="282"/>
        <v>25096.9</v>
      </c>
      <c r="Y179" s="161">
        <f t="shared" si="282"/>
        <v>25149.4</v>
      </c>
      <c r="Z179" s="161">
        <f t="shared" si="282"/>
        <v>26188.5</v>
      </c>
      <c r="AA179" s="160"/>
      <c r="AB179" s="160"/>
      <c r="AC179" s="160"/>
      <c r="AD179" s="161">
        <f t="shared" si="283"/>
        <v>25096.9</v>
      </c>
      <c r="AE179" s="161">
        <f t="shared" si="283"/>
        <v>25149.4</v>
      </c>
      <c r="AF179" s="161">
        <f t="shared" si="283"/>
        <v>26188.5</v>
      </c>
      <c r="AG179" s="160">
        <v>-1454.6</v>
      </c>
      <c r="AH179" s="160"/>
      <c r="AI179" s="160"/>
      <c r="AJ179" s="214">
        <f t="shared" si="288"/>
        <v>23642.300000000003</v>
      </c>
      <c r="AK179" s="161">
        <f t="shared" si="288"/>
        <v>25149.4</v>
      </c>
      <c r="AL179" s="161">
        <f t="shared" si="288"/>
        <v>26188.5</v>
      </c>
    </row>
    <row r="180" spans="1:38" s="156" customFormat="1" ht="37.5" customHeight="1" x14ac:dyDescent="0.3">
      <c r="A180" s="152"/>
      <c r="B180" s="117" t="s">
        <v>418</v>
      </c>
      <c r="C180" s="241" t="s">
        <v>419</v>
      </c>
      <c r="D180" s="155"/>
      <c r="E180" s="155"/>
      <c r="F180" s="158"/>
      <c r="G180" s="158"/>
      <c r="H180" s="158"/>
      <c r="I180" s="159"/>
      <c r="J180" s="159"/>
      <c r="K180" s="159"/>
      <c r="L180" s="158"/>
      <c r="M180" s="158"/>
      <c r="N180" s="158"/>
      <c r="O180" s="158"/>
      <c r="P180" s="158"/>
      <c r="Q180" s="158"/>
      <c r="R180" s="161"/>
      <c r="S180" s="161"/>
      <c r="T180" s="161"/>
      <c r="U180" s="160">
        <v>7815.1</v>
      </c>
      <c r="V180" s="158"/>
      <c r="W180" s="158"/>
      <c r="X180" s="161">
        <f t="shared" si="282"/>
        <v>7815.1</v>
      </c>
      <c r="Y180" s="161">
        <f t="shared" si="282"/>
        <v>0</v>
      </c>
      <c r="Z180" s="161">
        <f t="shared" si="282"/>
        <v>0</v>
      </c>
      <c r="AA180" s="160"/>
      <c r="AB180" s="158"/>
      <c r="AC180" s="158"/>
      <c r="AD180" s="161">
        <f t="shared" si="283"/>
        <v>7815.1</v>
      </c>
      <c r="AE180" s="161">
        <f t="shared" si="283"/>
        <v>0</v>
      </c>
      <c r="AF180" s="161">
        <f t="shared" si="283"/>
        <v>0</v>
      </c>
      <c r="AG180" s="160"/>
      <c r="AH180" s="158"/>
      <c r="AI180" s="158"/>
      <c r="AJ180" s="161">
        <f t="shared" si="288"/>
        <v>7815.1</v>
      </c>
      <c r="AK180" s="161">
        <f t="shared" si="288"/>
        <v>0</v>
      </c>
      <c r="AL180" s="161">
        <f t="shared" si="288"/>
        <v>0</v>
      </c>
    </row>
    <row r="181" spans="1:38" s="156" customFormat="1" ht="18.75" x14ac:dyDescent="0.25">
      <c r="A181" s="152"/>
      <c r="B181" s="117" t="s">
        <v>295</v>
      </c>
      <c r="C181" s="191" t="s">
        <v>185</v>
      </c>
      <c r="D181" s="155"/>
      <c r="E181" s="155"/>
      <c r="F181" s="192">
        <f t="shared" ref="F181:K181" si="289">SUM(F182:F188)</f>
        <v>1798.6</v>
      </c>
      <c r="G181" s="192">
        <f t="shared" si="289"/>
        <v>1793.6</v>
      </c>
      <c r="H181" s="192">
        <f t="shared" si="289"/>
        <v>1793.6</v>
      </c>
      <c r="I181" s="192">
        <f t="shared" si="289"/>
        <v>0</v>
      </c>
      <c r="J181" s="192">
        <f t="shared" si="289"/>
        <v>0</v>
      </c>
      <c r="K181" s="192">
        <f t="shared" si="289"/>
        <v>0</v>
      </c>
      <c r="L181" s="193">
        <f t="shared" ref="L181:W181" si="290">SUM(L182:L190)</f>
        <v>6223.6</v>
      </c>
      <c r="M181" s="193">
        <f t="shared" si="290"/>
        <v>6218.6</v>
      </c>
      <c r="N181" s="193">
        <f t="shared" si="290"/>
        <v>6218.6</v>
      </c>
      <c r="O181" s="193">
        <f t="shared" si="290"/>
        <v>1250</v>
      </c>
      <c r="P181" s="193">
        <f t="shared" si="290"/>
        <v>0</v>
      </c>
      <c r="Q181" s="193">
        <f t="shared" si="290"/>
        <v>0</v>
      </c>
      <c r="R181" s="193">
        <f t="shared" si="290"/>
        <v>7473.6</v>
      </c>
      <c r="S181" s="193">
        <f t="shared" si="290"/>
        <v>6218.6</v>
      </c>
      <c r="T181" s="193">
        <f t="shared" si="290"/>
        <v>6218.6</v>
      </c>
      <c r="U181" s="193">
        <f t="shared" si="290"/>
        <v>1903.6</v>
      </c>
      <c r="V181" s="193">
        <f t="shared" si="290"/>
        <v>0</v>
      </c>
      <c r="W181" s="193">
        <f t="shared" si="290"/>
        <v>0</v>
      </c>
      <c r="X181" s="193">
        <f>SUM(X182:X191)</f>
        <v>9377.2000000000007</v>
      </c>
      <c r="Y181" s="193">
        <f>SUM(Y182:Y191)</f>
        <v>6218.6</v>
      </c>
      <c r="Z181" s="193">
        <f>SUM(Z182:Z191)</f>
        <v>10718.6</v>
      </c>
      <c r="AA181" s="193">
        <f>SUM(AA182:AA190)</f>
        <v>4237.3</v>
      </c>
      <c r="AB181" s="193">
        <f>SUM(AB182:AB190)</f>
        <v>0</v>
      </c>
      <c r="AC181" s="193">
        <f>SUM(AC182:AC190)</f>
        <v>0</v>
      </c>
      <c r="AD181" s="193">
        <f>SUM(AD182:AD191)</f>
        <v>13614.5</v>
      </c>
      <c r="AE181" s="193">
        <f>SUM(AE182:AE191)</f>
        <v>6218.6</v>
      </c>
      <c r="AF181" s="193">
        <f>SUM(AF182:AF191)</f>
        <v>10718.6</v>
      </c>
      <c r="AG181" s="193">
        <f>SUM(AG182:AG190)</f>
        <v>-638.59999999999991</v>
      </c>
      <c r="AH181" s="193">
        <f>SUM(AH182:AH190)</f>
        <v>0</v>
      </c>
      <c r="AI181" s="193">
        <f>SUM(AI182:AI190)</f>
        <v>0</v>
      </c>
      <c r="AJ181" s="193">
        <f>SUM(AJ182:AJ191)</f>
        <v>12975.9</v>
      </c>
      <c r="AK181" s="193">
        <f>SUM(AK182:AK191)</f>
        <v>6218.6</v>
      </c>
      <c r="AL181" s="193">
        <f>SUM(AL182:AL191)</f>
        <v>10718.6</v>
      </c>
    </row>
    <row r="182" spans="1:38" s="156" customFormat="1" ht="18.75" x14ac:dyDescent="0.25">
      <c r="A182" s="152">
        <v>900</v>
      </c>
      <c r="B182" s="242" t="s">
        <v>77</v>
      </c>
      <c r="C182" s="228" t="s">
        <v>186</v>
      </c>
      <c r="D182" s="155">
        <v>28</v>
      </c>
      <c r="E182" s="155">
        <v>33</v>
      </c>
      <c r="F182" s="158">
        <v>219.6</v>
      </c>
      <c r="G182" s="158">
        <v>219.6</v>
      </c>
      <c r="H182" s="158">
        <v>219.6</v>
      </c>
      <c r="I182" s="159">
        <f t="shared" si="281"/>
        <v>0</v>
      </c>
      <c r="J182" s="159">
        <f t="shared" si="281"/>
        <v>0</v>
      </c>
      <c r="K182" s="159">
        <f t="shared" si="281"/>
        <v>0</v>
      </c>
      <c r="L182" s="160">
        <v>219.6</v>
      </c>
      <c r="M182" s="160">
        <v>219.6</v>
      </c>
      <c r="N182" s="160">
        <v>219.6</v>
      </c>
      <c r="O182" s="160"/>
      <c r="P182" s="160"/>
      <c r="Q182" s="160"/>
      <c r="R182" s="161">
        <f t="shared" si="278"/>
        <v>219.6</v>
      </c>
      <c r="S182" s="161">
        <f t="shared" si="278"/>
        <v>219.6</v>
      </c>
      <c r="T182" s="161">
        <f t="shared" si="278"/>
        <v>219.6</v>
      </c>
      <c r="U182" s="160"/>
      <c r="V182" s="160"/>
      <c r="W182" s="160"/>
      <c r="X182" s="161">
        <f t="shared" ref="X182:Z191" si="291">R182+U182</f>
        <v>219.6</v>
      </c>
      <c r="Y182" s="161">
        <f t="shared" si="291"/>
        <v>219.6</v>
      </c>
      <c r="Z182" s="161">
        <f t="shared" si="291"/>
        <v>219.6</v>
      </c>
      <c r="AA182" s="160"/>
      <c r="AB182" s="160"/>
      <c r="AC182" s="160"/>
      <c r="AD182" s="161">
        <f t="shared" ref="AD182:AF191" si="292">X182+AA182</f>
        <v>219.6</v>
      </c>
      <c r="AE182" s="161">
        <f t="shared" si="292"/>
        <v>219.6</v>
      </c>
      <c r="AF182" s="161">
        <f t="shared" si="292"/>
        <v>219.6</v>
      </c>
      <c r="AG182" s="160"/>
      <c r="AH182" s="160"/>
      <c r="AI182" s="160"/>
      <c r="AJ182" s="161">
        <f t="shared" ref="AJ182:AL191" si="293">AD182+AG182</f>
        <v>219.6</v>
      </c>
      <c r="AK182" s="161">
        <f t="shared" si="293"/>
        <v>219.6</v>
      </c>
      <c r="AL182" s="161">
        <f>AF182+AI182</f>
        <v>219.6</v>
      </c>
    </row>
    <row r="183" spans="1:38" s="190" customFormat="1" ht="18.75" customHeight="1" x14ac:dyDescent="0.3">
      <c r="A183" s="152">
        <v>904</v>
      </c>
      <c r="B183" s="242" t="s">
        <v>420</v>
      </c>
      <c r="C183" s="188" t="s">
        <v>296</v>
      </c>
      <c r="D183" s="155"/>
      <c r="E183" s="155"/>
      <c r="F183" s="158"/>
      <c r="G183" s="158"/>
      <c r="H183" s="158"/>
      <c r="I183" s="189">
        <f t="shared" si="281"/>
        <v>0</v>
      </c>
      <c r="J183" s="159">
        <f t="shared" si="281"/>
        <v>0</v>
      </c>
      <c r="K183" s="159">
        <f t="shared" si="281"/>
        <v>0</v>
      </c>
      <c r="L183" s="158"/>
      <c r="M183" s="158"/>
      <c r="N183" s="158"/>
      <c r="O183" s="158"/>
      <c r="P183" s="158"/>
      <c r="Q183" s="158"/>
      <c r="R183" s="161">
        <f t="shared" si="278"/>
        <v>0</v>
      </c>
      <c r="S183" s="161">
        <f t="shared" si="278"/>
        <v>0</v>
      </c>
      <c r="T183" s="161">
        <f t="shared" si="278"/>
        <v>0</v>
      </c>
      <c r="U183" s="160">
        <v>1903.6</v>
      </c>
      <c r="V183" s="158"/>
      <c r="W183" s="158"/>
      <c r="X183" s="161">
        <f t="shared" si="291"/>
        <v>1903.6</v>
      </c>
      <c r="Y183" s="161">
        <f t="shared" si="291"/>
        <v>0</v>
      </c>
      <c r="Z183" s="161">
        <f t="shared" si="291"/>
        <v>0</v>
      </c>
      <c r="AA183" s="160"/>
      <c r="AB183" s="158"/>
      <c r="AC183" s="158"/>
      <c r="AD183" s="161">
        <f t="shared" si="292"/>
        <v>1903.6</v>
      </c>
      <c r="AE183" s="161">
        <f t="shared" si="292"/>
        <v>0</v>
      </c>
      <c r="AF183" s="161">
        <f t="shared" si="292"/>
        <v>0</v>
      </c>
      <c r="AG183" s="160">
        <v>-1038.5999999999999</v>
      </c>
      <c r="AH183" s="158"/>
      <c r="AI183" s="158"/>
      <c r="AJ183" s="161">
        <f t="shared" si="293"/>
        <v>865</v>
      </c>
      <c r="AK183" s="161">
        <f t="shared" si="293"/>
        <v>0</v>
      </c>
      <c r="AL183" s="161">
        <f>AF183+AI183</f>
        <v>0</v>
      </c>
    </row>
    <row r="184" spans="1:38" s="190" customFormat="1" ht="18.75" customHeight="1" x14ac:dyDescent="0.3">
      <c r="A184" s="152">
        <v>904</v>
      </c>
      <c r="B184" s="242" t="s">
        <v>432</v>
      </c>
      <c r="C184" s="188" t="s">
        <v>505</v>
      </c>
      <c r="D184" s="155"/>
      <c r="E184" s="155"/>
      <c r="F184" s="158"/>
      <c r="G184" s="158"/>
      <c r="H184" s="158"/>
      <c r="I184" s="189"/>
      <c r="J184" s="159"/>
      <c r="K184" s="159"/>
      <c r="L184" s="158"/>
      <c r="M184" s="158"/>
      <c r="N184" s="158"/>
      <c r="O184" s="158"/>
      <c r="P184" s="158"/>
      <c r="Q184" s="158"/>
      <c r="R184" s="161"/>
      <c r="S184" s="161"/>
      <c r="T184" s="161"/>
      <c r="U184" s="160"/>
      <c r="V184" s="158"/>
      <c r="W184" s="158"/>
      <c r="X184" s="161"/>
      <c r="Y184" s="161"/>
      <c r="Z184" s="161"/>
      <c r="AA184" s="160">
        <v>4237.3</v>
      </c>
      <c r="AB184" s="158"/>
      <c r="AC184" s="158"/>
      <c r="AD184" s="161">
        <f t="shared" si="292"/>
        <v>4237.3</v>
      </c>
      <c r="AE184" s="161">
        <f t="shared" si="292"/>
        <v>0</v>
      </c>
      <c r="AF184" s="161">
        <f t="shared" si="292"/>
        <v>0</v>
      </c>
      <c r="AG184" s="160"/>
      <c r="AH184" s="158"/>
      <c r="AI184" s="158"/>
      <c r="AJ184" s="161">
        <f t="shared" si="293"/>
        <v>4237.3</v>
      </c>
      <c r="AK184" s="161">
        <f t="shared" si="293"/>
        <v>0</v>
      </c>
      <c r="AL184" s="161">
        <f t="shared" si="293"/>
        <v>0</v>
      </c>
    </row>
    <row r="185" spans="1:38" s="156" customFormat="1" ht="18.75" x14ac:dyDescent="0.25">
      <c r="A185" s="152">
        <v>911</v>
      </c>
      <c r="B185" s="242" t="s">
        <v>78</v>
      </c>
      <c r="C185" s="228" t="s">
        <v>187</v>
      </c>
      <c r="D185" s="155">
        <v>27</v>
      </c>
      <c r="E185" s="155">
        <v>30</v>
      </c>
      <c r="F185" s="158">
        <v>1209</v>
      </c>
      <c r="G185" s="158">
        <v>1209</v>
      </c>
      <c r="H185" s="158">
        <v>1209</v>
      </c>
      <c r="I185" s="159">
        <f t="shared" si="281"/>
        <v>0</v>
      </c>
      <c r="J185" s="159">
        <f t="shared" si="281"/>
        <v>0</v>
      </c>
      <c r="K185" s="159">
        <f t="shared" si="281"/>
        <v>0</v>
      </c>
      <c r="L185" s="160">
        <v>1209</v>
      </c>
      <c r="M185" s="160">
        <v>1209</v>
      </c>
      <c r="N185" s="160">
        <v>1209</v>
      </c>
      <c r="O185" s="160"/>
      <c r="P185" s="160"/>
      <c r="Q185" s="160"/>
      <c r="R185" s="161">
        <f t="shared" si="278"/>
        <v>1209</v>
      </c>
      <c r="S185" s="161">
        <f t="shared" si="278"/>
        <v>1209</v>
      </c>
      <c r="T185" s="161">
        <f t="shared" si="278"/>
        <v>1209</v>
      </c>
      <c r="U185" s="160"/>
      <c r="V185" s="160"/>
      <c r="W185" s="160"/>
      <c r="X185" s="161">
        <f t="shared" si="291"/>
        <v>1209</v>
      </c>
      <c r="Y185" s="161">
        <f t="shared" si="291"/>
        <v>1209</v>
      </c>
      <c r="Z185" s="161">
        <f t="shared" si="291"/>
        <v>1209</v>
      </c>
      <c r="AA185" s="160"/>
      <c r="AB185" s="160"/>
      <c r="AC185" s="160"/>
      <c r="AD185" s="161">
        <f t="shared" si="292"/>
        <v>1209</v>
      </c>
      <c r="AE185" s="161">
        <f t="shared" si="292"/>
        <v>1209</v>
      </c>
      <c r="AF185" s="161">
        <f t="shared" si="292"/>
        <v>1209</v>
      </c>
      <c r="AG185" s="160"/>
      <c r="AH185" s="160"/>
      <c r="AI185" s="160"/>
      <c r="AJ185" s="161">
        <f t="shared" si="293"/>
        <v>1209</v>
      </c>
      <c r="AK185" s="161">
        <f t="shared" si="293"/>
        <v>1209</v>
      </c>
      <c r="AL185" s="161">
        <f t="shared" si="293"/>
        <v>1209</v>
      </c>
    </row>
    <row r="186" spans="1:38" s="156" customFormat="1" ht="37.5" x14ac:dyDescent="0.25">
      <c r="A186" s="152">
        <v>911</v>
      </c>
      <c r="B186" s="242" t="s">
        <v>79</v>
      </c>
      <c r="C186" s="228" t="s">
        <v>188</v>
      </c>
      <c r="D186" s="155">
        <v>25</v>
      </c>
      <c r="E186" s="155">
        <v>30</v>
      </c>
      <c r="F186" s="158">
        <v>365</v>
      </c>
      <c r="G186" s="158">
        <v>365</v>
      </c>
      <c r="H186" s="158">
        <v>365</v>
      </c>
      <c r="I186" s="159">
        <f t="shared" si="281"/>
        <v>0</v>
      </c>
      <c r="J186" s="159">
        <f t="shared" si="281"/>
        <v>0</v>
      </c>
      <c r="K186" s="159">
        <f t="shared" si="281"/>
        <v>0</v>
      </c>
      <c r="L186" s="160">
        <v>365</v>
      </c>
      <c r="M186" s="160">
        <v>365</v>
      </c>
      <c r="N186" s="160">
        <v>365</v>
      </c>
      <c r="O186" s="160"/>
      <c r="P186" s="160"/>
      <c r="Q186" s="160"/>
      <c r="R186" s="161">
        <f t="shared" si="278"/>
        <v>365</v>
      </c>
      <c r="S186" s="161">
        <f t="shared" si="278"/>
        <v>365</v>
      </c>
      <c r="T186" s="161">
        <f t="shared" si="278"/>
        <v>365</v>
      </c>
      <c r="U186" s="160"/>
      <c r="V186" s="160"/>
      <c r="W186" s="160"/>
      <c r="X186" s="161">
        <f t="shared" si="291"/>
        <v>365</v>
      </c>
      <c r="Y186" s="161">
        <f t="shared" si="291"/>
        <v>365</v>
      </c>
      <c r="Z186" s="161">
        <f t="shared" si="291"/>
        <v>365</v>
      </c>
      <c r="AA186" s="160"/>
      <c r="AB186" s="160"/>
      <c r="AC186" s="160"/>
      <c r="AD186" s="161">
        <f t="shared" si="292"/>
        <v>365</v>
      </c>
      <c r="AE186" s="161">
        <f t="shared" si="292"/>
        <v>365</v>
      </c>
      <c r="AF186" s="161">
        <f t="shared" si="292"/>
        <v>365</v>
      </c>
      <c r="AG186" s="160"/>
      <c r="AH186" s="160"/>
      <c r="AI186" s="160"/>
      <c r="AJ186" s="161">
        <f t="shared" si="293"/>
        <v>365</v>
      </c>
      <c r="AK186" s="161">
        <f t="shared" si="293"/>
        <v>365</v>
      </c>
      <c r="AL186" s="161">
        <f t="shared" si="293"/>
        <v>365</v>
      </c>
    </row>
    <row r="187" spans="1:38" s="156" customFormat="1" ht="18.75" x14ac:dyDescent="0.25">
      <c r="A187" s="152">
        <v>911</v>
      </c>
      <c r="B187" s="242" t="s">
        <v>80</v>
      </c>
      <c r="C187" s="228" t="s">
        <v>190</v>
      </c>
      <c r="D187" s="155">
        <v>25</v>
      </c>
      <c r="E187" s="155">
        <v>30</v>
      </c>
      <c r="F187" s="158">
        <v>5</v>
      </c>
      <c r="G187" s="158">
        <v>0</v>
      </c>
      <c r="H187" s="158">
        <v>0</v>
      </c>
      <c r="I187" s="159">
        <f t="shared" si="281"/>
        <v>0</v>
      </c>
      <c r="J187" s="159">
        <f t="shared" si="281"/>
        <v>0</v>
      </c>
      <c r="K187" s="159">
        <f t="shared" si="281"/>
        <v>0</v>
      </c>
      <c r="L187" s="160">
        <v>5</v>
      </c>
      <c r="M187" s="160">
        <v>0</v>
      </c>
      <c r="N187" s="160">
        <v>0</v>
      </c>
      <c r="O187" s="160"/>
      <c r="P187" s="160"/>
      <c r="Q187" s="160"/>
      <c r="R187" s="161">
        <f t="shared" si="278"/>
        <v>5</v>
      </c>
      <c r="S187" s="161">
        <f t="shared" si="278"/>
        <v>0</v>
      </c>
      <c r="T187" s="161">
        <f t="shared" si="278"/>
        <v>0</v>
      </c>
      <c r="U187" s="160"/>
      <c r="V187" s="160"/>
      <c r="W187" s="160"/>
      <c r="X187" s="161">
        <f t="shared" si="291"/>
        <v>5</v>
      </c>
      <c r="Y187" s="161">
        <f t="shared" si="291"/>
        <v>0</v>
      </c>
      <c r="Z187" s="161">
        <f t="shared" si="291"/>
        <v>0</v>
      </c>
      <c r="AA187" s="160"/>
      <c r="AB187" s="160"/>
      <c r="AC187" s="160"/>
      <c r="AD187" s="161">
        <f t="shared" si="292"/>
        <v>5</v>
      </c>
      <c r="AE187" s="161">
        <f t="shared" si="292"/>
        <v>0</v>
      </c>
      <c r="AF187" s="161">
        <f t="shared" si="292"/>
        <v>0</v>
      </c>
      <c r="AG187" s="160"/>
      <c r="AH187" s="160"/>
      <c r="AI187" s="160"/>
      <c r="AJ187" s="161">
        <f t="shared" si="293"/>
        <v>5</v>
      </c>
      <c r="AK187" s="161">
        <f t="shared" si="293"/>
        <v>0</v>
      </c>
      <c r="AL187" s="161">
        <f t="shared" si="293"/>
        <v>0</v>
      </c>
    </row>
    <row r="188" spans="1:38" s="190" customFormat="1" ht="20.25" customHeight="1" x14ac:dyDescent="0.3">
      <c r="A188" s="152">
        <v>911</v>
      </c>
      <c r="B188" s="242" t="s">
        <v>297</v>
      </c>
      <c r="C188" s="228" t="s">
        <v>298</v>
      </c>
      <c r="D188" s="155"/>
      <c r="E188" s="155"/>
      <c r="F188" s="158"/>
      <c r="G188" s="158"/>
      <c r="H188" s="158"/>
      <c r="I188" s="189">
        <f t="shared" si="281"/>
        <v>0</v>
      </c>
      <c r="J188" s="159">
        <f t="shared" si="281"/>
        <v>0</v>
      </c>
      <c r="K188" s="159">
        <f t="shared" si="281"/>
        <v>0</v>
      </c>
      <c r="L188" s="160">
        <v>0</v>
      </c>
      <c r="M188" s="160">
        <v>0</v>
      </c>
      <c r="N188" s="160">
        <v>0</v>
      </c>
      <c r="O188" s="160">
        <v>1250</v>
      </c>
      <c r="P188" s="158"/>
      <c r="Q188" s="158"/>
      <c r="R188" s="161">
        <f t="shared" si="278"/>
        <v>1250</v>
      </c>
      <c r="S188" s="161">
        <f t="shared" si="278"/>
        <v>0</v>
      </c>
      <c r="T188" s="161">
        <f t="shared" si="278"/>
        <v>0</v>
      </c>
      <c r="U188" s="160"/>
      <c r="V188" s="158"/>
      <c r="W188" s="158"/>
      <c r="X188" s="161">
        <f t="shared" si="291"/>
        <v>1250</v>
      </c>
      <c r="Y188" s="161">
        <f t="shared" si="291"/>
        <v>0</v>
      </c>
      <c r="Z188" s="161">
        <f t="shared" si="291"/>
        <v>0</v>
      </c>
      <c r="AA188" s="160"/>
      <c r="AB188" s="158"/>
      <c r="AC188" s="158"/>
      <c r="AD188" s="161">
        <f t="shared" si="292"/>
        <v>1250</v>
      </c>
      <c r="AE188" s="161">
        <f t="shared" si="292"/>
        <v>0</v>
      </c>
      <c r="AF188" s="161">
        <f t="shared" si="292"/>
        <v>0</v>
      </c>
      <c r="AG188" s="160"/>
      <c r="AH188" s="158"/>
      <c r="AI188" s="158"/>
      <c r="AJ188" s="161">
        <f t="shared" si="293"/>
        <v>1250</v>
      </c>
      <c r="AK188" s="161">
        <f t="shared" si="293"/>
        <v>0</v>
      </c>
      <c r="AL188" s="161">
        <f t="shared" si="293"/>
        <v>0</v>
      </c>
    </row>
    <row r="189" spans="1:38" s="229" customFormat="1" ht="20.25" customHeight="1" x14ac:dyDescent="0.25">
      <c r="A189" s="152">
        <v>911</v>
      </c>
      <c r="B189" s="242" t="s">
        <v>447</v>
      </c>
      <c r="C189" s="228" t="s">
        <v>506</v>
      </c>
      <c r="D189" s="155"/>
      <c r="E189" s="155"/>
      <c r="F189" s="158"/>
      <c r="G189" s="158"/>
      <c r="H189" s="158"/>
      <c r="I189" s="159"/>
      <c r="J189" s="159"/>
      <c r="K189" s="159"/>
      <c r="L189" s="160"/>
      <c r="M189" s="160"/>
      <c r="N189" s="160"/>
      <c r="O189" s="160"/>
      <c r="P189" s="160"/>
      <c r="Q189" s="160"/>
      <c r="R189" s="161"/>
      <c r="S189" s="161"/>
      <c r="T189" s="161"/>
      <c r="U189" s="160"/>
      <c r="V189" s="160"/>
      <c r="W189" s="160"/>
      <c r="X189" s="161"/>
      <c r="Y189" s="161"/>
      <c r="Z189" s="161"/>
      <c r="AA189" s="160"/>
      <c r="AB189" s="160"/>
      <c r="AC189" s="160"/>
      <c r="AD189" s="161"/>
      <c r="AE189" s="161"/>
      <c r="AF189" s="161"/>
      <c r="AG189" s="160">
        <v>400</v>
      </c>
      <c r="AH189" s="160"/>
      <c r="AI189" s="160"/>
      <c r="AJ189" s="161">
        <f t="shared" si="293"/>
        <v>400</v>
      </c>
      <c r="AK189" s="161">
        <f t="shared" si="293"/>
        <v>0</v>
      </c>
      <c r="AL189" s="161">
        <f t="shared" si="293"/>
        <v>0</v>
      </c>
    </row>
    <row r="190" spans="1:38" s="190" customFormat="1" ht="45" customHeight="1" x14ac:dyDescent="0.3">
      <c r="A190" s="230">
        <v>913</v>
      </c>
      <c r="B190" s="243" t="s">
        <v>81</v>
      </c>
      <c r="C190" s="231" t="s">
        <v>338</v>
      </c>
      <c r="D190" s="232"/>
      <c r="E190" s="232"/>
      <c r="F190" s="233"/>
      <c r="G190" s="233"/>
      <c r="H190" s="233"/>
      <c r="I190" s="234"/>
      <c r="J190" s="235"/>
      <c r="K190" s="235"/>
      <c r="L190" s="236">
        <v>4425</v>
      </c>
      <c r="M190" s="236">
        <v>4425</v>
      </c>
      <c r="N190" s="236">
        <v>4425</v>
      </c>
      <c r="O190" s="237"/>
      <c r="P190" s="237"/>
      <c r="Q190" s="237"/>
      <c r="R190" s="238">
        <f t="shared" si="278"/>
        <v>4425</v>
      </c>
      <c r="S190" s="238">
        <f t="shared" si="278"/>
        <v>4425</v>
      </c>
      <c r="T190" s="238">
        <f t="shared" si="278"/>
        <v>4425</v>
      </c>
      <c r="U190" s="237"/>
      <c r="V190" s="237"/>
      <c r="W190" s="237"/>
      <c r="X190" s="238">
        <f t="shared" si="291"/>
        <v>4425</v>
      </c>
      <c r="Y190" s="238">
        <f t="shared" si="291"/>
        <v>4425</v>
      </c>
      <c r="Z190" s="238">
        <f t="shared" si="291"/>
        <v>4425</v>
      </c>
      <c r="AA190" s="237"/>
      <c r="AB190" s="237"/>
      <c r="AC190" s="237"/>
      <c r="AD190" s="238">
        <f t="shared" si="292"/>
        <v>4425</v>
      </c>
      <c r="AE190" s="238">
        <f t="shared" si="292"/>
        <v>4425</v>
      </c>
      <c r="AF190" s="238">
        <f t="shared" si="292"/>
        <v>4425</v>
      </c>
      <c r="AG190" s="237"/>
      <c r="AH190" s="237"/>
      <c r="AI190" s="237"/>
      <c r="AJ190" s="238">
        <f t="shared" si="293"/>
        <v>4425</v>
      </c>
      <c r="AK190" s="238">
        <f t="shared" si="293"/>
        <v>4425</v>
      </c>
      <c r="AL190" s="238">
        <f t="shared" si="293"/>
        <v>4425</v>
      </c>
    </row>
    <row r="191" spans="1:38" s="190" customFormat="1" ht="19.5" customHeight="1" x14ac:dyDescent="0.3">
      <c r="A191" s="152"/>
      <c r="B191" s="222"/>
      <c r="C191" s="228" t="s">
        <v>425</v>
      </c>
      <c r="D191" s="155"/>
      <c r="E191" s="155"/>
      <c r="F191" s="158"/>
      <c r="G191" s="158"/>
      <c r="H191" s="158"/>
      <c r="I191" s="189"/>
      <c r="J191" s="159"/>
      <c r="K191" s="159"/>
      <c r="L191" s="239"/>
      <c r="M191" s="239"/>
      <c r="N191" s="239"/>
      <c r="O191" s="160"/>
      <c r="P191" s="160"/>
      <c r="Q191" s="160"/>
      <c r="R191" s="161"/>
      <c r="S191" s="161"/>
      <c r="T191" s="161"/>
      <c r="U191" s="160"/>
      <c r="V191" s="160"/>
      <c r="W191" s="160">
        <v>4500</v>
      </c>
      <c r="X191" s="161">
        <f t="shared" si="291"/>
        <v>0</v>
      </c>
      <c r="Y191" s="161">
        <f t="shared" si="291"/>
        <v>0</v>
      </c>
      <c r="Z191" s="161">
        <f t="shared" si="291"/>
        <v>4500</v>
      </c>
      <c r="AA191" s="160"/>
      <c r="AB191" s="160"/>
      <c r="AC191" s="160"/>
      <c r="AD191" s="161">
        <f t="shared" si="292"/>
        <v>0</v>
      </c>
      <c r="AE191" s="161">
        <f t="shared" si="292"/>
        <v>0</v>
      </c>
      <c r="AF191" s="161">
        <f t="shared" si="292"/>
        <v>4500</v>
      </c>
      <c r="AG191" s="160"/>
      <c r="AH191" s="160"/>
      <c r="AI191" s="160"/>
      <c r="AJ191" s="161">
        <f t="shared" si="293"/>
        <v>0</v>
      </c>
      <c r="AK191" s="161">
        <f t="shared" si="293"/>
        <v>0</v>
      </c>
      <c r="AL191" s="161">
        <f t="shared" si="293"/>
        <v>4500</v>
      </c>
    </row>
    <row r="192" spans="1:38" s="156" customFormat="1" ht="30" customHeight="1" x14ac:dyDescent="0.25">
      <c r="A192" s="152"/>
      <c r="B192" s="153" t="s">
        <v>299</v>
      </c>
      <c r="C192" s="154" t="s">
        <v>191</v>
      </c>
      <c r="D192" s="155"/>
      <c r="E192" s="155"/>
      <c r="F192" s="138">
        <f t="shared" ref="F192:AK192" si="294">SUM(F193:F208)</f>
        <v>1249873.3</v>
      </c>
      <c r="G192" s="138">
        <f t="shared" si="294"/>
        <v>1250412.1000000001</v>
      </c>
      <c r="H192" s="138">
        <f t="shared" si="294"/>
        <v>1256887</v>
      </c>
      <c r="I192" s="138">
        <f t="shared" si="294"/>
        <v>6758.9999999999945</v>
      </c>
      <c r="J192" s="138">
        <f t="shared" si="294"/>
        <v>9998.3999999999942</v>
      </c>
      <c r="K192" s="138">
        <f t="shared" si="294"/>
        <v>9801.0999999999949</v>
      </c>
      <c r="L192" s="139">
        <f t="shared" si="294"/>
        <v>1256632.3</v>
      </c>
      <c r="M192" s="139">
        <f t="shared" si="294"/>
        <v>1260410.5</v>
      </c>
      <c r="N192" s="139">
        <f t="shared" si="294"/>
        <v>1266688.0999999999</v>
      </c>
      <c r="O192" s="139">
        <f t="shared" si="294"/>
        <v>0</v>
      </c>
      <c r="P192" s="139">
        <f t="shared" si="294"/>
        <v>0</v>
      </c>
      <c r="Q192" s="139">
        <f t="shared" si="294"/>
        <v>0</v>
      </c>
      <c r="R192" s="139">
        <f t="shared" si="294"/>
        <v>1256632.2999999998</v>
      </c>
      <c r="S192" s="139">
        <f t="shared" si="294"/>
        <v>1260410.5</v>
      </c>
      <c r="T192" s="139">
        <f t="shared" si="294"/>
        <v>1266688.0999999999</v>
      </c>
      <c r="U192" s="139">
        <f t="shared" si="294"/>
        <v>1792</v>
      </c>
      <c r="V192" s="139">
        <f t="shared" si="294"/>
        <v>296.89999999999998</v>
      </c>
      <c r="W192" s="139">
        <f t="shared" si="294"/>
        <v>296.89999999999998</v>
      </c>
      <c r="X192" s="139">
        <f t="shared" si="294"/>
        <v>1258424.2999999998</v>
      </c>
      <c r="Y192" s="139">
        <f t="shared" si="294"/>
        <v>1260707.4000000001</v>
      </c>
      <c r="Z192" s="139">
        <f t="shared" si="294"/>
        <v>1266985</v>
      </c>
      <c r="AA192" s="139">
        <f t="shared" si="294"/>
        <v>1335</v>
      </c>
      <c r="AB192" s="139">
        <f t="shared" si="294"/>
        <v>0</v>
      </c>
      <c r="AC192" s="139">
        <f t="shared" si="294"/>
        <v>0</v>
      </c>
      <c r="AD192" s="139">
        <f t="shared" si="294"/>
        <v>1259759.2999999998</v>
      </c>
      <c r="AE192" s="139">
        <f t="shared" si="294"/>
        <v>1260707.4000000001</v>
      </c>
      <c r="AF192" s="139">
        <f>SUM(AF193:AF208)</f>
        <v>1266985</v>
      </c>
      <c r="AG192" s="139">
        <f t="shared" si="294"/>
        <v>-69690.5</v>
      </c>
      <c r="AH192" s="139">
        <f t="shared" si="294"/>
        <v>-129733.4</v>
      </c>
      <c r="AI192" s="139">
        <f t="shared" si="294"/>
        <v>-133973.4</v>
      </c>
      <c r="AJ192" s="139">
        <f t="shared" si="294"/>
        <v>1190068.8</v>
      </c>
      <c r="AK192" s="139">
        <f t="shared" si="294"/>
        <v>1130974.0000000002</v>
      </c>
      <c r="AL192" s="139">
        <f>SUM(AL193:AL208)</f>
        <v>1133011.6000000001</v>
      </c>
    </row>
    <row r="193" spans="1:38" s="156" customFormat="1" ht="37.5" x14ac:dyDescent="0.25">
      <c r="A193" s="152">
        <v>915</v>
      </c>
      <c r="B193" s="117" t="s">
        <v>300</v>
      </c>
      <c r="C193" s="191" t="s">
        <v>192</v>
      </c>
      <c r="D193" s="155">
        <v>41</v>
      </c>
      <c r="E193" s="155">
        <v>55</v>
      </c>
      <c r="F193" s="158">
        <v>260</v>
      </c>
      <c r="G193" s="158">
        <v>260</v>
      </c>
      <c r="H193" s="158">
        <v>260</v>
      </c>
      <c r="I193" s="159">
        <f t="shared" si="281"/>
        <v>0</v>
      </c>
      <c r="J193" s="159">
        <f t="shared" si="281"/>
        <v>0</v>
      </c>
      <c r="K193" s="159">
        <f t="shared" si="281"/>
        <v>0</v>
      </c>
      <c r="L193" s="160">
        <v>260</v>
      </c>
      <c r="M193" s="160">
        <v>260</v>
      </c>
      <c r="N193" s="160">
        <v>260</v>
      </c>
      <c r="O193" s="160"/>
      <c r="P193" s="160"/>
      <c r="Q193" s="160"/>
      <c r="R193" s="161">
        <f t="shared" si="278"/>
        <v>260</v>
      </c>
      <c r="S193" s="161">
        <f t="shared" si="278"/>
        <v>260</v>
      </c>
      <c r="T193" s="161">
        <f t="shared" si="278"/>
        <v>260</v>
      </c>
      <c r="U193" s="160"/>
      <c r="V193" s="160"/>
      <c r="W193" s="160"/>
      <c r="X193" s="161">
        <f t="shared" ref="X193:Z206" si="295">R193+U193</f>
        <v>260</v>
      </c>
      <c r="Y193" s="161">
        <f t="shared" si="295"/>
        <v>260</v>
      </c>
      <c r="Z193" s="161">
        <f t="shared" si="295"/>
        <v>260</v>
      </c>
      <c r="AA193" s="160"/>
      <c r="AB193" s="160"/>
      <c r="AC193" s="160"/>
      <c r="AD193" s="161">
        <f t="shared" ref="AD193:AF207" si="296">X193+AA193</f>
        <v>260</v>
      </c>
      <c r="AE193" s="161">
        <f t="shared" si="296"/>
        <v>260</v>
      </c>
      <c r="AF193" s="299">
        <f t="shared" si="296"/>
        <v>260</v>
      </c>
      <c r="AG193" s="160"/>
      <c r="AH193" s="160"/>
      <c r="AI193" s="160"/>
      <c r="AJ193" s="161">
        <f t="shared" ref="AJ193:AL207" si="297">AD193+AG193</f>
        <v>260</v>
      </c>
      <c r="AK193" s="161">
        <f t="shared" si="297"/>
        <v>260</v>
      </c>
      <c r="AL193" s="161">
        <f>AF193+AI193</f>
        <v>260</v>
      </c>
    </row>
    <row r="194" spans="1:38" s="156" customFormat="1" ht="37.5" x14ac:dyDescent="0.3">
      <c r="A194" s="152">
        <v>911</v>
      </c>
      <c r="B194" s="117" t="s">
        <v>301</v>
      </c>
      <c r="C194" s="223" t="s">
        <v>193</v>
      </c>
      <c r="D194" s="155">
        <v>62</v>
      </c>
      <c r="E194" s="155">
        <v>75</v>
      </c>
      <c r="F194" s="158">
        <v>39680</v>
      </c>
      <c r="G194" s="158">
        <v>39680</v>
      </c>
      <c r="H194" s="158">
        <v>39680</v>
      </c>
      <c r="I194" s="159">
        <f t="shared" si="281"/>
        <v>0</v>
      </c>
      <c r="J194" s="159">
        <f t="shared" si="281"/>
        <v>0</v>
      </c>
      <c r="K194" s="159">
        <f t="shared" si="281"/>
        <v>0</v>
      </c>
      <c r="L194" s="160">
        <v>39680</v>
      </c>
      <c r="M194" s="160">
        <v>39680</v>
      </c>
      <c r="N194" s="160">
        <v>39680</v>
      </c>
      <c r="O194" s="160"/>
      <c r="P194" s="160"/>
      <c r="Q194" s="160"/>
      <c r="R194" s="161">
        <f t="shared" si="278"/>
        <v>39680</v>
      </c>
      <c r="S194" s="161">
        <f t="shared" si="278"/>
        <v>39680</v>
      </c>
      <c r="T194" s="161">
        <f t="shared" si="278"/>
        <v>39680</v>
      </c>
      <c r="U194" s="160"/>
      <c r="V194" s="160"/>
      <c r="W194" s="160"/>
      <c r="X194" s="161">
        <f t="shared" si="295"/>
        <v>39680</v>
      </c>
      <c r="Y194" s="161">
        <f t="shared" si="295"/>
        <v>39680</v>
      </c>
      <c r="Z194" s="161">
        <f t="shared" si="295"/>
        <v>39680</v>
      </c>
      <c r="AA194" s="160"/>
      <c r="AB194" s="160"/>
      <c r="AC194" s="160"/>
      <c r="AD194" s="161">
        <f t="shared" si="296"/>
        <v>39680</v>
      </c>
      <c r="AE194" s="161">
        <f t="shared" si="296"/>
        <v>39680</v>
      </c>
      <c r="AF194" s="161">
        <f t="shared" si="296"/>
        <v>39680</v>
      </c>
      <c r="AG194" s="160"/>
      <c r="AH194" s="160"/>
      <c r="AI194" s="160"/>
      <c r="AJ194" s="161">
        <f t="shared" si="297"/>
        <v>39680</v>
      </c>
      <c r="AK194" s="161">
        <f t="shared" si="297"/>
        <v>39680</v>
      </c>
      <c r="AL194" s="161">
        <f t="shared" si="297"/>
        <v>39680</v>
      </c>
    </row>
    <row r="195" spans="1:38" s="156" customFormat="1" ht="38.25" customHeight="1" x14ac:dyDescent="0.3">
      <c r="A195" s="152">
        <v>911</v>
      </c>
      <c r="B195" s="117" t="s">
        <v>302</v>
      </c>
      <c r="C195" s="223" t="s">
        <v>194</v>
      </c>
      <c r="D195" s="155">
        <v>53</v>
      </c>
      <c r="E195" s="155">
        <v>66</v>
      </c>
      <c r="F195" s="158">
        <v>2260.1</v>
      </c>
      <c r="G195" s="158">
        <v>2260.1</v>
      </c>
      <c r="H195" s="158">
        <v>2260.1</v>
      </c>
      <c r="I195" s="159">
        <f t="shared" si="281"/>
        <v>0</v>
      </c>
      <c r="J195" s="159">
        <f t="shared" si="281"/>
        <v>0</v>
      </c>
      <c r="K195" s="159">
        <f t="shared" si="281"/>
        <v>0</v>
      </c>
      <c r="L195" s="160">
        <v>2260.1</v>
      </c>
      <c r="M195" s="160">
        <v>2260.1</v>
      </c>
      <c r="N195" s="160">
        <v>2260.1</v>
      </c>
      <c r="O195" s="160"/>
      <c r="P195" s="160"/>
      <c r="Q195" s="160"/>
      <c r="R195" s="161">
        <f t="shared" si="278"/>
        <v>2260.1</v>
      </c>
      <c r="S195" s="161">
        <f t="shared" si="278"/>
        <v>2260.1</v>
      </c>
      <c r="T195" s="161">
        <f t="shared" si="278"/>
        <v>2260.1</v>
      </c>
      <c r="U195" s="160"/>
      <c r="V195" s="160"/>
      <c r="W195" s="160"/>
      <c r="X195" s="161">
        <f t="shared" si="295"/>
        <v>2260.1</v>
      </c>
      <c r="Y195" s="161">
        <f t="shared" si="295"/>
        <v>2260.1</v>
      </c>
      <c r="Z195" s="161">
        <f t="shared" si="295"/>
        <v>2260.1</v>
      </c>
      <c r="AA195" s="160"/>
      <c r="AB195" s="160"/>
      <c r="AC195" s="160"/>
      <c r="AD195" s="161">
        <f t="shared" si="296"/>
        <v>2260.1</v>
      </c>
      <c r="AE195" s="161">
        <f t="shared" si="296"/>
        <v>2260.1</v>
      </c>
      <c r="AF195" s="161">
        <f t="shared" si="296"/>
        <v>2260.1</v>
      </c>
      <c r="AG195" s="160"/>
      <c r="AH195" s="160"/>
      <c r="AI195" s="160"/>
      <c r="AJ195" s="161">
        <f t="shared" si="297"/>
        <v>2260.1</v>
      </c>
      <c r="AK195" s="161">
        <f t="shared" si="297"/>
        <v>2260.1</v>
      </c>
      <c r="AL195" s="161">
        <f t="shared" si="297"/>
        <v>2260.1</v>
      </c>
    </row>
    <row r="196" spans="1:38" s="156" customFormat="1" ht="56.25" x14ac:dyDescent="0.3">
      <c r="A196" s="152">
        <v>905</v>
      </c>
      <c r="B196" s="117" t="s">
        <v>303</v>
      </c>
      <c r="C196" s="223" t="s">
        <v>304</v>
      </c>
      <c r="D196" s="155">
        <v>59</v>
      </c>
      <c r="E196" s="155">
        <v>72</v>
      </c>
      <c r="F196" s="158">
        <v>58382</v>
      </c>
      <c r="G196" s="158">
        <v>58382</v>
      </c>
      <c r="H196" s="158">
        <v>58382</v>
      </c>
      <c r="I196" s="159">
        <f t="shared" si="281"/>
        <v>0</v>
      </c>
      <c r="J196" s="159">
        <f t="shared" si="281"/>
        <v>0</v>
      </c>
      <c r="K196" s="159">
        <f t="shared" si="281"/>
        <v>0</v>
      </c>
      <c r="L196" s="160">
        <v>58382</v>
      </c>
      <c r="M196" s="160">
        <v>58382</v>
      </c>
      <c r="N196" s="160">
        <v>58382</v>
      </c>
      <c r="O196" s="160">
        <v>-34507</v>
      </c>
      <c r="P196" s="160">
        <v>-31513</v>
      </c>
      <c r="Q196" s="160">
        <v>-31336</v>
      </c>
      <c r="R196" s="161">
        <f t="shared" si="278"/>
        <v>23875</v>
      </c>
      <c r="S196" s="161">
        <f t="shared" si="278"/>
        <v>26869</v>
      </c>
      <c r="T196" s="161">
        <f t="shared" si="278"/>
        <v>27046</v>
      </c>
      <c r="U196" s="160"/>
      <c r="V196" s="160"/>
      <c r="W196" s="160"/>
      <c r="X196" s="161">
        <f t="shared" si="295"/>
        <v>23875</v>
      </c>
      <c r="Y196" s="161">
        <f t="shared" si="295"/>
        <v>26869</v>
      </c>
      <c r="Z196" s="161">
        <f t="shared" si="295"/>
        <v>27046</v>
      </c>
      <c r="AA196" s="160"/>
      <c r="AB196" s="160"/>
      <c r="AC196" s="160"/>
      <c r="AD196" s="161">
        <f t="shared" si="296"/>
        <v>23875</v>
      </c>
      <c r="AE196" s="161">
        <f t="shared" si="296"/>
        <v>26869</v>
      </c>
      <c r="AF196" s="161">
        <f t="shared" si="296"/>
        <v>27046</v>
      </c>
      <c r="AG196" s="160"/>
      <c r="AH196" s="160"/>
      <c r="AI196" s="160"/>
      <c r="AJ196" s="161">
        <f t="shared" si="297"/>
        <v>23875</v>
      </c>
      <c r="AK196" s="161">
        <f t="shared" si="297"/>
        <v>26869</v>
      </c>
      <c r="AL196" s="161">
        <f t="shared" si="297"/>
        <v>27046</v>
      </c>
    </row>
    <row r="197" spans="1:38" s="156" customFormat="1" ht="56.25" x14ac:dyDescent="0.3">
      <c r="A197" s="152">
        <v>900</v>
      </c>
      <c r="B197" s="117" t="s">
        <v>305</v>
      </c>
      <c r="C197" s="223" t="s">
        <v>238</v>
      </c>
      <c r="D197" s="155">
        <v>66</v>
      </c>
      <c r="E197" s="155">
        <v>79</v>
      </c>
      <c r="F197" s="158">
        <v>17</v>
      </c>
      <c r="G197" s="158">
        <v>18</v>
      </c>
      <c r="H197" s="158">
        <v>145</v>
      </c>
      <c r="I197" s="159">
        <f t="shared" si="281"/>
        <v>-0.19999999999999929</v>
      </c>
      <c r="J197" s="159">
        <f t="shared" si="281"/>
        <v>0</v>
      </c>
      <c r="K197" s="159">
        <f t="shared" si="281"/>
        <v>-0.40000000000000568</v>
      </c>
      <c r="L197" s="160">
        <v>16.8</v>
      </c>
      <c r="M197" s="160">
        <v>18</v>
      </c>
      <c r="N197" s="160">
        <v>144.6</v>
      </c>
      <c r="O197" s="160"/>
      <c r="P197" s="160"/>
      <c r="Q197" s="160"/>
      <c r="R197" s="161">
        <f t="shared" si="278"/>
        <v>16.8</v>
      </c>
      <c r="S197" s="161">
        <f t="shared" si="278"/>
        <v>18</v>
      </c>
      <c r="T197" s="161">
        <f t="shared" si="278"/>
        <v>144.6</v>
      </c>
      <c r="U197" s="160"/>
      <c r="V197" s="160"/>
      <c r="W197" s="160"/>
      <c r="X197" s="161">
        <f t="shared" si="295"/>
        <v>16.8</v>
      </c>
      <c r="Y197" s="161">
        <f t="shared" si="295"/>
        <v>18</v>
      </c>
      <c r="Z197" s="161">
        <f t="shared" si="295"/>
        <v>144.6</v>
      </c>
      <c r="AA197" s="160"/>
      <c r="AB197" s="160"/>
      <c r="AC197" s="160"/>
      <c r="AD197" s="161">
        <f t="shared" si="296"/>
        <v>16.8</v>
      </c>
      <c r="AE197" s="161">
        <f t="shared" si="296"/>
        <v>18</v>
      </c>
      <c r="AF197" s="161">
        <f t="shared" si="296"/>
        <v>144.6</v>
      </c>
      <c r="AG197" s="160"/>
      <c r="AH197" s="160"/>
      <c r="AI197" s="160"/>
      <c r="AJ197" s="161">
        <f t="shared" si="297"/>
        <v>16.8</v>
      </c>
      <c r="AK197" s="161">
        <f t="shared" si="297"/>
        <v>18</v>
      </c>
      <c r="AL197" s="161">
        <f t="shared" si="297"/>
        <v>144.6</v>
      </c>
    </row>
    <row r="198" spans="1:38" s="156" customFormat="1" ht="56.25" x14ac:dyDescent="0.3">
      <c r="A198" s="152">
        <v>900</v>
      </c>
      <c r="B198" s="117" t="s">
        <v>306</v>
      </c>
      <c r="C198" s="223" t="s">
        <v>244</v>
      </c>
      <c r="D198" s="155">
        <v>51</v>
      </c>
      <c r="E198" s="155">
        <v>64</v>
      </c>
      <c r="F198" s="158">
        <v>2618.5</v>
      </c>
      <c r="G198" s="158">
        <v>0</v>
      </c>
      <c r="H198" s="158">
        <v>1309.3</v>
      </c>
      <c r="I198" s="159">
        <f t="shared" si="281"/>
        <v>0</v>
      </c>
      <c r="J198" s="159">
        <f t="shared" si="281"/>
        <v>0</v>
      </c>
      <c r="K198" s="159">
        <f t="shared" si="281"/>
        <v>0</v>
      </c>
      <c r="L198" s="160">
        <v>2618.5</v>
      </c>
      <c r="M198" s="160">
        <v>0</v>
      </c>
      <c r="N198" s="160">
        <v>1309.3</v>
      </c>
      <c r="O198" s="160"/>
      <c r="P198" s="160"/>
      <c r="Q198" s="160"/>
      <c r="R198" s="161">
        <f t="shared" si="278"/>
        <v>2618.5</v>
      </c>
      <c r="S198" s="161">
        <f t="shared" si="278"/>
        <v>0</v>
      </c>
      <c r="T198" s="161">
        <f t="shared" si="278"/>
        <v>1309.3</v>
      </c>
      <c r="U198" s="160"/>
      <c r="V198" s="160"/>
      <c r="W198" s="160"/>
      <c r="X198" s="161">
        <f t="shared" si="295"/>
        <v>2618.5</v>
      </c>
      <c r="Y198" s="161">
        <f t="shared" si="295"/>
        <v>0</v>
      </c>
      <c r="Z198" s="161">
        <f t="shared" si="295"/>
        <v>1309.3</v>
      </c>
      <c r="AA198" s="160"/>
      <c r="AB198" s="160"/>
      <c r="AC198" s="160"/>
      <c r="AD198" s="161">
        <f t="shared" si="296"/>
        <v>2618.5</v>
      </c>
      <c r="AE198" s="161">
        <f t="shared" si="296"/>
        <v>0</v>
      </c>
      <c r="AF198" s="161">
        <f t="shared" si="296"/>
        <v>1309.3</v>
      </c>
      <c r="AG198" s="160">
        <v>-654.6</v>
      </c>
      <c r="AH198" s="160"/>
      <c r="AI198" s="160"/>
      <c r="AJ198" s="161">
        <f t="shared" si="297"/>
        <v>1963.9</v>
      </c>
      <c r="AK198" s="161">
        <f t="shared" si="297"/>
        <v>0</v>
      </c>
      <c r="AL198" s="161">
        <f>AF198+AI198</f>
        <v>1309.3</v>
      </c>
    </row>
    <row r="199" spans="1:38" s="190" customFormat="1" ht="56.25" customHeight="1" x14ac:dyDescent="0.3">
      <c r="A199" s="152">
        <v>900</v>
      </c>
      <c r="B199" s="117" t="s">
        <v>307</v>
      </c>
      <c r="C199" s="224" t="s">
        <v>243</v>
      </c>
      <c r="D199" s="210"/>
      <c r="E199" s="210"/>
      <c r="F199" s="160"/>
      <c r="G199" s="160"/>
      <c r="H199" s="160"/>
      <c r="I199" s="212">
        <f t="shared" si="281"/>
        <v>0</v>
      </c>
      <c r="J199" s="213">
        <f t="shared" si="281"/>
        <v>0</v>
      </c>
      <c r="K199" s="213">
        <f t="shared" si="281"/>
        <v>0</v>
      </c>
      <c r="L199" s="160">
        <v>0</v>
      </c>
      <c r="M199" s="160">
        <v>0</v>
      </c>
      <c r="N199" s="160">
        <v>0</v>
      </c>
      <c r="O199" s="160">
        <v>654.70000000000005</v>
      </c>
      <c r="P199" s="160"/>
      <c r="Q199" s="160">
        <v>654.70000000000005</v>
      </c>
      <c r="R199" s="214">
        <f t="shared" si="278"/>
        <v>654.70000000000005</v>
      </c>
      <c r="S199" s="214">
        <f t="shared" si="278"/>
        <v>0</v>
      </c>
      <c r="T199" s="214">
        <f t="shared" si="278"/>
        <v>654.70000000000005</v>
      </c>
      <c r="U199" s="160"/>
      <c r="V199" s="160"/>
      <c r="W199" s="160"/>
      <c r="X199" s="214">
        <f t="shared" si="295"/>
        <v>654.70000000000005</v>
      </c>
      <c r="Y199" s="214">
        <f t="shared" si="295"/>
        <v>0</v>
      </c>
      <c r="Z199" s="214">
        <f t="shared" si="295"/>
        <v>654.70000000000005</v>
      </c>
      <c r="AA199" s="160"/>
      <c r="AB199" s="160"/>
      <c r="AC199" s="160"/>
      <c r="AD199" s="214">
        <f t="shared" si="296"/>
        <v>654.70000000000005</v>
      </c>
      <c r="AE199" s="214">
        <f t="shared" si="296"/>
        <v>0</v>
      </c>
      <c r="AF199" s="161">
        <f t="shared" si="296"/>
        <v>654.70000000000005</v>
      </c>
      <c r="AG199" s="160"/>
      <c r="AH199" s="160"/>
      <c r="AI199" s="160"/>
      <c r="AJ199" s="214">
        <f t="shared" si="297"/>
        <v>654.70000000000005</v>
      </c>
      <c r="AK199" s="214">
        <f t="shared" si="297"/>
        <v>0</v>
      </c>
      <c r="AL199" s="161">
        <f t="shared" si="297"/>
        <v>654.70000000000005</v>
      </c>
    </row>
    <row r="200" spans="1:38" s="190" customFormat="1" ht="55.5" customHeight="1" x14ac:dyDescent="0.3">
      <c r="A200" s="152">
        <v>911</v>
      </c>
      <c r="B200" s="117" t="s">
        <v>308</v>
      </c>
      <c r="C200" s="191" t="s">
        <v>195</v>
      </c>
      <c r="D200" s="210"/>
      <c r="E200" s="210"/>
      <c r="F200" s="160"/>
      <c r="G200" s="160"/>
      <c r="H200" s="160"/>
      <c r="I200" s="212">
        <f t="shared" si="281"/>
        <v>0</v>
      </c>
      <c r="J200" s="213">
        <f t="shared" si="281"/>
        <v>0</v>
      </c>
      <c r="K200" s="213">
        <f t="shared" si="281"/>
        <v>0</v>
      </c>
      <c r="L200" s="160">
        <v>0</v>
      </c>
      <c r="M200" s="160">
        <v>0</v>
      </c>
      <c r="N200" s="160">
        <v>0</v>
      </c>
      <c r="O200" s="160">
        <v>1200</v>
      </c>
      <c r="P200" s="160">
        <v>1310</v>
      </c>
      <c r="Q200" s="160">
        <v>1330</v>
      </c>
      <c r="R200" s="214">
        <f t="shared" si="278"/>
        <v>1200</v>
      </c>
      <c r="S200" s="214">
        <f t="shared" si="278"/>
        <v>1310</v>
      </c>
      <c r="T200" s="214">
        <f t="shared" si="278"/>
        <v>1330</v>
      </c>
      <c r="U200" s="160"/>
      <c r="V200" s="160"/>
      <c r="W200" s="160"/>
      <c r="X200" s="214">
        <f t="shared" si="295"/>
        <v>1200</v>
      </c>
      <c r="Y200" s="214">
        <f t="shared" si="295"/>
        <v>1310</v>
      </c>
      <c r="Z200" s="214">
        <f t="shared" si="295"/>
        <v>1330</v>
      </c>
      <c r="AA200" s="160"/>
      <c r="AB200" s="160"/>
      <c r="AC200" s="160"/>
      <c r="AD200" s="214">
        <f t="shared" si="296"/>
        <v>1200</v>
      </c>
      <c r="AE200" s="214">
        <f t="shared" si="296"/>
        <v>1310</v>
      </c>
      <c r="AF200" s="161">
        <f t="shared" si="296"/>
        <v>1330</v>
      </c>
      <c r="AG200" s="160"/>
      <c r="AH200" s="160"/>
      <c r="AI200" s="160"/>
      <c r="AJ200" s="214">
        <f t="shared" si="297"/>
        <v>1200</v>
      </c>
      <c r="AK200" s="214">
        <f t="shared" si="297"/>
        <v>1310</v>
      </c>
      <c r="AL200" s="161">
        <f t="shared" si="297"/>
        <v>1330</v>
      </c>
    </row>
    <row r="201" spans="1:38" s="156" customFormat="1" ht="67.5" customHeight="1" x14ac:dyDescent="0.25">
      <c r="A201" s="152">
        <v>915</v>
      </c>
      <c r="B201" s="117" t="s">
        <v>309</v>
      </c>
      <c r="C201" s="191" t="s">
        <v>196</v>
      </c>
      <c r="D201" s="155">
        <v>42</v>
      </c>
      <c r="E201" s="155">
        <v>50</v>
      </c>
      <c r="F201" s="158">
        <v>615</v>
      </c>
      <c r="G201" s="158">
        <v>634</v>
      </c>
      <c r="H201" s="158">
        <v>659</v>
      </c>
      <c r="I201" s="159">
        <f t="shared" si="281"/>
        <v>0</v>
      </c>
      <c r="J201" s="159">
        <f t="shared" si="281"/>
        <v>0</v>
      </c>
      <c r="K201" s="159">
        <f t="shared" si="281"/>
        <v>0</v>
      </c>
      <c r="L201" s="160">
        <v>615</v>
      </c>
      <c r="M201" s="160">
        <v>634</v>
      </c>
      <c r="N201" s="160">
        <v>659</v>
      </c>
      <c r="O201" s="160"/>
      <c r="P201" s="160"/>
      <c r="Q201" s="160"/>
      <c r="R201" s="161">
        <f t="shared" si="278"/>
        <v>615</v>
      </c>
      <c r="S201" s="161">
        <f t="shared" si="278"/>
        <v>634</v>
      </c>
      <c r="T201" s="161">
        <f t="shared" si="278"/>
        <v>659</v>
      </c>
      <c r="U201" s="160"/>
      <c r="V201" s="160"/>
      <c r="W201" s="160"/>
      <c r="X201" s="161">
        <f t="shared" si="295"/>
        <v>615</v>
      </c>
      <c r="Y201" s="161">
        <f t="shared" si="295"/>
        <v>634</v>
      </c>
      <c r="Z201" s="161">
        <f t="shared" si="295"/>
        <v>659</v>
      </c>
      <c r="AA201" s="160"/>
      <c r="AB201" s="160"/>
      <c r="AC201" s="160"/>
      <c r="AD201" s="161">
        <f t="shared" si="296"/>
        <v>615</v>
      </c>
      <c r="AE201" s="161">
        <f t="shared" si="296"/>
        <v>634</v>
      </c>
      <c r="AF201" s="161">
        <f t="shared" si="296"/>
        <v>659</v>
      </c>
      <c r="AG201" s="160">
        <v>40</v>
      </c>
      <c r="AH201" s="160">
        <v>-634</v>
      </c>
      <c r="AI201" s="160">
        <v>-659</v>
      </c>
      <c r="AJ201" s="161">
        <f t="shared" si="297"/>
        <v>655</v>
      </c>
      <c r="AK201" s="161">
        <f>AE201+AH201</f>
        <v>0</v>
      </c>
      <c r="AL201" s="161">
        <f t="shared" si="297"/>
        <v>0</v>
      </c>
    </row>
    <row r="202" spans="1:38" s="190" customFormat="1" ht="56.25" customHeight="1" x14ac:dyDescent="0.25">
      <c r="A202" s="152">
        <v>915</v>
      </c>
      <c r="B202" s="117" t="s">
        <v>310</v>
      </c>
      <c r="C202" s="191" t="s">
        <v>197</v>
      </c>
      <c r="D202" s="155"/>
      <c r="E202" s="155">
        <v>51</v>
      </c>
      <c r="F202" s="158"/>
      <c r="G202" s="158"/>
      <c r="H202" s="158"/>
      <c r="I202" s="244">
        <f t="shared" si="281"/>
        <v>4.8</v>
      </c>
      <c r="J202" s="159">
        <f t="shared" si="281"/>
        <v>0</v>
      </c>
      <c r="K202" s="159">
        <f t="shared" si="281"/>
        <v>0</v>
      </c>
      <c r="L202" s="160">
        <v>4.8</v>
      </c>
      <c r="M202" s="160">
        <v>0</v>
      </c>
      <c r="N202" s="160">
        <v>0</v>
      </c>
      <c r="O202" s="160"/>
      <c r="P202" s="160"/>
      <c r="Q202" s="160"/>
      <c r="R202" s="161">
        <f t="shared" si="278"/>
        <v>4.8</v>
      </c>
      <c r="S202" s="161">
        <f t="shared" si="278"/>
        <v>0</v>
      </c>
      <c r="T202" s="161">
        <f t="shared" si="278"/>
        <v>0</v>
      </c>
      <c r="U202" s="160">
        <v>6.6</v>
      </c>
      <c r="V202" s="160"/>
      <c r="W202" s="160"/>
      <c r="X202" s="161">
        <f t="shared" si="295"/>
        <v>11.399999999999999</v>
      </c>
      <c r="Y202" s="161">
        <f t="shared" si="295"/>
        <v>0</v>
      </c>
      <c r="Z202" s="161">
        <f t="shared" si="295"/>
        <v>0</v>
      </c>
      <c r="AA202" s="160"/>
      <c r="AB202" s="160"/>
      <c r="AC202" s="160"/>
      <c r="AD202" s="161">
        <f t="shared" si="296"/>
        <v>11.399999999999999</v>
      </c>
      <c r="AE202" s="161">
        <f t="shared" si="296"/>
        <v>0</v>
      </c>
      <c r="AF202" s="161">
        <f t="shared" si="296"/>
        <v>0</v>
      </c>
      <c r="AG202" s="160"/>
      <c r="AH202" s="160"/>
      <c r="AI202" s="160"/>
      <c r="AJ202" s="161">
        <f t="shared" si="297"/>
        <v>11.399999999999999</v>
      </c>
      <c r="AK202" s="161">
        <f t="shared" si="297"/>
        <v>0</v>
      </c>
      <c r="AL202" s="161">
        <f t="shared" si="297"/>
        <v>0</v>
      </c>
    </row>
    <row r="203" spans="1:38" s="156" customFormat="1" ht="93.75" x14ac:dyDescent="0.25">
      <c r="A203" s="152">
        <v>915</v>
      </c>
      <c r="B203" s="117" t="s">
        <v>311</v>
      </c>
      <c r="C203" s="224" t="s">
        <v>198</v>
      </c>
      <c r="D203" s="155">
        <v>39</v>
      </c>
      <c r="E203" s="155">
        <v>52</v>
      </c>
      <c r="F203" s="158">
        <v>48414</v>
      </c>
      <c r="G203" s="158">
        <v>49898</v>
      </c>
      <c r="H203" s="158">
        <v>51852</v>
      </c>
      <c r="I203" s="159">
        <f t="shared" si="281"/>
        <v>0</v>
      </c>
      <c r="J203" s="159">
        <f t="shared" si="281"/>
        <v>0</v>
      </c>
      <c r="K203" s="159">
        <f t="shared" si="281"/>
        <v>0</v>
      </c>
      <c r="L203" s="160">
        <v>48414</v>
      </c>
      <c r="M203" s="160">
        <v>49898</v>
      </c>
      <c r="N203" s="160">
        <v>51852</v>
      </c>
      <c r="O203" s="160"/>
      <c r="P203" s="160"/>
      <c r="Q203" s="160"/>
      <c r="R203" s="161">
        <f t="shared" si="278"/>
        <v>48414</v>
      </c>
      <c r="S203" s="161">
        <f t="shared" si="278"/>
        <v>49898</v>
      </c>
      <c r="T203" s="161">
        <f t="shared" si="278"/>
        <v>51852</v>
      </c>
      <c r="U203" s="160"/>
      <c r="V203" s="160"/>
      <c r="W203" s="160"/>
      <c r="X203" s="161">
        <f t="shared" si="295"/>
        <v>48414</v>
      </c>
      <c r="Y203" s="161">
        <f t="shared" si="295"/>
        <v>49898</v>
      </c>
      <c r="Z203" s="161">
        <f t="shared" si="295"/>
        <v>51852</v>
      </c>
      <c r="AA203" s="160"/>
      <c r="AB203" s="160"/>
      <c r="AC203" s="160"/>
      <c r="AD203" s="161">
        <f t="shared" si="296"/>
        <v>48414</v>
      </c>
      <c r="AE203" s="161">
        <f t="shared" si="296"/>
        <v>49898</v>
      </c>
      <c r="AF203" s="161">
        <f t="shared" si="296"/>
        <v>51852</v>
      </c>
      <c r="AG203" s="160">
        <v>-26614</v>
      </c>
      <c r="AH203" s="160">
        <v>-49898</v>
      </c>
      <c r="AI203" s="160">
        <v>-51852</v>
      </c>
      <c r="AJ203" s="161">
        <f t="shared" si="297"/>
        <v>21800</v>
      </c>
      <c r="AK203" s="161">
        <f t="shared" si="297"/>
        <v>0</v>
      </c>
      <c r="AL203" s="161">
        <f t="shared" si="297"/>
        <v>0</v>
      </c>
    </row>
    <row r="204" spans="1:38" s="156" customFormat="1" ht="37.5" x14ac:dyDescent="0.25">
      <c r="A204" s="152"/>
      <c r="B204" s="117" t="s">
        <v>421</v>
      </c>
      <c r="C204" s="224" t="s">
        <v>422</v>
      </c>
      <c r="D204" s="155"/>
      <c r="E204" s="155"/>
      <c r="F204" s="158"/>
      <c r="G204" s="158"/>
      <c r="H204" s="158"/>
      <c r="I204" s="159"/>
      <c r="J204" s="159"/>
      <c r="K204" s="159"/>
      <c r="L204" s="160"/>
      <c r="M204" s="160"/>
      <c r="N204" s="160"/>
      <c r="O204" s="160"/>
      <c r="P204" s="160"/>
      <c r="Q204" s="160"/>
      <c r="R204" s="161"/>
      <c r="S204" s="161"/>
      <c r="T204" s="161"/>
      <c r="U204" s="160">
        <v>1218.9000000000001</v>
      </c>
      <c r="V204" s="160"/>
      <c r="W204" s="160"/>
      <c r="X204" s="161">
        <f t="shared" si="295"/>
        <v>1218.9000000000001</v>
      </c>
      <c r="Y204" s="161">
        <f t="shared" si="295"/>
        <v>0</v>
      </c>
      <c r="Z204" s="161">
        <f t="shared" si="295"/>
        <v>0</v>
      </c>
      <c r="AA204" s="160"/>
      <c r="AB204" s="160"/>
      <c r="AC204" s="160"/>
      <c r="AD204" s="161">
        <f t="shared" si="296"/>
        <v>1218.9000000000001</v>
      </c>
      <c r="AE204" s="161">
        <f t="shared" si="296"/>
        <v>0</v>
      </c>
      <c r="AF204" s="161">
        <f t="shared" si="296"/>
        <v>0</v>
      </c>
      <c r="AG204" s="160"/>
      <c r="AH204" s="160"/>
      <c r="AI204" s="160"/>
      <c r="AJ204" s="161">
        <f t="shared" si="297"/>
        <v>1218.9000000000001</v>
      </c>
      <c r="AK204" s="161">
        <f t="shared" si="297"/>
        <v>0</v>
      </c>
      <c r="AL204" s="161">
        <f t="shared" si="297"/>
        <v>0</v>
      </c>
    </row>
    <row r="205" spans="1:38" s="156" customFormat="1" ht="45.75" customHeight="1" x14ac:dyDescent="0.25">
      <c r="A205" s="152"/>
      <c r="B205" s="240" t="s">
        <v>398</v>
      </c>
      <c r="C205" s="245" t="s">
        <v>397</v>
      </c>
      <c r="D205" s="155"/>
      <c r="E205" s="155">
        <v>59</v>
      </c>
      <c r="F205" s="158">
        <v>0</v>
      </c>
      <c r="G205" s="158">
        <v>0</v>
      </c>
      <c r="H205" s="158">
        <v>0</v>
      </c>
      <c r="I205" s="159">
        <f t="shared" si="281"/>
        <v>2523.4</v>
      </c>
      <c r="J205" s="159">
        <f t="shared" si="281"/>
        <v>2523.4</v>
      </c>
      <c r="K205" s="159">
        <f t="shared" si="281"/>
        <v>2523.4</v>
      </c>
      <c r="L205" s="160">
        <v>2523.4</v>
      </c>
      <c r="M205" s="160">
        <v>2523.4</v>
      </c>
      <c r="N205" s="160">
        <v>2523.4</v>
      </c>
      <c r="O205" s="160">
        <v>-2523.4</v>
      </c>
      <c r="P205" s="160">
        <v>-2523.4</v>
      </c>
      <c r="Q205" s="160">
        <v>-2523.4</v>
      </c>
      <c r="R205" s="161">
        <f t="shared" si="278"/>
        <v>0</v>
      </c>
      <c r="S205" s="161">
        <f t="shared" si="278"/>
        <v>0</v>
      </c>
      <c r="T205" s="161">
        <f t="shared" si="278"/>
        <v>0</v>
      </c>
      <c r="U205" s="160"/>
      <c r="V205" s="160"/>
      <c r="W205" s="160"/>
      <c r="X205" s="161">
        <f t="shared" si="295"/>
        <v>0</v>
      </c>
      <c r="Y205" s="161">
        <f t="shared" si="295"/>
        <v>0</v>
      </c>
      <c r="Z205" s="161">
        <f t="shared" si="295"/>
        <v>0</v>
      </c>
      <c r="AA205" s="160"/>
      <c r="AB205" s="160"/>
      <c r="AC205" s="160"/>
      <c r="AD205" s="161">
        <f t="shared" si="296"/>
        <v>0</v>
      </c>
      <c r="AE205" s="161">
        <f t="shared" si="296"/>
        <v>0</v>
      </c>
      <c r="AF205" s="161">
        <f t="shared" si="296"/>
        <v>0</v>
      </c>
      <c r="AG205" s="160"/>
      <c r="AH205" s="160"/>
      <c r="AI205" s="160"/>
      <c r="AJ205" s="161">
        <f t="shared" si="297"/>
        <v>0</v>
      </c>
      <c r="AK205" s="161">
        <f t="shared" si="297"/>
        <v>0</v>
      </c>
      <c r="AL205" s="161">
        <f t="shared" si="297"/>
        <v>0</v>
      </c>
    </row>
    <row r="206" spans="1:38" s="156" customFormat="1" ht="54" customHeight="1" x14ac:dyDescent="0.3">
      <c r="A206" s="152">
        <v>915</v>
      </c>
      <c r="B206" s="117" t="s">
        <v>312</v>
      </c>
      <c r="C206" s="187" t="s">
        <v>245</v>
      </c>
      <c r="D206" s="155">
        <v>42</v>
      </c>
      <c r="E206" s="155">
        <v>50</v>
      </c>
      <c r="F206" s="158">
        <v>73264</v>
      </c>
      <c r="G206" s="158">
        <v>75462</v>
      </c>
      <c r="H206" s="158">
        <v>77723</v>
      </c>
      <c r="I206" s="159">
        <f t="shared" si="281"/>
        <v>0</v>
      </c>
      <c r="J206" s="159">
        <f t="shared" si="281"/>
        <v>0</v>
      </c>
      <c r="K206" s="159">
        <f t="shared" si="281"/>
        <v>0</v>
      </c>
      <c r="L206" s="160">
        <v>73264</v>
      </c>
      <c r="M206" s="160">
        <v>75462</v>
      </c>
      <c r="N206" s="160">
        <v>77723</v>
      </c>
      <c r="O206" s="160"/>
      <c r="P206" s="160"/>
      <c r="Q206" s="160"/>
      <c r="R206" s="161">
        <f t="shared" si="278"/>
        <v>73264</v>
      </c>
      <c r="S206" s="161">
        <f t="shared" si="278"/>
        <v>75462</v>
      </c>
      <c r="T206" s="161">
        <f t="shared" si="278"/>
        <v>77723</v>
      </c>
      <c r="U206" s="160"/>
      <c r="V206" s="160"/>
      <c r="W206" s="160"/>
      <c r="X206" s="161">
        <f t="shared" si="295"/>
        <v>73264</v>
      </c>
      <c r="Y206" s="161">
        <f t="shared" si="295"/>
        <v>75462</v>
      </c>
      <c r="Z206" s="161">
        <f t="shared" si="295"/>
        <v>77723</v>
      </c>
      <c r="AA206" s="160"/>
      <c r="AB206" s="160"/>
      <c r="AC206" s="160"/>
      <c r="AD206" s="161">
        <f t="shared" si="296"/>
        <v>73264</v>
      </c>
      <c r="AE206" s="161">
        <f t="shared" si="296"/>
        <v>75462</v>
      </c>
      <c r="AF206" s="161">
        <f t="shared" si="296"/>
        <v>77723</v>
      </c>
      <c r="AG206" s="160">
        <v>-48364</v>
      </c>
      <c r="AH206" s="160">
        <v>-75462</v>
      </c>
      <c r="AI206" s="160">
        <v>-77723</v>
      </c>
      <c r="AJ206" s="161">
        <f t="shared" si="297"/>
        <v>24900</v>
      </c>
      <c r="AK206" s="161">
        <f t="shared" si="297"/>
        <v>0</v>
      </c>
      <c r="AL206" s="161">
        <f t="shared" si="297"/>
        <v>0</v>
      </c>
    </row>
    <row r="207" spans="1:38" s="156" customFormat="1" ht="36" customHeight="1" x14ac:dyDescent="0.3">
      <c r="A207" s="152">
        <v>915</v>
      </c>
      <c r="B207" s="117" t="s">
        <v>430</v>
      </c>
      <c r="C207" s="187" t="s">
        <v>431</v>
      </c>
      <c r="D207" s="155"/>
      <c r="E207" s="155"/>
      <c r="F207" s="158"/>
      <c r="G207" s="158"/>
      <c r="H207" s="158"/>
      <c r="I207" s="159"/>
      <c r="J207" s="159"/>
      <c r="K207" s="159"/>
      <c r="L207" s="160"/>
      <c r="M207" s="160"/>
      <c r="N207" s="160"/>
      <c r="O207" s="160"/>
      <c r="P207" s="160"/>
      <c r="Q207" s="160"/>
      <c r="R207" s="161"/>
      <c r="S207" s="161"/>
      <c r="T207" s="161"/>
      <c r="U207" s="160"/>
      <c r="V207" s="160"/>
      <c r="W207" s="160"/>
      <c r="X207" s="161">
        <v>0</v>
      </c>
      <c r="Y207" s="161">
        <v>0</v>
      </c>
      <c r="Z207" s="161">
        <v>0</v>
      </c>
      <c r="AA207" s="160">
        <v>1335</v>
      </c>
      <c r="AB207" s="160"/>
      <c r="AC207" s="160"/>
      <c r="AD207" s="161">
        <f t="shared" si="296"/>
        <v>1335</v>
      </c>
      <c r="AE207" s="161">
        <f t="shared" si="296"/>
        <v>0</v>
      </c>
      <c r="AF207" s="161">
        <f t="shared" si="296"/>
        <v>0</v>
      </c>
      <c r="AG207" s="160">
        <f>307+838</f>
        <v>1145</v>
      </c>
      <c r="AH207" s="160"/>
      <c r="AI207" s="160"/>
      <c r="AJ207" s="161">
        <f t="shared" si="297"/>
        <v>2480</v>
      </c>
      <c r="AK207" s="161">
        <f t="shared" si="297"/>
        <v>0</v>
      </c>
      <c r="AL207" s="161">
        <f t="shared" si="297"/>
        <v>0</v>
      </c>
    </row>
    <row r="208" spans="1:38" s="156" customFormat="1" ht="37.5" x14ac:dyDescent="0.3">
      <c r="A208" s="246"/>
      <c r="B208" s="117" t="s">
        <v>313</v>
      </c>
      <c r="C208" s="162" t="s">
        <v>199</v>
      </c>
      <c r="D208" s="155"/>
      <c r="E208" s="155"/>
      <c r="F208" s="138">
        <f t="shared" ref="F208:AK208" si="298">SUM(F209:F241)</f>
        <v>1024362.7</v>
      </c>
      <c r="G208" s="138">
        <f t="shared" si="298"/>
        <v>1023818</v>
      </c>
      <c r="H208" s="138">
        <f t="shared" si="298"/>
        <v>1024616.6</v>
      </c>
      <c r="I208" s="138">
        <f t="shared" si="298"/>
        <v>4230.9999999999945</v>
      </c>
      <c r="J208" s="138">
        <f t="shared" si="298"/>
        <v>7474.9999999999945</v>
      </c>
      <c r="K208" s="138">
        <f t="shared" si="298"/>
        <v>7278.0999999999949</v>
      </c>
      <c r="L208" s="139">
        <f t="shared" si="298"/>
        <v>1028593.7</v>
      </c>
      <c r="M208" s="139">
        <f t="shared" si="298"/>
        <v>1031293</v>
      </c>
      <c r="N208" s="139">
        <f t="shared" si="298"/>
        <v>1031894.7</v>
      </c>
      <c r="O208" s="139">
        <f t="shared" si="298"/>
        <v>35175.700000000004</v>
      </c>
      <c r="P208" s="139">
        <f t="shared" si="298"/>
        <v>32726.400000000001</v>
      </c>
      <c r="Q208" s="139">
        <f t="shared" si="298"/>
        <v>31874.7</v>
      </c>
      <c r="R208" s="139">
        <f t="shared" si="298"/>
        <v>1063769.3999999999</v>
      </c>
      <c r="S208" s="139">
        <f t="shared" si="298"/>
        <v>1064019.3999999999</v>
      </c>
      <c r="T208" s="139">
        <f t="shared" si="298"/>
        <v>1063769.3999999999</v>
      </c>
      <c r="U208" s="139">
        <f t="shared" si="298"/>
        <v>566.5</v>
      </c>
      <c r="V208" s="139">
        <f t="shared" si="298"/>
        <v>296.89999999999998</v>
      </c>
      <c r="W208" s="139">
        <f t="shared" si="298"/>
        <v>296.89999999999998</v>
      </c>
      <c r="X208" s="139">
        <f t="shared" si="298"/>
        <v>1064335.8999999999</v>
      </c>
      <c r="Y208" s="139">
        <f t="shared" si="298"/>
        <v>1064316.3</v>
      </c>
      <c r="Z208" s="139">
        <f t="shared" si="298"/>
        <v>1064066.3</v>
      </c>
      <c r="AA208" s="139">
        <f t="shared" si="298"/>
        <v>0</v>
      </c>
      <c r="AB208" s="139">
        <f t="shared" si="298"/>
        <v>0</v>
      </c>
      <c r="AC208" s="139">
        <f t="shared" si="298"/>
        <v>0</v>
      </c>
      <c r="AD208" s="139">
        <f t="shared" si="298"/>
        <v>1064335.8999999999</v>
      </c>
      <c r="AE208" s="139">
        <f t="shared" si="298"/>
        <v>1064316.3</v>
      </c>
      <c r="AF208" s="139">
        <f>SUM(AF209:AF241)</f>
        <v>1064066.3</v>
      </c>
      <c r="AG208" s="139">
        <f t="shared" si="298"/>
        <v>4757.1000000000004</v>
      </c>
      <c r="AH208" s="139">
        <f t="shared" si="298"/>
        <v>-3739.4</v>
      </c>
      <c r="AI208" s="139">
        <f t="shared" si="298"/>
        <v>-3739.4</v>
      </c>
      <c r="AJ208" s="139">
        <f t="shared" si="298"/>
        <v>1069093</v>
      </c>
      <c r="AK208" s="139">
        <f t="shared" si="298"/>
        <v>1060576.9000000001</v>
      </c>
      <c r="AL208" s="139">
        <f>SUM(AL209:AL241)</f>
        <v>1060326.9000000001</v>
      </c>
    </row>
    <row r="209" spans="1:38" s="156" customFormat="1" ht="37.5" x14ac:dyDescent="0.3">
      <c r="A209" s="152">
        <v>855</v>
      </c>
      <c r="B209" s="242" t="s">
        <v>82</v>
      </c>
      <c r="C209" s="223" t="s">
        <v>200</v>
      </c>
      <c r="D209" s="155">
        <v>56</v>
      </c>
      <c r="E209" s="155">
        <v>69</v>
      </c>
      <c r="F209" s="158">
        <v>486.2</v>
      </c>
      <c r="G209" s="158">
        <v>486.2</v>
      </c>
      <c r="H209" s="158">
        <v>486.2</v>
      </c>
      <c r="I209" s="159">
        <f t="shared" si="281"/>
        <v>0</v>
      </c>
      <c r="J209" s="159">
        <f t="shared" si="281"/>
        <v>0</v>
      </c>
      <c r="K209" s="159">
        <f t="shared" si="281"/>
        <v>0</v>
      </c>
      <c r="L209" s="160">
        <v>486.2</v>
      </c>
      <c r="M209" s="160">
        <v>486.2</v>
      </c>
      <c r="N209" s="160">
        <v>486.2</v>
      </c>
      <c r="O209" s="160"/>
      <c r="P209" s="160"/>
      <c r="Q209" s="160"/>
      <c r="R209" s="161">
        <f t="shared" si="278"/>
        <v>486.2</v>
      </c>
      <c r="S209" s="161">
        <f t="shared" si="278"/>
        <v>486.2</v>
      </c>
      <c r="T209" s="161">
        <f t="shared" si="278"/>
        <v>486.2</v>
      </c>
      <c r="U209" s="160"/>
      <c r="V209" s="160"/>
      <c r="W209" s="160"/>
      <c r="X209" s="161">
        <f t="shared" ref="X209:Z241" si="299">R209+U209</f>
        <v>486.2</v>
      </c>
      <c r="Y209" s="161">
        <f t="shared" si="299"/>
        <v>486.2</v>
      </c>
      <c r="Z209" s="161">
        <f t="shared" si="299"/>
        <v>486.2</v>
      </c>
      <c r="AA209" s="160"/>
      <c r="AB209" s="160"/>
      <c r="AC209" s="160"/>
      <c r="AD209" s="161">
        <f t="shared" ref="AD209:AF241" si="300">X209+AA209</f>
        <v>486.2</v>
      </c>
      <c r="AE209" s="161">
        <f t="shared" si="300"/>
        <v>486.2</v>
      </c>
      <c r="AF209" s="161">
        <f t="shared" si="300"/>
        <v>486.2</v>
      </c>
      <c r="AG209" s="160"/>
      <c r="AH209" s="160"/>
      <c r="AI209" s="160"/>
      <c r="AJ209" s="161">
        <f>AD209+AG209</f>
        <v>486.2</v>
      </c>
      <c r="AK209" s="161">
        <f>AE209+AH209</f>
        <v>486.2</v>
      </c>
      <c r="AL209" s="161">
        <f>AF209+AI209</f>
        <v>486.2</v>
      </c>
    </row>
    <row r="210" spans="1:38" s="156" customFormat="1" ht="37.5" x14ac:dyDescent="0.25">
      <c r="A210" s="152">
        <v>855</v>
      </c>
      <c r="B210" s="242" t="s">
        <v>84</v>
      </c>
      <c r="C210" s="247" t="s">
        <v>239</v>
      </c>
      <c r="D210" s="155">
        <v>60</v>
      </c>
      <c r="E210" s="155">
        <v>73</v>
      </c>
      <c r="F210" s="158">
        <v>1600</v>
      </c>
      <c r="G210" s="158">
        <v>1600</v>
      </c>
      <c r="H210" s="158">
        <v>1600</v>
      </c>
      <c r="I210" s="159">
        <f t="shared" si="281"/>
        <v>0</v>
      </c>
      <c r="J210" s="159">
        <f t="shared" si="281"/>
        <v>0</v>
      </c>
      <c r="K210" s="159">
        <f t="shared" si="281"/>
        <v>0</v>
      </c>
      <c r="L210" s="160">
        <v>1600</v>
      </c>
      <c r="M210" s="160">
        <v>1600</v>
      </c>
      <c r="N210" s="160">
        <v>1600</v>
      </c>
      <c r="O210" s="160"/>
      <c r="P210" s="160"/>
      <c r="Q210" s="160"/>
      <c r="R210" s="161">
        <f t="shared" si="278"/>
        <v>1600</v>
      </c>
      <c r="S210" s="161">
        <f t="shared" si="278"/>
        <v>1600</v>
      </c>
      <c r="T210" s="161">
        <f t="shared" si="278"/>
        <v>1600</v>
      </c>
      <c r="U210" s="160"/>
      <c r="V210" s="160"/>
      <c r="W210" s="160"/>
      <c r="X210" s="161">
        <f t="shared" si="299"/>
        <v>1600</v>
      </c>
      <c r="Y210" s="161">
        <f t="shared" si="299"/>
        <v>1600</v>
      </c>
      <c r="Z210" s="161">
        <f t="shared" si="299"/>
        <v>1600</v>
      </c>
      <c r="AA210" s="160"/>
      <c r="AB210" s="160"/>
      <c r="AC210" s="160"/>
      <c r="AD210" s="161">
        <f t="shared" si="300"/>
        <v>1600</v>
      </c>
      <c r="AE210" s="161">
        <f t="shared" si="300"/>
        <v>1600</v>
      </c>
      <c r="AF210" s="161">
        <v>1600</v>
      </c>
      <c r="AG210" s="160"/>
      <c r="AH210" s="160"/>
      <c r="AI210" s="160"/>
      <c r="AJ210" s="161">
        <f t="shared" ref="AJ210:AL241" si="301">AD210+AG210</f>
        <v>1600</v>
      </c>
      <c r="AK210" s="161">
        <f t="shared" si="301"/>
        <v>1600</v>
      </c>
      <c r="AL210" s="161">
        <f t="shared" si="301"/>
        <v>1600</v>
      </c>
    </row>
    <row r="211" spans="1:38" s="156" customFormat="1" ht="37.5" x14ac:dyDescent="0.3">
      <c r="A211" s="152">
        <v>855</v>
      </c>
      <c r="B211" s="242" t="s">
        <v>98</v>
      </c>
      <c r="C211" s="223" t="s">
        <v>212</v>
      </c>
      <c r="D211" s="155">
        <v>50</v>
      </c>
      <c r="E211" s="155">
        <v>81</v>
      </c>
      <c r="F211" s="158">
        <v>125</v>
      </c>
      <c r="G211" s="158">
        <v>125</v>
      </c>
      <c r="H211" s="158">
        <v>125</v>
      </c>
      <c r="I211" s="159">
        <f t="shared" si="281"/>
        <v>0</v>
      </c>
      <c r="J211" s="159">
        <f t="shared" si="281"/>
        <v>0</v>
      </c>
      <c r="K211" s="159">
        <f t="shared" si="281"/>
        <v>0</v>
      </c>
      <c r="L211" s="160">
        <v>125</v>
      </c>
      <c r="M211" s="160">
        <v>125</v>
      </c>
      <c r="N211" s="160">
        <v>125</v>
      </c>
      <c r="O211" s="160"/>
      <c r="P211" s="160"/>
      <c r="Q211" s="160"/>
      <c r="R211" s="161">
        <f t="shared" si="278"/>
        <v>125</v>
      </c>
      <c r="S211" s="161">
        <f t="shared" si="278"/>
        <v>125</v>
      </c>
      <c r="T211" s="161">
        <f t="shared" si="278"/>
        <v>125</v>
      </c>
      <c r="U211" s="160"/>
      <c r="V211" s="160"/>
      <c r="W211" s="160"/>
      <c r="X211" s="161">
        <f t="shared" si="299"/>
        <v>125</v>
      </c>
      <c r="Y211" s="161">
        <f t="shared" si="299"/>
        <v>125</v>
      </c>
      <c r="Z211" s="161">
        <f t="shared" si="299"/>
        <v>125</v>
      </c>
      <c r="AA211" s="160"/>
      <c r="AB211" s="160"/>
      <c r="AC211" s="160"/>
      <c r="AD211" s="161">
        <f t="shared" si="300"/>
        <v>125</v>
      </c>
      <c r="AE211" s="161">
        <f t="shared" si="300"/>
        <v>125</v>
      </c>
      <c r="AF211" s="161">
        <f t="shared" si="300"/>
        <v>125</v>
      </c>
      <c r="AG211" s="160"/>
      <c r="AH211" s="160"/>
      <c r="AI211" s="160"/>
      <c r="AJ211" s="161">
        <f t="shared" si="301"/>
        <v>125</v>
      </c>
      <c r="AK211" s="161">
        <f t="shared" si="301"/>
        <v>125</v>
      </c>
      <c r="AL211" s="161">
        <f t="shared" si="301"/>
        <v>125</v>
      </c>
    </row>
    <row r="212" spans="1:38" s="156" customFormat="1" ht="37.5" x14ac:dyDescent="0.3">
      <c r="A212" s="152">
        <v>900</v>
      </c>
      <c r="B212" s="242" t="s">
        <v>253</v>
      </c>
      <c r="C212" s="248" t="s">
        <v>240</v>
      </c>
      <c r="D212" s="155">
        <v>52</v>
      </c>
      <c r="E212" s="155">
        <v>65</v>
      </c>
      <c r="F212" s="158">
        <v>21142.799999999999</v>
      </c>
      <c r="G212" s="158">
        <v>21142.799999999999</v>
      </c>
      <c r="H212" s="158">
        <v>21142.799999999999</v>
      </c>
      <c r="I212" s="159">
        <f t="shared" si="281"/>
        <v>-1709.2999999999993</v>
      </c>
      <c r="J212" s="159">
        <f t="shared" si="281"/>
        <v>-1709.2999999999993</v>
      </c>
      <c r="K212" s="159">
        <f t="shared" si="281"/>
        <v>-1709.2999999999993</v>
      </c>
      <c r="L212" s="160">
        <v>19433.5</v>
      </c>
      <c r="M212" s="160">
        <v>19433.5</v>
      </c>
      <c r="N212" s="160">
        <v>19433.5</v>
      </c>
      <c r="O212" s="160"/>
      <c r="P212" s="160"/>
      <c r="Q212" s="160"/>
      <c r="R212" s="161">
        <f t="shared" si="278"/>
        <v>19433.5</v>
      </c>
      <c r="S212" s="161">
        <f t="shared" si="278"/>
        <v>19433.5</v>
      </c>
      <c r="T212" s="161">
        <f t="shared" si="278"/>
        <v>19433.5</v>
      </c>
      <c r="U212" s="160"/>
      <c r="V212" s="160"/>
      <c r="W212" s="160"/>
      <c r="X212" s="161">
        <f t="shared" si="299"/>
        <v>19433.5</v>
      </c>
      <c r="Y212" s="161">
        <f t="shared" si="299"/>
        <v>19433.5</v>
      </c>
      <c r="Z212" s="161">
        <f t="shared" si="299"/>
        <v>19433.5</v>
      </c>
      <c r="AA212" s="160"/>
      <c r="AB212" s="160"/>
      <c r="AC212" s="160"/>
      <c r="AD212" s="161">
        <f t="shared" si="300"/>
        <v>19433.5</v>
      </c>
      <c r="AE212" s="161">
        <f t="shared" si="300"/>
        <v>19433.5</v>
      </c>
      <c r="AF212" s="161">
        <f t="shared" si="300"/>
        <v>19433.5</v>
      </c>
      <c r="AG212" s="160"/>
      <c r="AH212" s="160"/>
      <c r="AI212" s="160"/>
      <c r="AJ212" s="161">
        <f t="shared" si="301"/>
        <v>19433.5</v>
      </c>
      <c r="AK212" s="161">
        <f t="shared" si="301"/>
        <v>19433.5</v>
      </c>
      <c r="AL212" s="161">
        <f t="shared" si="301"/>
        <v>19433.5</v>
      </c>
    </row>
    <row r="213" spans="1:38" s="156" customFormat="1" ht="18.75" x14ac:dyDescent="0.3">
      <c r="A213" s="152">
        <v>900</v>
      </c>
      <c r="B213" s="242" t="s">
        <v>103</v>
      </c>
      <c r="C213" s="223" t="s">
        <v>217</v>
      </c>
      <c r="D213" s="155">
        <v>67</v>
      </c>
      <c r="E213" s="155">
        <v>81</v>
      </c>
      <c r="F213" s="158">
        <v>115</v>
      </c>
      <c r="G213" s="158">
        <v>115</v>
      </c>
      <c r="H213" s="158">
        <v>115</v>
      </c>
      <c r="I213" s="159">
        <f t="shared" si="281"/>
        <v>0</v>
      </c>
      <c r="J213" s="159">
        <f t="shared" si="281"/>
        <v>0</v>
      </c>
      <c r="K213" s="159">
        <f t="shared" si="281"/>
        <v>0</v>
      </c>
      <c r="L213" s="160">
        <v>115</v>
      </c>
      <c r="M213" s="160">
        <v>115</v>
      </c>
      <c r="N213" s="160">
        <v>115</v>
      </c>
      <c r="O213" s="160"/>
      <c r="P213" s="160"/>
      <c r="Q213" s="160"/>
      <c r="R213" s="161">
        <f t="shared" si="278"/>
        <v>115</v>
      </c>
      <c r="S213" s="161">
        <f t="shared" si="278"/>
        <v>115</v>
      </c>
      <c r="T213" s="161">
        <f t="shared" si="278"/>
        <v>115</v>
      </c>
      <c r="U213" s="160"/>
      <c r="V213" s="160"/>
      <c r="W213" s="160"/>
      <c r="X213" s="161">
        <f t="shared" si="299"/>
        <v>115</v>
      </c>
      <c r="Y213" s="161">
        <f t="shared" si="299"/>
        <v>115</v>
      </c>
      <c r="Z213" s="161">
        <f t="shared" si="299"/>
        <v>115</v>
      </c>
      <c r="AA213" s="160"/>
      <c r="AB213" s="160"/>
      <c r="AC213" s="160"/>
      <c r="AD213" s="161">
        <f t="shared" si="300"/>
        <v>115</v>
      </c>
      <c r="AE213" s="161">
        <f t="shared" si="300"/>
        <v>115</v>
      </c>
      <c r="AF213" s="161">
        <f t="shared" si="300"/>
        <v>115</v>
      </c>
      <c r="AG213" s="160"/>
      <c r="AH213" s="160"/>
      <c r="AI213" s="160"/>
      <c r="AJ213" s="161">
        <f t="shared" si="301"/>
        <v>115</v>
      </c>
      <c r="AK213" s="161">
        <f t="shared" si="301"/>
        <v>115</v>
      </c>
      <c r="AL213" s="161">
        <f t="shared" si="301"/>
        <v>115</v>
      </c>
    </row>
    <row r="214" spans="1:38" s="156" customFormat="1" ht="59.25" customHeight="1" x14ac:dyDescent="0.3">
      <c r="A214" s="152">
        <v>905</v>
      </c>
      <c r="B214" s="242" t="s">
        <v>104</v>
      </c>
      <c r="C214" s="223" t="s">
        <v>218</v>
      </c>
      <c r="D214" s="155">
        <v>61</v>
      </c>
      <c r="E214" s="155">
        <v>74</v>
      </c>
      <c r="F214" s="158">
        <v>24009</v>
      </c>
      <c r="G214" s="158">
        <v>24009</v>
      </c>
      <c r="H214" s="158">
        <v>24133</v>
      </c>
      <c r="I214" s="159">
        <f t="shared" si="281"/>
        <v>-134</v>
      </c>
      <c r="J214" s="159">
        <f t="shared" si="281"/>
        <v>2860</v>
      </c>
      <c r="K214" s="159">
        <f t="shared" si="281"/>
        <v>2913</v>
      </c>
      <c r="L214" s="160">
        <v>23875</v>
      </c>
      <c r="M214" s="160">
        <v>26869</v>
      </c>
      <c r="N214" s="160">
        <v>27046</v>
      </c>
      <c r="O214" s="160">
        <v>34507</v>
      </c>
      <c r="P214" s="160">
        <v>31513</v>
      </c>
      <c r="Q214" s="160">
        <v>31336</v>
      </c>
      <c r="R214" s="161">
        <f t="shared" si="278"/>
        <v>58382</v>
      </c>
      <c r="S214" s="161">
        <f t="shared" si="278"/>
        <v>58382</v>
      </c>
      <c r="T214" s="161">
        <f t="shared" si="278"/>
        <v>58382</v>
      </c>
      <c r="U214" s="160"/>
      <c r="V214" s="160"/>
      <c r="W214" s="160"/>
      <c r="X214" s="161">
        <f t="shared" si="299"/>
        <v>58382</v>
      </c>
      <c r="Y214" s="161">
        <f t="shared" si="299"/>
        <v>58382</v>
      </c>
      <c r="Z214" s="161">
        <f t="shared" si="299"/>
        <v>58382</v>
      </c>
      <c r="AA214" s="160"/>
      <c r="AB214" s="160"/>
      <c r="AC214" s="160"/>
      <c r="AD214" s="161">
        <f t="shared" si="300"/>
        <v>58382</v>
      </c>
      <c r="AE214" s="161">
        <f t="shared" si="300"/>
        <v>58382</v>
      </c>
      <c r="AF214" s="161">
        <f t="shared" si="300"/>
        <v>58382</v>
      </c>
      <c r="AG214" s="160"/>
      <c r="AH214" s="160"/>
      <c r="AI214" s="160"/>
      <c r="AJ214" s="161">
        <f t="shared" si="301"/>
        <v>58382</v>
      </c>
      <c r="AK214" s="161">
        <f t="shared" si="301"/>
        <v>58382</v>
      </c>
      <c r="AL214" s="161">
        <f t="shared" si="301"/>
        <v>58382</v>
      </c>
    </row>
    <row r="215" spans="1:38" s="156" customFormat="1" ht="37.5" x14ac:dyDescent="0.3">
      <c r="A215" s="152">
        <v>911</v>
      </c>
      <c r="B215" s="242" t="s">
        <v>83</v>
      </c>
      <c r="C215" s="223" t="s">
        <v>201</v>
      </c>
      <c r="D215" s="155">
        <v>57</v>
      </c>
      <c r="E215" s="155">
        <v>70</v>
      </c>
      <c r="F215" s="158">
        <v>326</v>
      </c>
      <c r="G215" s="158">
        <v>326</v>
      </c>
      <c r="H215" s="158">
        <v>325.89999999999998</v>
      </c>
      <c r="I215" s="159">
        <f t="shared" si="281"/>
        <v>-0.10000000000002274</v>
      </c>
      <c r="J215" s="159">
        <f t="shared" si="281"/>
        <v>-0.10000000000002274</v>
      </c>
      <c r="K215" s="159">
        <f t="shared" si="281"/>
        <v>0</v>
      </c>
      <c r="L215" s="160">
        <v>325.89999999999998</v>
      </c>
      <c r="M215" s="160">
        <v>325.89999999999998</v>
      </c>
      <c r="N215" s="160">
        <v>325.89999999999998</v>
      </c>
      <c r="O215" s="160"/>
      <c r="P215" s="160"/>
      <c r="Q215" s="160"/>
      <c r="R215" s="161">
        <f t="shared" si="278"/>
        <v>325.89999999999998</v>
      </c>
      <c r="S215" s="161">
        <f t="shared" si="278"/>
        <v>325.89999999999998</v>
      </c>
      <c r="T215" s="161">
        <f t="shared" si="278"/>
        <v>325.89999999999998</v>
      </c>
      <c r="U215" s="160">
        <v>-200</v>
      </c>
      <c r="V215" s="160"/>
      <c r="W215" s="160"/>
      <c r="X215" s="161">
        <f t="shared" si="299"/>
        <v>125.89999999999998</v>
      </c>
      <c r="Y215" s="161">
        <f t="shared" si="299"/>
        <v>325.89999999999998</v>
      </c>
      <c r="Z215" s="161">
        <f t="shared" si="299"/>
        <v>325.89999999999998</v>
      </c>
      <c r="AA215" s="160"/>
      <c r="AB215" s="160"/>
      <c r="AC215" s="160"/>
      <c r="AD215" s="161">
        <f t="shared" si="300"/>
        <v>125.89999999999998</v>
      </c>
      <c r="AE215" s="161">
        <f t="shared" si="300"/>
        <v>325.89999999999998</v>
      </c>
      <c r="AF215" s="161">
        <f t="shared" si="300"/>
        <v>325.89999999999998</v>
      </c>
      <c r="AG215" s="160"/>
      <c r="AH215" s="160"/>
      <c r="AI215" s="160"/>
      <c r="AJ215" s="161">
        <f t="shared" si="301"/>
        <v>125.89999999999998</v>
      </c>
      <c r="AK215" s="161">
        <f t="shared" si="301"/>
        <v>325.89999999999998</v>
      </c>
      <c r="AL215" s="161">
        <f t="shared" si="301"/>
        <v>325.89999999999998</v>
      </c>
    </row>
    <row r="216" spans="1:38" s="156" customFormat="1" ht="56.25" x14ac:dyDescent="0.25">
      <c r="A216" s="152">
        <v>911</v>
      </c>
      <c r="B216" s="242" t="s">
        <v>86</v>
      </c>
      <c r="C216" s="191" t="s">
        <v>314</v>
      </c>
      <c r="D216" s="155">
        <v>53</v>
      </c>
      <c r="E216" s="155">
        <v>66</v>
      </c>
      <c r="F216" s="158">
        <v>264200</v>
      </c>
      <c r="G216" s="158">
        <v>264200</v>
      </c>
      <c r="H216" s="158">
        <v>264200</v>
      </c>
      <c r="I216" s="159">
        <f t="shared" si="281"/>
        <v>0</v>
      </c>
      <c r="J216" s="159">
        <f t="shared" si="281"/>
        <v>0</v>
      </c>
      <c r="K216" s="159">
        <f t="shared" si="281"/>
        <v>0</v>
      </c>
      <c r="L216" s="160">
        <v>264200</v>
      </c>
      <c r="M216" s="160">
        <v>264200</v>
      </c>
      <c r="N216" s="160">
        <v>264200</v>
      </c>
      <c r="O216" s="160"/>
      <c r="P216" s="160"/>
      <c r="Q216" s="160"/>
      <c r="R216" s="161">
        <f t="shared" si="278"/>
        <v>264200</v>
      </c>
      <c r="S216" s="161">
        <f t="shared" si="278"/>
        <v>264200</v>
      </c>
      <c r="T216" s="161">
        <f t="shared" si="278"/>
        <v>264200</v>
      </c>
      <c r="U216" s="160">
        <v>-66.400000000000006</v>
      </c>
      <c r="V216" s="160"/>
      <c r="W216" s="160"/>
      <c r="X216" s="161">
        <f t="shared" si="299"/>
        <v>264133.59999999998</v>
      </c>
      <c r="Y216" s="161">
        <f t="shared" si="299"/>
        <v>264200</v>
      </c>
      <c r="Z216" s="161">
        <f t="shared" si="299"/>
        <v>264200</v>
      </c>
      <c r="AA216" s="160"/>
      <c r="AB216" s="160"/>
      <c r="AC216" s="160"/>
      <c r="AD216" s="161">
        <f t="shared" si="300"/>
        <v>264133.59999999998</v>
      </c>
      <c r="AE216" s="161">
        <f t="shared" si="300"/>
        <v>264200</v>
      </c>
      <c r="AF216" s="161">
        <f t="shared" si="300"/>
        <v>264200</v>
      </c>
      <c r="AG216" s="160"/>
      <c r="AH216" s="160"/>
      <c r="AI216" s="160"/>
      <c r="AJ216" s="161">
        <f t="shared" si="301"/>
        <v>264133.59999999998</v>
      </c>
      <c r="AK216" s="161">
        <f t="shared" si="301"/>
        <v>264200</v>
      </c>
      <c r="AL216" s="161">
        <f t="shared" si="301"/>
        <v>264200</v>
      </c>
    </row>
    <row r="217" spans="1:38" s="156" customFormat="1" ht="75" x14ac:dyDescent="0.25">
      <c r="A217" s="152">
        <v>911</v>
      </c>
      <c r="B217" s="242" t="s">
        <v>87</v>
      </c>
      <c r="C217" s="191" t="s">
        <v>315</v>
      </c>
      <c r="D217" s="155">
        <v>54</v>
      </c>
      <c r="E217" s="155">
        <v>67</v>
      </c>
      <c r="F217" s="158">
        <v>424840</v>
      </c>
      <c r="G217" s="158">
        <v>424840</v>
      </c>
      <c r="H217" s="158">
        <v>424840</v>
      </c>
      <c r="I217" s="159">
        <f t="shared" si="281"/>
        <v>480</v>
      </c>
      <c r="J217" s="159">
        <f t="shared" si="281"/>
        <v>480</v>
      </c>
      <c r="K217" s="159">
        <f t="shared" si="281"/>
        <v>480</v>
      </c>
      <c r="L217" s="160">
        <v>425320</v>
      </c>
      <c r="M217" s="160">
        <v>425320</v>
      </c>
      <c r="N217" s="160">
        <v>425320</v>
      </c>
      <c r="O217" s="160"/>
      <c r="P217" s="160"/>
      <c r="Q217" s="160"/>
      <c r="R217" s="161">
        <f t="shared" si="278"/>
        <v>425320</v>
      </c>
      <c r="S217" s="161">
        <f t="shared" si="278"/>
        <v>425320</v>
      </c>
      <c r="T217" s="161">
        <f t="shared" si="278"/>
        <v>425320</v>
      </c>
      <c r="U217" s="160">
        <v>36</v>
      </c>
      <c r="V217" s="160"/>
      <c r="W217" s="160"/>
      <c r="X217" s="161">
        <f t="shared" si="299"/>
        <v>425356</v>
      </c>
      <c r="Y217" s="161">
        <f t="shared" si="299"/>
        <v>425320</v>
      </c>
      <c r="Z217" s="161">
        <f t="shared" si="299"/>
        <v>425320</v>
      </c>
      <c r="AA217" s="160"/>
      <c r="AB217" s="160"/>
      <c r="AC217" s="160"/>
      <c r="AD217" s="161">
        <f t="shared" si="300"/>
        <v>425356</v>
      </c>
      <c r="AE217" s="161">
        <f t="shared" si="300"/>
        <v>425320</v>
      </c>
      <c r="AF217" s="161">
        <f t="shared" si="300"/>
        <v>425320</v>
      </c>
      <c r="AG217" s="160"/>
      <c r="AH217" s="160"/>
      <c r="AI217" s="160"/>
      <c r="AJ217" s="161">
        <f t="shared" si="301"/>
        <v>425356</v>
      </c>
      <c r="AK217" s="161">
        <f t="shared" si="301"/>
        <v>425320</v>
      </c>
      <c r="AL217" s="161">
        <f t="shared" si="301"/>
        <v>425320</v>
      </c>
    </row>
    <row r="218" spans="1:38" s="156" customFormat="1" ht="37.5" x14ac:dyDescent="0.3">
      <c r="A218" s="152">
        <v>911</v>
      </c>
      <c r="B218" s="242" t="s">
        <v>94</v>
      </c>
      <c r="C218" s="223" t="s">
        <v>208</v>
      </c>
      <c r="D218" s="155">
        <v>54</v>
      </c>
      <c r="E218" s="155">
        <v>67</v>
      </c>
      <c r="F218" s="158">
        <v>50379</v>
      </c>
      <c r="G218" s="158">
        <v>50379</v>
      </c>
      <c r="H218" s="158">
        <v>50379</v>
      </c>
      <c r="I218" s="159">
        <f t="shared" si="281"/>
        <v>173</v>
      </c>
      <c r="J218" s="159">
        <f t="shared" si="281"/>
        <v>173</v>
      </c>
      <c r="K218" s="159">
        <f t="shared" si="281"/>
        <v>173</v>
      </c>
      <c r="L218" s="160">
        <v>50552</v>
      </c>
      <c r="M218" s="160">
        <v>50552</v>
      </c>
      <c r="N218" s="160">
        <v>50552</v>
      </c>
      <c r="O218" s="160"/>
      <c r="P218" s="160"/>
      <c r="Q218" s="160"/>
      <c r="R218" s="161">
        <f t="shared" si="278"/>
        <v>50552</v>
      </c>
      <c r="S218" s="161">
        <f t="shared" si="278"/>
        <v>50552</v>
      </c>
      <c r="T218" s="161">
        <f t="shared" si="278"/>
        <v>50552</v>
      </c>
      <c r="U218" s="160"/>
      <c r="V218" s="160"/>
      <c r="W218" s="160"/>
      <c r="X218" s="161">
        <f t="shared" si="299"/>
        <v>50552</v>
      </c>
      <c r="Y218" s="161">
        <f t="shared" si="299"/>
        <v>50552</v>
      </c>
      <c r="Z218" s="161">
        <f t="shared" si="299"/>
        <v>50552</v>
      </c>
      <c r="AA218" s="160"/>
      <c r="AB218" s="160"/>
      <c r="AC218" s="160"/>
      <c r="AD218" s="161">
        <f t="shared" si="300"/>
        <v>50552</v>
      </c>
      <c r="AE218" s="161">
        <f t="shared" si="300"/>
        <v>50552</v>
      </c>
      <c r="AF218" s="161">
        <f t="shared" si="300"/>
        <v>50552</v>
      </c>
      <c r="AG218" s="160">
        <f>1500+4985.4</f>
        <v>6485.4</v>
      </c>
      <c r="AH218" s="160"/>
      <c r="AI218" s="160"/>
      <c r="AJ218" s="161">
        <f t="shared" si="301"/>
        <v>57037.4</v>
      </c>
      <c r="AK218" s="161">
        <f t="shared" si="301"/>
        <v>50552</v>
      </c>
      <c r="AL218" s="161">
        <f t="shared" si="301"/>
        <v>50552</v>
      </c>
    </row>
    <row r="219" spans="1:38" s="156" customFormat="1" ht="37.5" x14ac:dyDescent="0.3">
      <c r="A219" s="152">
        <v>911</v>
      </c>
      <c r="B219" s="242" t="s">
        <v>95</v>
      </c>
      <c r="C219" s="248" t="s">
        <v>209</v>
      </c>
      <c r="D219" s="155">
        <v>55</v>
      </c>
      <c r="E219" s="155">
        <v>68</v>
      </c>
      <c r="F219" s="158">
        <v>3880.1</v>
      </c>
      <c r="G219" s="158">
        <v>3880.1</v>
      </c>
      <c r="H219" s="158">
        <v>3880.1</v>
      </c>
      <c r="I219" s="159">
        <f t="shared" si="281"/>
        <v>0</v>
      </c>
      <c r="J219" s="159">
        <f t="shared" si="281"/>
        <v>0</v>
      </c>
      <c r="K219" s="159">
        <f t="shared" si="281"/>
        <v>0</v>
      </c>
      <c r="L219" s="160">
        <v>3880.1</v>
      </c>
      <c r="M219" s="160">
        <v>3880.1</v>
      </c>
      <c r="N219" s="160">
        <v>3880.1</v>
      </c>
      <c r="O219" s="160"/>
      <c r="P219" s="160"/>
      <c r="Q219" s="160"/>
      <c r="R219" s="161">
        <f t="shared" si="278"/>
        <v>3880.1</v>
      </c>
      <c r="S219" s="161">
        <f t="shared" si="278"/>
        <v>3880.1</v>
      </c>
      <c r="T219" s="161">
        <f t="shared" si="278"/>
        <v>3880.1</v>
      </c>
      <c r="U219" s="160">
        <v>500</v>
      </c>
      <c r="V219" s="160"/>
      <c r="W219" s="160"/>
      <c r="X219" s="161">
        <f t="shared" si="299"/>
        <v>4380.1000000000004</v>
      </c>
      <c r="Y219" s="161">
        <f t="shared" si="299"/>
        <v>3880.1</v>
      </c>
      <c r="Z219" s="161">
        <f t="shared" si="299"/>
        <v>3880.1</v>
      </c>
      <c r="AA219" s="160"/>
      <c r="AB219" s="160"/>
      <c r="AC219" s="160"/>
      <c r="AD219" s="161">
        <f t="shared" si="300"/>
        <v>4380.1000000000004</v>
      </c>
      <c r="AE219" s="161">
        <f t="shared" si="300"/>
        <v>3880.1</v>
      </c>
      <c r="AF219" s="161">
        <f t="shared" si="300"/>
        <v>3880.1</v>
      </c>
      <c r="AG219" s="160"/>
      <c r="AH219" s="160"/>
      <c r="AI219" s="160"/>
      <c r="AJ219" s="161">
        <f t="shared" si="301"/>
        <v>4380.1000000000004</v>
      </c>
      <c r="AK219" s="161">
        <f t="shared" si="301"/>
        <v>3880.1</v>
      </c>
      <c r="AL219" s="161">
        <f t="shared" si="301"/>
        <v>3880.1</v>
      </c>
    </row>
    <row r="220" spans="1:38" s="156" customFormat="1" ht="56.25" x14ac:dyDescent="0.3">
      <c r="A220" s="152">
        <v>911</v>
      </c>
      <c r="B220" s="242" t="s">
        <v>96</v>
      </c>
      <c r="C220" s="223" t="s">
        <v>210</v>
      </c>
      <c r="D220" s="155">
        <v>58</v>
      </c>
      <c r="E220" s="155">
        <v>71</v>
      </c>
      <c r="F220" s="158">
        <v>207</v>
      </c>
      <c r="G220" s="158">
        <v>207</v>
      </c>
      <c r="H220" s="158">
        <v>207</v>
      </c>
      <c r="I220" s="159">
        <f t="shared" si="281"/>
        <v>0</v>
      </c>
      <c r="J220" s="159">
        <f t="shared" si="281"/>
        <v>0</v>
      </c>
      <c r="K220" s="159">
        <f t="shared" si="281"/>
        <v>0</v>
      </c>
      <c r="L220" s="160">
        <v>207</v>
      </c>
      <c r="M220" s="160">
        <v>207</v>
      </c>
      <c r="N220" s="160">
        <v>207</v>
      </c>
      <c r="O220" s="160"/>
      <c r="P220" s="160"/>
      <c r="Q220" s="160"/>
      <c r="R220" s="161">
        <f t="shared" si="278"/>
        <v>207</v>
      </c>
      <c r="S220" s="161">
        <f t="shared" si="278"/>
        <v>207</v>
      </c>
      <c r="T220" s="161">
        <f t="shared" si="278"/>
        <v>207</v>
      </c>
      <c r="U220" s="160"/>
      <c r="V220" s="160"/>
      <c r="W220" s="160"/>
      <c r="X220" s="161">
        <f t="shared" si="299"/>
        <v>207</v>
      </c>
      <c r="Y220" s="161">
        <f t="shared" si="299"/>
        <v>207</v>
      </c>
      <c r="Z220" s="161">
        <f t="shared" si="299"/>
        <v>207</v>
      </c>
      <c r="AA220" s="160"/>
      <c r="AB220" s="160"/>
      <c r="AC220" s="160"/>
      <c r="AD220" s="161">
        <f t="shared" si="300"/>
        <v>207</v>
      </c>
      <c r="AE220" s="161">
        <f t="shared" si="300"/>
        <v>207</v>
      </c>
      <c r="AF220" s="161">
        <f t="shared" si="300"/>
        <v>207</v>
      </c>
      <c r="AG220" s="160"/>
      <c r="AH220" s="160"/>
      <c r="AI220" s="160"/>
      <c r="AJ220" s="161">
        <f t="shared" si="301"/>
        <v>207</v>
      </c>
      <c r="AK220" s="161">
        <f t="shared" si="301"/>
        <v>207</v>
      </c>
      <c r="AL220" s="161">
        <f t="shared" si="301"/>
        <v>207</v>
      </c>
    </row>
    <row r="221" spans="1:38" s="156" customFormat="1" ht="37.5" x14ac:dyDescent="0.25">
      <c r="A221" s="152">
        <v>911</v>
      </c>
      <c r="B221" s="242" t="s">
        <v>97</v>
      </c>
      <c r="C221" s="191" t="s">
        <v>211</v>
      </c>
      <c r="D221" s="155">
        <v>60</v>
      </c>
      <c r="E221" s="155">
        <v>73</v>
      </c>
      <c r="F221" s="158">
        <v>570</v>
      </c>
      <c r="G221" s="158">
        <v>570</v>
      </c>
      <c r="H221" s="158">
        <v>570</v>
      </c>
      <c r="I221" s="159">
        <f t="shared" si="281"/>
        <v>0</v>
      </c>
      <c r="J221" s="159">
        <f t="shared" si="281"/>
        <v>0</v>
      </c>
      <c r="K221" s="159">
        <f t="shared" si="281"/>
        <v>0</v>
      </c>
      <c r="L221" s="160">
        <v>570</v>
      </c>
      <c r="M221" s="160">
        <v>570</v>
      </c>
      <c r="N221" s="160">
        <v>570</v>
      </c>
      <c r="O221" s="160"/>
      <c r="P221" s="160"/>
      <c r="Q221" s="160"/>
      <c r="R221" s="161">
        <f t="shared" si="278"/>
        <v>570</v>
      </c>
      <c r="S221" s="161">
        <f t="shared" si="278"/>
        <v>570</v>
      </c>
      <c r="T221" s="161">
        <f t="shared" si="278"/>
        <v>570</v>
      </c>
      <c r="U221" s="160"/>
      <c r="V221" s="160"/>
      <c r="W221" s="160"/>
      <c r="X221" s="161">
        <f t="shared" si="299"/>
        <v>570</v>
      </c>
      <c r="Y221" s="161">
        <f t="shared" si="299"/>
        <v>570</v>
      </c>
      <c r="Z221" s="161">
        <f t="shared" si="299"/>
        <v>570</v>
      </c>
      <c r="AA221" s="160"/>
      <c r="AB221" s="160"/>
      <c r="AC221" s="160"/>
      <c r="AD221" s="161">
        <f t="shared" si="300"/>
        <v>570</v>
      </c>
      <c r="AE221" s="161">
        <f t="shared" si="300"/>
        <v>570</v>
      </c>
      <c r="AF221" s="161">
        <f t="shared" si="300"/>
        <v>570</v>
      </c>
      <c r="AG221" s="160"/>
      <c r="AH221" s="160"/>
      <c r="AI221" s="160"/>
      <c r="AJ221" s="161">
        <f t="shared" si="301"/>
        <v>570</v>
      </c>
      <c r="AK221" s="161">
        <f t="shared" si="301"/>
        <v>570</v>
      </c>
      <c r="AL221" s="161">
        <f t="shared" si="301"/>
        <v>570</v>
      </c>
    </row>
    <row r="222" spans="1:38" s="156" customFormat="1" ht="37.5" x14ac:dyDescent="0.25">
      <c r="A222" s="152">
        <v>911</v>
      </c>
      <c r="B222" s="242" t="s">
        <v>316</v>
      </c>
      <c r="C222" s="191" t="s">
        <v>195</v>
      </c>
      <c r="D222" s="155">
        <v>58</v>
      </c>
      <c r="E222" s="155">
        <v>71</v>
      </c>
      <c r="F222" s="158">
        <v>1200</v>
      </c>
      <c r="G222" s="158">
        <v>1310</v>
      </c>
      <c r="H222" s="158">
        <v>1330</v>
      </c>
      <c r="I222" s="159">
        <f t="shared" si="281"/>
        <v>0</v>
      </c>
      <c r="J222" s="159">
        <f t="shared" si="281"/>
        <v>0</v>
      </c>
      <c r="K222" s="159">
        <f t="shared" si="281"/>
        <v>0</v>
      </c>
      <c r="L222" s="160">
        <v>1200</v>
      </c>
      <c r="M222" s="160">
        <v>1310</v>
      </c>
      <c r="N222" s="160">
        <v>1330</v>
      </c>
      <c r="O222" s="160">
        <v>-1200</v>
      </c>
      <c r="P222" s="160">
        <v>-1310</v>
      </c>
      <c r="Q222" s="160">
        <v>-1330</v>
      </c>
      <c r="R222" s="161">
        <f t="shared" si="278"/>
        <v>0</v>
      </c>
      <c r="S222" s="161">
        <f t="shared" si="278"/>
        <v>0</v>
      </c>
      <c r="T222" s="161">
        <f t="shared" si="278"/>
        <v>0</v>
      </c>
      <c r="U222" s="160"/>
      <c r="V222" s="160"/>
      <c r="W222" s="160"/>
      <c r="X222" s="161">
        <f t="shared" si="299"/>
        <v>0</v>
      </c>
      <c r="Y222" s="161">
        <f t="shared" si="299"/>
        <v>0</v>
      </c>
      <c r="Z222" s="161">
        <f t="shared" si="299"/>
        <v>0</v>
      </c>
      <c r="AA222" s="160"/>
      <c r="AB222" s="160"/>
      <c r="AC222" s="160"/>
      <c r="AD222" s="161">
        <f t="shared" si="300"/>
        <v>0</v>
      </c>
      <c r="AE222" s="161">
        <f t="shared" si="300"/>
        <v>0</v>
      </c>
      <c r="AF222" s="161">
        <f t="shared" si="300"/>
        <v>0</v>
      </c>
      <c r="AG222" s="160"/>
      <c r="AH222" s="160"/>
      <c r="AI222" s="160"/>
      <c r="AJ222" s="161">
        <f t="shared" si="301"/>
        <v>0</v>
      </c>
      <c r="AK222" s="161">
        <f t="shared" si="301"/>
        <v>0</v>
      </c>
      <c r="AL222" s="161">
        <f t="shared" si="301"/>
        <v>0</v>
      </c>
    </row>
    <row r="223" spans="1:38" s="156" customFormat="1" ht="18.75" x14ac:dyDescent="0.25">
      <c r="A223" s="152">
        <v>911</v>
      </c>
      <c r="B223" s="242" t="s">
        <v>105</v>
      </c>
      <c r="C223" s="191" t="s">
        <v>219</v>
      </c>
      <c r="D223" s="155">
        <v>62</v>
      </c>
      <c r="E223" s="155">
        <v>75</v>
      </c>
      <c r="F223" s="158">
        <v>2005</v>
      </c>
      <c r="G223" s="158">
        <v>2005</v>
      </c>
      <c r="H223" s="158">
        <v>2005</v>
      </c>
      <c r="I223" s="159">
        <f t="shared" si="281"/>
        <v>0</v>
      </c>
      <c r="J223" s="159">
        <f t="shared" si="281"/>
        <v>0</v>
      </c>
      <c r="K223" s="159">
        <f t="shared" si="281"/>
        <v>0</v>
      </c>
      <c r="L223" s="160">
        <v>2005</v>
      </c>
      <c r="M223" s="160">
        <v>2005</v>
      </c>
      <c r="N223" s="160">
        <v>2005</v>
      </c>
      <c r="O223" s="160"/>
      <c r="P223" s="160"/>
      <c r="Q223" s="160"/>
      <c r="R223" s="161">
        <f t="shared" si="278"/>
        <v>2005</v>
      </c>
      <c r="S223" s="161">
        <f t="shared" si="278"/>
        <v>2005</v>
      </c>
      <c r="T223" s="161">
        <f t="shared" si="278"/>
        <v>2005</v>
      </c>
      <c r="U223" s="160"/>
      <c r="V223" s="160"/>
      <c r="W223" s="160"/>
      <c r="X223" s="161">
        <f t="shared" si="299"/>
        <v>2005</v>
      </c>
      <c r="Y223" s="161">
        <f t="shared" si="299"/>
        <v>2005</v>
      </c>
      <c r="Z223" s="161">
        <f t="shared" si="299"/>
        <v>2005</v>
      </c>
      <c r="AA223" s="160"/>
      <c r="AB223" s="160"/>
      <c r="AC223" s="160"/>
      <c r="AD223" s="161">
        <f t="shared" si="300"/>
        <v>2005</v>
      </c>
      <c r="AE223" s="161">
        <f t="shared" si="300"/>
        <v>2005</v>
      </c>
      <c r="AF223" s="161">
        <f t="shared" si="300"/>
        <v>2005</v>
      </c>
      <c r="AG223" s="160"/>
      <c r="AH223" s="160"/>
      <c r="AI223" s="160"/>
      <c r="AJ223" s="161">
        <f t="shared" si="301"/>
        <v>2005</v>
      </c>
      <c r="AK223" s="161">
        <f t="shared" si="301"/>
        <v>2005</v>
      </c>
      <c r="AL223" s="161">
        <f t="shared" si="301"/>
        <v>2005</v>
      </c>
    </row>
    <row r="224" spans="1:38" s="156" customFormat="1" ht="18.75" x14ac:dyDescent="0.25">
      <c r="A224" s="152">
        <v>911</v>
      </c>
      <c r="B224" s="242" t="s">
        <v>317</v>
      </c>
      <c r="C224" s="224" t="s">
        <v>189</v>
      </c>
      <c r="D224" s="155">
        <v>56</v>
      </c>
      <c r="E224" s="155">
        <v>69</v>
      </c>
      <c r="F224" s="158">
        <v>4445</v>
      </c>
      <c r="G224" s="158">
        <v>4445</v>
      </c>
      <c r="H224" s="158">
        <v>4445</v>
      </c>
      <c r="I224" s="159">
        <f t="shared" si="281"/>
        <v>0</v>
      </c>
      <c r="J224" s="159">
        <f t="shared" si="281"/>
        <v>0</v>
      </c>
      <c r="K224" s="159">
        <f t="shared" si="281"/>
        <v>0</v>
      </c>
      <c r="L224" s="160">
        <v>4445</v>
      </c>
      <c r="M224" s="160">
        <v>4445</v>
      </c>
      <c r="N224" s="160">
        <v>4445</v>
      </c>
      <c r="O224" s="160"/>
      <c r="P224" s="160"/>
      <c r="Q224" s="160"/>
      <c r="R224" s="161">
        <f t="shared" si="278"/>
        <v>4445</v>
      </c>
      <c r="S224" s="161">
        <f t="shared" si="278"/>
        <v>4445</v>
      </c>
      <c r="T224" s="161">
        <f t="shared" si="278"/>
        <v>4445</v>
      </c>
      <c r="U224" s="160"/>
      <c r="V224" s="160"/>
      <c r="W224" s="160"/>
      <c r="X224" s="161">
        <f t="shared" si="299"/>
        <v>4445</v>
      </c>
      <c r="Y224" s="161">
        <f t="shared" si="299"/>
        <v>4445</v>
      </c>
      <c r="Z224" s="161">
        <f t="shared" si="299"/>
        <v>4445</v>
      </c>
      <c r="AA224" s="160"/>
      <c r="AB224" s="160"/>
      <c r="AC224" s="160"/>
      <c r="AD224" s="161">
        <f t="shared" si="300"/>
        <v>4445</v>
      </c>
      <c r="AE224" s="161">
        <f t="shared" si="300"/>
        <v>4445</v>
      </c>
      <c r="AF224" s="161">
        <f t="shared" si="300"/>
        <v>4445</v>
      </c>
      <c r="AG224" s="160"/>
      <c r="AH224" s="160"/>
      <c r="AI224" s="160"/>
      <c r="AJ224" s="161">
        <f t="shared" si="301"/>
        <v>4445</v>
      </c>
      <c r="AK224" s="161">
        <f t="shared" si="301"/>
        <v>4445</v>
      </c>
      <c r="AL224" s="161">
        <f t="shared" si="301"/>
        <v>4445</v>
      </c>
    </row>
    <row r="225" spans="1:38" s="156" customFormat="1" ht="18.75" x14ac:dyDescent="0.3">
      <c r="A225" s="152">
        <v>915</v>
      </c>
      <c r="B225" s="242" t="s">
        <v>88</v>
      </c>
      <c r="C225" s="223" t="s">
        <v>202</v>
      </c>
      <c r="D225" s="155">
        <v>43</v>
      </c>
      <c r="E225" s="155">
        <v>53</v>
      </c>
      <c r="F225" s="158">
        <v>2070</v>
      </c>
      <c r="G225" s="158">
        <v>2070</v>
      </c>
      <c r="H225" s="158">
        <v>2070</v>
      </c>
      <c r="I225" s="159">
        <f t="shared" si="281"/>
        <v>0</v>
      </c>
      <c r="J225" s="159">
        <f t="shared" si="281"/>
        <v>0</v>
      </c>
      <c r="K225" s="159">
        <f t="shared" si="281"/>
        <v>0</v>
      </c>
      <c r="L225" s="160">
        <v>2070</v>
      </c>
      <c r="M225" s="160">
        <v>2070</v>
      </c>
      <c r="N225" s="160">
        <v>2070</v>
      </c>
      <c r="O225" s="160"/>
      <c r="P225" s="160"/>
      <c r="Q225" s="160"/>
      <c r="R225" s="161">
        <f t="shared" si="278"/>
        <v>2070</v>
      </c>
      <c r="S225" s="161">
        <f t="shared" si="278"/>
        <v>2070</v>
      </c>
      <c r="T225" s="161">
        <f t="shared" si="278"/>
        <v>2070</v>
      </c>
      <c r="U225" s="160"/>
      <c r="V225" s="160"/>
      <c r="W225" s="160"/>
      <c r="X225" s="161">
        <f t="shared" si="299"/>
        <v>2070</v>
      </c>
      <c r="Y225" s="161">
        <f t="shared" si="299"/>
        <v>2070</v>
      </c>
      <c r="Z225" s="161">
        <f t="shared" si="299"/>
        <v>2070</v>
      </c>
      <c r="AA225" s="160"/>
      <c r="AB225" s="160"/>
      <c r="AC225" s="160"/>
      <c r="AD225" s="161">
        <f t="shared" si="300"/>
        <v>2070</v>
      </c>
      <c r="AE225" s="161">
        <f t="shared" si="300"/>
        <v>2070</v>
      </c>
      <c r="AF225" s="161">
        <f t="shared" si="300"/>
        <v>2070</v>
      </c>
      <c r="AG225" s="160"/>
      <c r="AH225" s="160"/>
      <c r="AI225" s="160"/>
      <c r="AJ225" s="161">
        <f t="shared" si="301"/>
        <v>2070</v>
      </c>
      <c r="AK225" s="161">
        <f t="shared" si="301"/>
        <v>2070</v>
      </c>
      <c r="AL225" s="161">
        <f t="shared" si="301"/>
        <v>2070</v>
      </c>
    </row>
    <row r="226" spans="1:38" s="156" customFormat="1" ht="75" x14ac:dyDescent="0.25">
      <c r="A226" s="152">
        <v>915</v>
      </c>
      <c r="B226" s="242" t="s">
        <v>89</v>
      </c>
      <c r="C226" s="191" t="s">
        <v>203</v>
      </c>
      <c r="D226" s="155">
        <v>40</v>
      </c>
      <c r="E226" s="155">
        <v>54</v>
      </c>
      <c r="F226" s="158">
        <v>36</v>
      </c>
      <c r="G226" s="158">
        <v>36</v>
      </c>
      <c r="H226" s="158">
        <v>36</v>
      </c>
      <c r="I226" s="159">
        <f t="shared" si="281"/>
        <v>0</v>
      </c>
      <c r="J226" s="159">
        <f t="shared" si="281"/>
        <v>0</v>
      </c>
      <c r="K226" s="159">
        <f t="shared" si="281"/>
        <v>0</v>
      </c>
      <c r="L226" s="160">
        <v>36</v>
      </c>
      <c r="M226" s="160">
        <v>36</v>
      </c>
      <c r="N226" s="160">
        <v>36</v>
      </c>
      <c r="O226" s="160"/>
      <c r="P226" s="160"/>
      <c r="Q226" s="160"/>
      <c r="R226" s="161">
        <f t="shared" si="278"/>
        <v>36</v>
      </c>
      <c r="S226" s="161">
        <f t="shared" si="278"/>
        <v>36</v>
      </c>
      <c r="T226" s="161">
        <f t="shared" si="278"/>
        <v>36</v>
      </c>
      <c r="U226" s="160"/>
      <c r="V226" s="160"/>
      <c r="W226" s="160"/>
      <c r="X226" s="161">
        <f t="shared" si="299"/>
        <v>36</v>
      </c>
      <c r="Y226" s="161">
        <f t="shared" si="299"/>
        <v>36</v>
      </c>
      <c r="Z226" s="161">
        <f t="shared" si="299"/>
        <v>36</v>
      </c>
      <c r="AA226" s="160"/>
      <c r="AB226" s="160"/>
      <c r="AC226" s="160"/>
      <c r="AD226" s="161">
        <f t="shared" si="300"/>
        <v>36</v>
      </c>
      <c r="AE226" s="161">
        <f t="shared" si="300"/>
        <v>36</v>
      </c>
      <c r="AF226" s="161">
        <f t="shared" si="300"/>
        <v>36</v>
      </c>
      <c r="AG226" s="160"/>
      <c r="AH226" s="160"/>
      <c r="AI226" s="160"/>
      <c r="AJ226" s="161">
        <f t="shared" si="301"/>
        <v>36</v>
      </c>
      <c r="AK226" s="161">
        <f t="shared" si="301"/>
        <v>36</v>
      </c>
      <c r="AL226" s="161">
        <f t="shared" si="301"/>
        <v>36</v>
      </c>
    </row>
    <row r="227" spans="1:38" s="190" customFormat="1" ht="18.75" customHeight="1" x14ac:dyDescent="0.3">
      <c r="A227" s="152">
        <v>915</v>
      </c>
      <c r="B227" s="242" t="s">
        <v>90</v>
      </c>
      <c r="C227" s="191" t="s">
        <v>204</v>
      </c>
      <c r="D227" s="155"/>
      <c r="E227" s="155">
        <v>56</v>
      </c>
      <c r="F227" s="158"/>
      <c r="G227" s="158"/>
      <c r="H227" s="158"/>
      <c r="I227" s="189">
        <f t="shared" si="281"/>
        <v>60</v>
      </c>
      <c r="J227" s="159">
        <f t="shared" si="281"/>
        <v>60</v>
      </c>
      <c r="K227" s="159">
        <f t="shared" si="281"/>
        <v>60</v>
      </c>
      <c r="L227" s="160">
        <v>60</v>
      </c>
      <c r="M227" s="160">
        <v>60</v>
      </c>
      <c r="N227" s="160">
        <v>60</v>
      </c>
      <c r="O227" s="160"/>
      <c r="P227" s="160"/>
      <c r="Q227" s="160"/>
      <c r="R227" s="161">
        <f t="shared" si="278"/>
        <v>60</v>
      </c>
      <c r="S227" s="161">
        <f t="shared" si="278"/>
        <v>60</v>
      </c>
      <c r="T227" s="161">
        <f t="shared" si="278"/>
        <v>60</v>
      </c>
      <c r="U227" s="160"/>
      <c r="V227" s="160"/>
      <c r="W227" s="160"/>
      <c r="X227" s="161">
        <f t="shared" si="299"/>
        <v>60</v>
      </c>
      <c r="Y227" s="161">
        <f t="shared" si="299"/>
        <v>60</v>
      </c>
      <c r="Z227" s="161">
        <f t="shared" si="299"/>
        <v>60</v>
      </c>
      <c r="AA227" s="160"/>
      <c r="AB227" s="160"/>
      <c r="AC227" s="160"/>
      <c r="AD227" s="161">
        <f t="shared" si="300"/>
        <v>60</v>
      </c>
      <c r="AE227" s="161">
        <f t="shared" si="300"/>
        <v>60</v>
      </c>
      <c r="AF227" s="161">
        <f t="shared" si="300"/>
        <v>60</v>
      </c>
      <c r="AG227" s="160"/>
      <c r="AH227" s="160"/>
      <c r="AI227" s="160"/>
      <c r="AJ227" s="161">
        <f t="shared" si="301"/>
        <v>60</v>
      </c>
      <c r="AK227" s="161">
        <f t="shared" si="301"/>
        <v>60</v>
      </c>
      <c r="AL227" s="161">
        <f t="shared" si="301"/>
        <v>60</v>
      </c>
    </row>
    <row r="228" spans="1:38" s="156" customFormat="1" ht="56.25" x14ac:dyDescent="0.25">
      <c r="A228" s="152">
        <v>915</v>
      </c>
      <c r="B228" s="242" t="s">
        <v>91</v>
      </c>
      <c r="C228" s="191" t="s">
        <v>205</v>
      </c>
      <c r="D228" s="155">
        <v>48</v>
      </c>
      <c r="E228" s="155">
        <v>61</v>
      </c>
      <c r="F228" s="158">
        <v>130196.4</v>
      </c>
      <c r="G228" s="158">
        <v>130196.4</v>
      </c>
      <c r="H228" s="158">
        <v>130196.4</v>
      </c>
      <c r="I228" s="159">
        <f t="shared" si="281"/>
        <v>3256.3999999999942</v>
      </c>
      <c r="J228" s="159">
        <f t="shared" si="281"/>
        <v>3256.3999999999942</v>
      </c>
      <c r="K228" s="159">
        <f t="shared" si="281"/>
        <v>3256.3999999999942</v>
      </c>
      <c r="L228" s="160">
        <v>133452.79999999999</v>
      </c>
      <c r="M228" s="160">
        <v>133452.79999999999</v>
      </c>
      <c r="N228" s="160">
        <v>133452.79999999999</v>
      </c>
      <c r="O228" s="160"/>
      <c r="P228" s="160"/>
      <c r="Q228" s="160"/>
      <c r="R228" s="161">
        <f t="shared" ref="R228:T259" si="302">L228+O228</f>
        <v>133452.79999999999</v>
      </c>
      <c r="S228" s="161">
        <f t="shared" si="302"/>
        <v>133452.79999999999</v>
      </c>
      <c r="T228" s="161">
        <f t="shared" si="302"/>
        <v>133452.79999999999</v>
      </c>
      <c r="U228" s="160"/>
      <c r="V228" s="160"/>
      <c r="W228" s="160"/>
      <c r="X228" s="161">
        <f t="shared" si="299"/>
        <v>133452.79999999999</v>
      </c>
      <c r="Y228" s="161">
        <f t="shared" si="299"/>
        <v>133452.79999999999</v>
      </c>
      <c r="Z228" s="161">
        <f t="shared" si="299"/>
        <v>133452.79999999999</v>
      </c>
      <c r="AA228" s="160"/>
      <c r="AB228" s="160"/>
      <c r="AC228" s="160"/>
      <c r="AD228" s="161">
        <f t="shared" si="300"/>
        <v>133452.79999999999</v>
      </c>
      <c r="AE228" s="161">
        <f t="shared" si="300"/>
        <v>133452.79999999999</v>
      </c>
      <c r="AF228" s="161">
        <f t="shared" si="300"/>
        <v>133452.79999999999</v>
      </c>
      <c r="AG228" s="160"/>
      <c r="AH228" s="160"/>
      <c r="AI228" s="160"/>
      <c r="AJ228" s="161">
        <f t="shared" si="301"/>
        <v>133452.79999999999</v>
      </c>
      <c r="AK228" s="161">
        <f t="shared" si="301"/>
        <v>133452.79999999999</v>
      </c>
      <c r="AL228" s="161">
        <f t="shared" si="301"/>
        <v>133452.79999999999</v>
      </c>
    </row>
    <row r="229" spans="1:38" s="156" customFormat="1" ht="59.25" customHeight="1" x14ac:dyDescent="0.25">
      <c r="A229" s="152">
        <v>915</v>
      </c>
      <c r="B229" s="242" t="s">
        <v>92</v>
      </c>
      <c r="C229" s="191" t="s">
        <v>206</v>
      </c>
      <c r="D229" s="155">
        <v>48</v>
      </c>
      <c r="E229" s="155">
        <v>61</v>
      </c>
      <c r="F229" s="158">
        <v>50530.6</v>
      </c>
      <c r="G229" s="158">
        <v>50530.6</v>
      </c>
      <c r="H229" s="158">
        <v>50530.6</v>
      </c>
      <c r="I229" s="159">
        <f t="shared" si="281"/>
        <v>1037</v>
      </c>
      <c r="J229" s="159">
        <f t="shared" si="281"/>
        <v>1037</v>
      </c>
      <c r="K229" s="159">
        <f t="shared" si="281"/>
        <v>1037</v>
      </c>
      <c r="L229" s="160">
        <v>51567.6</v>
      </c>
      <c r="M229" s="160">
        <v>51567.6</v>
      </c>
      <c r="N229" s="160">
        <v>51567.6</v>
      </c>
      <c r="O229" s="160"/>
      <c r="P229" s="160"/>
      <c r="Q229" s="160"/>
      <c r="R229" s="161">
        <f t="shared" si="302"/>
        <v>51567.6</v>
      </c>
      <c r="S229" s="161">
        <f t="shared" si="302"/>
        <v>51567.6</v>
      </c>
      <c r="T229" s="161">
        <f t="shared" si="302"/>
        <v>51567.6</v>
      </c>
      <c r="U229" s="160"/>
      <c r="V229" s="160"/>
      <c r="W229" s="160"/>
      <c r="X229" s="161">
        <f t="shared" si="299"/>
        <v>51567.6</v>
      </c>
      <c r="Y229" s="161">
        <f t="shared" si="299"/>
        <v>51567.6</v>
      </c>
      <c r="Z229" s="161">
        <f t="shared" si="299"/>
        <v>51567.6</v>
      </c>
      <c r="AA229" s="160"/>
      <c r="AB229" s="160"/>
      <c r="AC229" s="160"/>
      <c r="AD229" s="161">
        <f t="shared" si="300"/>
        <v>51567.6</v>
      </c>
      <c r="AE229" s="161">
        <f t="shared" si="300"/>
        <v>51567.6</v>
      </c>
      <c r="AF229" s="161">
        <f t="shared" si="300"/>
        <v>51567.6</v>
      </c>
      <c r="AG229" s="160">
        <v>823.1</v>
      </c>
      <c r="AH229" s="160"/>
      <c r="AI229" s="160"/>
      <c r="AJ229" s="161">
        <f t="shared" si="301"/>
        <v>52390.7</v>
      </c>
      <c r="AK229" s="161">
        <f t="shared" si="301"/>
        <v>51567.6</v>
      </c>
      <c r="AL229" s="161">
        <f t="shared" si="301"/>
        <v>51567.6</v>
      </c>
    </row>
    <row r="230" spans="1:38" s="156" customFormat="1" ht="37.5" x14ac:dyDescent="0.3">
      <c r="A230" s="152">
        <v>915</v>
      </c>
      <c r="B230" s="242" t="s">
        <v>93</v>
      </c>
      <c r="C230" s="223" t="s">
        <v>207</v>
      </c>
      <c r="D230" s="155">
        <v>46</v>
      </c>
      <c r="E230" s="155">
        <v>60</v>
      </c>
      <c r="F230" s="158">
        <v>1216</v>
      </c>
      <c r="G230" s="158">
        <v>1216</v>
      </c>
      <c r="H230" s="158">
        <v>1216</v>
      </c>
      <c r="I230" s="159">
        <f t="shared" ref="I230:K259" si="303">L230-F230</f>
        <v>0</v>
      </c>
      <c r="J230" s="159">
        <f t="shared" si="303"/>
        <v>0</v>
      </c>
      <c r="K230" s="159">
        <f t="shared" si="303"/>
        <v>0</v>
      </c>
      <c r="L230" s="160">
        <v>1216</v>
      </c>
      <c r="M230" s="160">
        <v>1216</v>
      </c>
      <c r="N230" s="160">
        <v>1216</v>
      </c>
      <c r="O230" s="160"/>
      <c r="P230" s="160"/>
      <c r="Q230" s="160"/>
      <c r="R230" s="161">
        <f t="shared" si="302"/>
        <v>1216</v>
      </c>
      <c r="S230" s="161">
        <f t="shared" si="302"/>
        <v>1216</v>
      </c>
      <c r="T230" s="161">
        <f t="shared" si="302"/>
        <v>1216</v>
      </c>
      <c r="U230" s="160"/>
      <c r="V230" s="160"/>
      <c r="W230" s="160"/>
      <c r="X230" s="161">
        <f t="shared" si="299"/>
        <v>1216</v>
      </c>
      <c r="Y230" s="161">
        <f t="shared" si="299"/>
        <v>1216</v>
      </c>
      <c r="Z230" s="161">
        <f t="shared" si="299"/>
        <v>1216</v>
      </c>
      <c r="AA230" s="160"/>
      <c r="AB230" s="160"/>
      <c r="AC230" s="160"/>
      <c r="AD230" s="161">
        <f t="shared" si="300"/>
        <v>1216</v>
      </c>
      <c r="AE230" s="161">
        <f t="shared" si="300"/>
        <v>1216</v>
      </c>
      <c r="AF230" s="161">
        <f t="shared" si="300"/>
        <v>1216</v>
      </c>
      <c r="AG230" s="160">
        <v>-542</v>
      </c>
      <c r="AH230" s="160">
        <v>-1216</v>
      </c>
      <c r="AI230" s="160">
        <v>-1216</v>
      </c>
      <c r="AJ230" s="161">
        <f t="shared" si="301"/>
        <v>674</v>
      </c>
      <c r="AK230" s="161">
        <f t="shared" si="301"/>
        <v>0</v>
      </c>
      <c r="AL230" s="161">
        <f t="shared" si="301"/>
        <v>0</v>
      </c>
    </row>
    <row r="231" spans="1:38" s="156" customFormat="1" ht="37.5" x14ac:dyDescent="0.3">
      <c r="A231" s="152">
        <v>915</v>
      </c>
      <c r="B231" s="242" t="s">
        <v>106</v>
      </c>
      <c r="C231" s="223" t="s">
        <v>220</v>
      </c>
      <c r="D231" s="155">
        <v>45</v>
      </c>
      <c r="E231" s="155">
        <v>58</v>
      </c>
      <c r="F231" s="158">
        <v>1471</v>
      </c>
      <c r="G231" s="158">
        <v>1471</v>
      </c>
      <c r="H231" s="158">
        <v>1471</v>
      </c>
      <c r="I231" s="159">
        <f t="shared" si="303"/>
        <v>0</v>
      </c>
      <c r="J231" s="159">
        <f t="shared" si="303"/>
        <v>0</v>
      </c>
      <c r="K231" s="159">
        <f t="shared" si="303"/>
        <v>0</v>
      </c>
      <c r="L231" s="160">
        <v>1471</v>
      </c>
      <c r="M231" s="160">
        <v>1471</v>
      </c>
      <c r="N231" s="160">
        <v>1471</v>
      </c>
      <c r="O231" s="160"/>
      <c r="P231" s="160"/>
      <c r="Q231" s="160"/>
      <c r="R231" s="161">
        <f t="shared" si="302"/>
        <v>1471</v>
      </c>
      <c r="S231" s="161">
        <f t="shared" si="302"/>
        <v>1471</v>
      </c>
      <c r="T231" s="161">
        <f t="shared" si="302"/>
        <v>1471</v>
      </c>
      <c r="U231" s="160"/>
      <c r="V231" s="160"/>
      <c r="W231" s="160"/>
      <c r="X231" s="161">
        <f t="shared" si="299"/>
        <v>1471</v>
      </c>
      <c r="Y231" s="161">
        <f t="shared" si="299"/>
        <v>1471</v>
      </c>
      <c r="Z231" s="161">
        <f t="shared" si="299"/>
        <v>1471</v>
      </c>
      <c r="AA231" s="160"/>
      <c r="AB231" s="160"/>
      <c r="AC231" s="160"/>
      <c r="AD231" s="161">
        <f t="shared" si="300"/>
        <v>1471</v>
      </c>
      <c r="AE231" s="161">
        <f t="shared" si="300"/>
        <v>1471</v>
      </c>
      <c r="AF231" s="161">
        <f t="shared" si="300"/>
        <v>1471</v>
      </c>
      <c r="AG231" s="160"/>
      <c r="AH231" s="160"/>
      <c r="AI231" s="160"/>
      <c r="AJ231" s="161">
        <f t="shared" si="301"/>
        <v>1471</v>
      </c>
      <c r="AK231" s="161">
        <f t="shared" si="301"/>
        <v>1471</v>
      </c>
      <c r="AL231" s="161">
        <f t="shared" si="301"/>
        <v>1471</v>
      </c>
    </row>
    <row r="232" spans="1:38" s="156" customFormat="1" ht="37.5" x14ac:dyDescent="0.3">
      <c r="A232" s="152">
        <v>915</v>
      </c>
      <c r="B232" s="242" t="s">
        <v>107</v>
      </c>
      <c r="C232" s="223" t="s">
        <v>221</v>
      </c>
      <c r="D232" s="155">
        <v>49</v>
      </c>
      <c r="E232" s="155">
        <v>63</v>
      </c>
      <c r="F232" s="158">
        <v>28219.9</v>
      </c>
      <c r="G232" s="158">
        <v>28219.9</v>
      </c>
      <c r="H232" s="158">
        <v>28219.9</v>
      </c>
      <c r="I232" s="159">
        <f t="shared" si="303"/>
        <v>0</v>
      </c>
      <c r="J232" s="159">
        <f t="shared" si="303"/>
        <v>0</v>
      </c>
      <c r="K232" s="159">
        <f t="shared" si="303"/>
        <v>0</v>
      </c>
      <c r="L232" s="160">
        <v>28219.9</v>
      </c>
      <c r="M232" s="160">
        <v>28219.9</v>
      </c>
      <c r="N232" s="160">
        <v>28219.9</v>
      </c>
      <c r="O232" s="160"/>
      <c r="P232" s="160"/>
      <c r="Q232" s="160"/>
      <c r="R232" s="161">
        <f t="shared" si="302"/>
        <v>28219.9</v>
      </c>
      <c r="S232" s="161">
        <f t="shared" si="302"/>
        <v>28219.9</v>
      </c>
      <c r="T232" s="161">
        <f t="shared" si="302"/>
        <v>28219.9</v>
      </c>
      <c r="U232" s="160"/>
      <c r="V232" s="160"/>
      <c r="W232" s="160"/>
      <c r="X232" s="161">
        <f t="shared" si="299"/>
        <v>28219.9</v>
      </c>
      <c r="Y232" s="161">
        <f t="shared" si="299"/>
        <v>28219.9</v>
      </c>
      <c r="Z232" s="161">
        <f t="shared" si="299"/>
        <v>28219.9</v>
      </c>
      <c r="AA232" s="160"/>
      <c r="AB232" s="160"/>
      <c r="AC232" s="160"/>
      <c r="AD232" s="161">
        <f t="shared" si="300"/>
        <v>28219.9</v>
      </c>
      <c r="AE232" s="161">
        <f t="shared" si="300"/>
        <v>28219.9</v>
      </c>
      <c r="AF232" s="161">
        <f t="shared" si="300"/>
        <v>28219.9</v>
      </c>
      <c r="AG232" s="160"/>
      <c r="AH232" s="160"/>
      <c r="AI232" s="160"/>
      <c r="AJ232" s="161">
        <f t="shared" si="301"/>
        <v>28219.9</v>
      </c>
      <c r="AK232" s="161">
        <f t="shared" si="301"/>
        <v>28219.9</v>
      </c>
      <c r="AL232" s="161">
        <f t="shared" si="301"/>
        <v>28219.9</v>
      </c>
    </row>
    <row r="233" spans="1:38" s="156" customFormat="1" ht="18.75" x14ac:dyDescent="0.3">
      <c r="A233" s="152">
        <v>915</v>
      </c>
      <c r="B233" s="242" t="s">
        <v>99</v>
      </c>
      <c r="C233" s="223" t="s">
        <v>213</v>
      </c>
      <c r="D233" s="155">
        <v>45</v>
      </c>
      <c r="E233" s="155">
        <v>56</v>
      </c>
      <c r="F233" s="158">
        <v>6903</v>
      </c>
      <c r="G233" s="158">
        <v>6903</v>
      </c>
      <c r="H233" s="158">
        <v>6903</v>
      </c>
      <c r="I233" s="159">
        <f t="shared" si="303"/>
        <v>0</v>
      </c>
      <c r="J233" s="159">
        <f t="shared" si="303"/>
        <v>0</v>
      </c>
      <c r="K233" s="159">
        <f t="shared" si="303"/>
        <v>0</v>
      </c>
      <c r="L233" s="160">
        <v>6903</v>
      </c>
      <c r="M233" s="160">
        <v>6903</v>
      </c>
      <c r="N233" s="160">
        <v>6903</v>
      </c>
      <c r="O233" s="160"/>
      <c r="P233" s="160"/>
      <c r="Q233" s="160"/>
      <c r="R233" s="161">
        <f t="shared" si="302"/>
        <v>6903</v>
      </c>
      <c r="S233" s="161">
        <f t="shared" si="302"/>
        <v>6903</v>
      </c>
      <c r="T233" s="161">
        <f t="shared" si="302"/>
        <v>6903</v>
      </c>
      <c r="U233" s="160"/>
      <c r="V233" s="160"/>
      <c r="W233" s="160"/>
      <c r="X233" s="161">
        <f t="shared" si="299"/>
        <v>6903</v>
      </c>
      <c r="Y233" s="161">
        <f t="shared" si="299"/>
        <v>6903</v>
      </c>
      <c r="Z233" s="161">
        <f t="shared" si="299"/>
        <v>6903</v>
      </c>
      <c r="AA233" s="160"/>
      <c r="AB233" s="160"/>
      <c r="AC233" s="160"/>
      <c r="AD233" s="161">
        <f t="shared" si="300"/>
        <v>6903</v>
      </c>
      <c r="AE233" s="161">
        <f t="shared" si="300"/>
        <v>6903</v>
      </c>
      <c r="AF233" s="161">
        <f t="shared" si="300"/>
        <v>6903</v>
      </c>
      <c r="AG233" s="160"/>
      <c r="AH233" s="160"/>
      <c r="AI233" s="160"/>
      <c r="AJ233" s="161">
        <f t="shared" si="301"/>
        <v>6903</v>
      </c>
      <c r="AK233" s="161">
        <f t="shared" si="301"/>
        <v>6903</v>
      </c>
      <c r="AL233" s="161">
        <f t="shared" si="301"/>
        <v>6903</v>
      </c>
    </row>
    <row r="234" spans="1:38" s="156" customFormat="1" ht="18.75" x14ac:dyDescent="0.25">
      <c r="A234" s="152">
        <v>915</v>
      </c>
      <c r="B234" s="242" t="s">
        <v>100</v>
      </c>
      <c r="C234" s="191" t="s">
        <v>214</v>
      </c>
      <c r="D234" s="155">
        <v>44</v>
      </c>
      <c r="E234" s="155">
        <v>57</v>
      </c>
      <c r="F234" s="158">
        <v>29.1</v>
      </c>
      <c r="G234" s="158">
        <v>29.1</v>
      </c>
      <c r="H234" s="158">
        <v>29.1</v>
      </c>
      <c r="I234" s="159">
        <f t="shared" si="303"/>
        <v>0</v>
      </c>
      <c r="J234" s="159">
        <f t="shared" si="303"/>
        <v>0</v>
      </c>
      <c r="K234" s="159">
        <f t="shared" si="303"/>
        <v>0</v>
      </c>
      <c r="L234" s="160">
        <v>29.1</v>
      </c>
      <c r="M234" s="160">
        <v>29.1</v>
      </c>
      <c r="N234" s="160">
        <v>29.1</v>
      </c>
      <c r="O234" s="160"/>
      <c r="P234" s="160"/>
      <c r="Q234" s="160"/>
      <c r="R234" s="161">
        <f t="shared" si="302"/>
        <v>29.1</v>
      </c>
      <c r="S234" s="161">
        <f t="shared" si="302"/>
        <v>29.1</v>
      </c>
      <c r="T234" s="161">
        <f t="shared" si="302"/>
        <v>29.1</v>
      </c>
      <c r="U234" s="160"/>
      <c r="V234" s="160"/>
      <c r="W234" s="160"/>
      <c r="X234" s="161">
        <f t="shared" si="299"/>
        <v>29.1</v>
      </c>
      <c r="Y234" s="161">
        <f t="shared" si="299"/>
        <v>29.1</v>
      </c>
      <c r="Z234" s="161">
        <f t="shared" si="299"/>
        <v>29.1</v>
      </c>
      <c r="AA234" s="160"/>
      <c r="AB234" s="160"/>
      <c r="AC234" s="160"/>
      <c r="AD234" s="161">
        <f t="shared" si="300"/>
        <v>29.1</v>
      </c>
      <c r="AE234" s="161">
        <f t="shared" si="300"/>
        <v>29.1</v>
      </c>
      <c r="AF234" s="161">
        <f t="shared" si="300"/>
        <v>29.1</v>
      </c>
      <c r="AG234" s="160"/>
      <c r="AH234" s="160"/>
      <c r="AI234" s="160"/>
      <c r="AJ234" s="161">
        <f t="shared" si="301"/>
        <v>29.1</v>
      </c>
      <c r="AK234" s="161">
        <f t="shared" si="301"/>
        <v>29.1</v>
      </c>
      <c r="AL234" s="161">
        <f t="shared" si="301"/>
        <v>29.1</v>
      </c>
    </row>
    <row r="235" spans="1:38" s="190" customFormat="1" ht="48.75" customHeight="1" x14ac:dyDescent="0.3">
      <c r="A235" s="152">
        <v>915</v>
      </c>
      <c r="B235" s="242" t="s">
        <v>412</v>
      </c>
      <c r="C235" s="224" t="s">
        <v>413</v>
      </c>
      <c r="D235" s="155"/>
      <c r="E235" s="155"/>
      <c r="F235" s="158"/>
      <c r="G235" s="158"/>
      <c r="H235" s="158"/>
      <c r="I235" s="189"/>
      <c r="J235" s="159"/>
      <c r="K235" s="159"/>
      <c r="L235" s="160">
        <v>0</v>
      </c>
      <c r="M235" s="160">
        <v>0</v>
      </c>
      <c r="N235" s="160">
        <v>0</v>
      </c>
      <c r="O235" s="160">
        <v>2523.4</v>
      </c>
      <c r="P235" s="160">
        <v>2523.4</v>
      </c>
      <c r="Q235" s="160">
        <v>2523.4</v>
      </c>
      <c r="R235" s="214">
        <f t="shared" si="302"/>
        <v>2523.4</v>
      </c>
      <c r="S235" s="161">
        <f t="shared" si="302"/>
        <v>2523.4</v>
      </c>
      <c r="T235" s="161">
        <f t="shared" si="302"/>
        <v>2523.4</v>
      </c>
      <c r="U235" s="160"/>
      <c r="V235" s="160"/>
      <c r="W235" s="160"/>
      <c r="X235" s="214">
        <f t="shared" si="299"/>
        <v>2523.4</v>
      </c>
      <c r="Y235" s="161">
        <f t="shared" si="299"/>
        <v>2523.4</v>
      </c>
      <c r="Z235" s="161">
        <f t="shared" si="299"/>
        <v>2523.4</v>
      </c>
      <c r="AA235" s="160"/>
      <c r="AB235" s="160"/>
      <c r="AC235" s="160"/>
      <c r="AD235" s="214">
        <f t="shared" si="300"/>
        <v>2523.4</v>
      </c>
      <c r="AE235" s="161">
        <f t="shared" si="300"/>
        <v>2523.4</v>
      </c>
      <c r="AF235" s="161">
        <f t="shared" si="300"/>
        <v>2523.4</v>
      </c>
      <c r="AG235" s="160">
        <v>-2009.4</v>
      </c>
      <c r="AH235" s="160">
        <v>-2523.4</v>
      </c>
      <c r="AI235" s="160">
        <v>-2523.4</v>
      </c>
      <c r="AJ235" s="214">
        <f t="shared" si="301"/>
        <v>514</v>
      </c>
      <c r="AK235" s="161">
        <f t="shared" si="301"/>
        <v>0</v>
      </c>
      <c r="AL235" s="161">
        <f t="shared" si="301"/>
        <v>0</v>
      </c>
    </row>
    <row r="236" spans="1:38" s="156" customFormat="1" ht="56.25" x14ac:dyDescent="0.3">
      <c r="A236" s="152">
        <v>915</v>
      </c>
      <c r="B236" s="242" t="s">
        <v>101</v>
      </c>
      <c r="C236" s="223" t="s">
        <v>215</v>
      </c>
      <c r="D236" s="155">
        <v>52</v>
      </c>
      <c r="E236" s="155">
        <v>65</v>
      </c>
      <c r="F236" s="158">
        <v>654.70000000000005</v>
      </c>
      <c r="G236" s="158"/>
      <c r="H236" s="158">
        <v>654.70000000000005</v>
      </c>
      <c r="I236" s="159">
        <f t="shared" si="303"/>
        <v>0</v>
      </c>
      <c r="J236" s="159">
        <f t="shared" si="303"/>
        <v>0</v>
      </c>
      <c r="K236" s="159">
        <f t="shared" si="303"/>
        <v>0</v>
      </c>
      <c r="L236" s="160">
        <v>654.70000000000005</v>
      </c>
      <c r="M236" s="160">
        <v>0</v>
      </c>
      <c r="N236" s="160">
        <v>654.70000000000005</v>
      </c>
      <c r="O236" s="160">
        <v>-654.70000000000005</v>
      </c>
      <c r="P236" s="160">
        <v>0</v>
      </c>
      <c r="Q236" s="160">
        <v>-654.70000000000005</v>
      </c>
      <c r="R236" s="161">
        <f t="shared" si="302"/>
        <v>0</v>
      </c>
      <c r="S236" s="161">
        <f t="shared" si="302"/>
        <v>0</v>
      </c>
      <c r="T236" s="161">
        <f t="shared" si="302"/>
        <v>0</v>
      </c>
      <c r="U236" s="160"/>
      <c r="V236" s="160"/>
      <c r="W236" s="160"/>
      <c r="X236" s="161">
        <f t="shared" si="299"/>
        <v>0</v>
      </c>
      <c r="Y236" s="161">
        <f t="shared" si="299"/>
        <v>0</v>
      </c>
      <c r="Z236" s="161">
        <f t="shared" si="299"/>
        <v>0</v>
      </c>
      <c r="AA236" s="160"/>
      <c r="AB236" s="160"/>
      <c r="AC236" s="160"/>
      <c r="AD236" s="161">
        <f t="shared" si="300"/>
        <v>0</v>
      </c>
      <c r="AE236" s="161">
        <f t="shared" si="300"/>
        <v>0</v>
      </c>
      <c r="AF236" s="161">
        <f t="shared" si="300"/>
        <v>0</v>
      </c>
      <c r="AG236" s="160"/>
      <c r="AH236" s="160"/>
      <c r="AI236" s="160"/>
      <c r="AJ236" s="161">
        <f t="shared" si="301"/>
        <v>0</v>
      </c>
      <c r="AK236" s="161">
        <f t="shared" si="301"/>
        <v>0</v>
      </c>
      <c r="AL236" s="161">
        <f t="shared" si="301"/>
        <v>0</v>
      </c>
    </row>
    <row r="237" spans="1:38" s="156" customFormat="1" ht="37.5" x14ac:dyDescent="0.3">
      <c r="A237" s="152">
        <v>915</v>
      </c>
      <c r="B237" s="242" t="s">
        <v>102</v>
      </c>
      <c r="C237" s="223" t="s">
        <v>216</v>
      </c>
      <c r="D237" s="155">
        <v>47</v>
      </c>
      <c r="E237" s="155">
        <v>62</v>
      </c>
      <c r="F237" s="158">
        <v>10</v>
      </c>
      <c r="G237" s="158">
        <v>10</v>
      </c>
      <c r="H237" s="158">
        <v>10</v>
      </c>
      <c r="I237" s="159">
        <f t="shared" si="303"/>
        <v>0</v>
      </c>
      <c r="J237" s="159">
        <f t="shared" si="303"/>
        <v>0</v>
      </c>
      <c r="K237" s="159">
        <f t="shared" si="303"/>
        <v>0</v>
      </c>
      <c r="L237" s="160">
        <v>10</v>
      </c>
      <c r="M237" s="160">
        <v>10</v>
      </c>
      <c r="N237" s="160">
        <v>10</v>
      </c>
      <c r="O237" s="160"/>
      <c r="P237" s="160"/>
      <c r="Q237" s="160"/>
      <c r="R237" s="161">
        <f t="shared" si="302"/>
        <v>10</v>
      </c>
      <c r="S237" s="161">
        <f t="shared" si="302"/>
        <v>10</v>
      </c>
      <c r="T237" s="161">
        <f t="shared" si="302"/>
        <v>10</v>
      </c>
      <c r="U237" s="160"/>
      <c r="V237" s="160"/>
      <c r="W237" s="160"/>
      <c r="X237" s="161">
        <f t="shared" si="299"/>
        <v>10</v>
      </c>
      <c r="Y237" s="161">
        <f t="shared" si="299"/>
        <v>10</v>
      </c>
      <c r="Z237" s="161">
        <f t="shared" si="299"/>
        <v>10</v>
      </c>
      <c r="AA237" s="160"/>
      <c r="AB237" s="160"/>
      <c r="AC237" s="160"/>
      <c r="AD237" s="161">
        <f t="shared" si="300"/>
        <v>10</v>
      </c>
      <c r="AE237" s="161">
        <f t="shared" si="300"/>
        <v>10</v>
      </c>
      <c r="AF237" s="161">
        <f t="shared" si="300"/>
        <v>10</v>
      </c>
      <c r="AG237" s="160"/>
      <c r="AH237" s="160"/>
      <c r="AI237" s="160"/>
      <c r="AJ237" s="161">
        <f t="shared" si="301"/>
        <v>10</v>
      </c>
      <c r="AK237" s="161">
        <f t="shared" si="301"/>
        <v>10</v>
      </c>
      <c r="AL237" s="161">
        <f t="shared" si="301"/>
        <v>10</v>
      </c>
    </row>
    <row r="238" spans="1:38" s="190" customFormat="1" ht="37.5" customHeight="1" x14ac:dyDescent="0.3">
      <c r="A238" s="152">
        <v>919</v>
      </c>
      <c r="B238" s="242"/>
      <c r="C238" s="191" t="s">
        <v>318</v>
      </c>
      <c r="D238" s="155"/>
      <c r="E238" s="155">
        <v>80</v>
      </c>
      <c r="F238" s="158">
        <v>0</v>
      </c>
      <c r="G238" s="158">
        <v>0</v>
      </c>
      <c r="H238" s="158">
        <v>0</v>
      </c>
      <c r="I238" s="189">
        <f t="shared" si="303"/>
        <v>0</v>
      </c>
      <c r="J238" s="159">
        <f t="shared" si="303"/>
        <v>250</v>
      </c>
      <c r="K238" s="159">
        <f t="shared" si="303"/>
        <v>0</v>
      </c>
      <c r="L238" s="160">
        <v>0</v>
      </c>
      <c r="M238" s="160">
        <v>250</v>
      </c>
      <c r="N238" s="160">
        <v>0</v>
      </c>
      <c r="O238" s="160"/>
      <c r="P238" s="160"/>
      <c r="Q238" s="160"/>
      <c r="R238" s="161">
        <f t="shared" si="302"/>
        <v>0</v>
      </c>
      <c r="S238" s="161">
        <f t="shared" si="302"/>
        <v>250</v>
      </c>
      <c r="T238" s="161">
        <f t="shared" si="302"/>
        <v>0</v>
      </c>
      <c r="U238" s="160"/>
      <c r="V238" s="160"/>
      <c r="W238" s="160"/>
      <c r="X238" s="161">
        <f t="shared" si="299"/>
        <v>0</v>
      </c>
      <c r="Y238" s="161">
        <f t="shared" si="299"/>
        <v>250</v>
      </c>
      <c r="Z238" s="161">
        <f t="shared" si="299"/>
        <v>0</v>
      </c>
      <c r="AA238" s="160"/>
      <c r="AB238" s="160"/>
      <c r="AC238" s="160"/>
      <c r="AD238" s="161">
        <f t="shared" si="300"/>
        <v>0</v>
      </c>
      <c r="AE238" s="161">
        <f t="shared" si="300"/>
        <v>250</v>
      </c>
      <c r="AF238" s="161">
        <v>0</v>
      </c>
      <c r="AG238" s="160"/>
      <c r="AH238" s="160"/>
      <c r="AI238" s="160"/>
      <c r="AJ238" s="161">
        <f t="shared" si="301"/>
        <v>0</v>
      </c>
      <c r="AK238" s="161">
        <f t="shared" si="301"/>
        <v>250</v>
      </c>
      <c r="AL238" s="161">
        <f t="shared" si="301"/>
        <v>0</v>
      </c>
    </row>
    <row r="239" spans="1:38" s="190" customFormat="1" ht="37.5" customHeight="1" x14ac:dyDescent="0.3">
      <c r="A239" s="152">
        <v>919</v>
      </c>
      <c r="B239" s="242" t="s">
        <v>414</v>
      </c>
      <c r="C239" s="191" t="s">
        <v>396</v>
      </c>
      <c r="D239" s="155"/>
      <c r="E239" s="155">
        <v>80</v>
      </c>
      <c r="F239" s="158"/>
      <c r="G239" s="158"/>
      <c r="H239" s="158"/>
      <c r="I239" s="189">
        <f t="shared" si="303"/>
        <v>1068</v>
      </c>
      <c r="J239" s="159">
        <f t="shared" si="303"/>
        <v>1068</v>
      </c>
      <c r="K239" s="159">
        <f t="shared" si="303"/>
        <v>1068</v>
      </c>
      <c r="L239" s="160">
        <v>1068</v>
      </c>
      <c r="M239" s="160">
        <v>1068</v>
      </c>
      <c r="N239" s="160">
        <v>1068</v>
      </c>
      <c r="O239" s="160"/>
      <c r="P239" s="160"/>
      <c r="Q239" s="160"/>
      <c r="R239" s="161">
        <f t="shared" si="302"/>
        <v>1068</v>
      </c>
      <c r="S239" s="161">
        <f t="shared" si="302"/>
        <v>1068</v>
      </c>
      <c r="T239" s="161">
        <f t="shared" si="302"/>
        <v>1068</v>
      </c>
      <c r="U239" s="160"/>
      <c r="V239" s="160"/>
      <c r="W239" s="160"/>
      <c r="X239" s="161">
        <f t="shared" si="299"/>
        <v>1068</v>
      </c>
      <c r="Y239" s="161">
        <f t="shared" si="299"/>
        <v>1068</v>
      </c>
      <c r="Z239" s="161">
        <f t="shared" si="299"/>
        <v>1068</v>
      </c>
      <c r="AA239" s="160"/>
      <c r="AB239" s="160"/>
      <c r="AC239" s="160"/>
      <c r="AD239" s="161">
        <f t="shared" si="300"/>
        <v>1068</v>
      </c>
      <c r="AE239" s="161">
        <f t="shared" si="300"/>
        <v>1068</v>
      </c>
      <c r="AF239" s="161">
        <f t="shared" si="300"/>
        <v>1068</v>
      </c>
      <c r="AG239" s="160"/>
      <c r="AH239" s="160"/>
      <c r="AI239" s="160"/>
      <c r="AJ239" s="161">
        <f t="shared" si="301"/>
        <v>1068</v>
      </c>
      <c r="AK239" s="161">
        <f t="shared" si="301"/>
        <v>1068</v>
      </c>
      <c r="AL239" s="161">
        <f t="shared" si="301"/>
        <v>1068</v>
      </c>
    </row>
    <row r="240" spans="1:38" s="156" customFormat="1" ht="37.5" x14ac:dyDescent="0.3">
      <c r="A240" s="152">
        <v>911</v>
      </c>
      <c r="B240" s="242" t="s">
        <v>316</v>
      </c>
      <c r="C240" s="191" t="s">
        <v>339</v>
      </c>
      <c r="D240" s="155">
        <v>63</v>
      </c>
      <c r="E240" s="155">
        <v>76</v>
      </c>
      <c r="F240" s="158">
        <v>250</v>
      </c>
      <c r="G240" s="158">
        <v>250</v>
      </c>
      <c r="H240" s="158">
        <v>250</v>
      </c>
      <c r="I240" s="189">
        <f t="shared" si="303"/>
        <v>0</v>
      </c>
      <c r="J240" s="159">
        <f t="shared" si="303"/>
        <v>0</v>
      </c>
      <c r="K240" s="159">
        <f t="shared" si="303"/>
        <v>0</v>
      </c>
      <c r="L240" s="160">
        <v>250</v>
      </c>
      <c r="M240" s="160">
        <v>250</v>
      </c>
      <c r="N240" s="160">
        <v>250</v>
      </c>
      <c r="O240" s="160"/>
      <c r="P240" s="160"/>
      <c r="Q240" s="160"/>
      <c r="R240" s="161">
        <f t="shared" si="302"/>
        <v>250</v>
      </c>
      <c r="S240" s="161">
        <f t="shared" si="302"/>
        <v>250</v>
      </c>
      <c r="T240" s="161">
        <f t="shared" si="302"/>
        <v>250</v>
      </c>
      <c r="U240" s="160"/>
      <c r="V240" s="160"/>
      <c r="W240" s="160"/>
      <c r="X240" s="161">
        <f t="shared" si="299"/>
        <v>250</v>
      </c>
      <c r="Y240" s="161">
        <f t="shared" si="299"/>
        <v>250</v>
      </c>
      <c r="Z240" s="161">
        <f t="shared" si="299"/>
        <v>250</v>
      </c>
      <c r="AA240" s="160"/>
      <c r="AB240" s="160"/>
      <c r="AC240" s="160"/>
      <c r="AD240" s="161">
        <f t="shared" si="300"/>
        <v>250</v>
      </c>
      <c r="AE240" s="161">
        <f t="shared" si="300"/>
        <v>250</v>
      </c>
      <c r="AF240" s="161">
        <f t="shared" si="300"/>
        <v>250</v>
      </c>
      <c r="AG240" s="160"/>
      <c r="AH240" s="160"/>
      <c r="AI240" s="160"/>
      <c r="AJ240" s="161">
        <f t="shared" si="301"/>
        <v>250</v>
      </c>
      <c r="AK240" s="161">
        <f t="shared" si="301"/>
        <v>250</v>
      </c>
      <c r="AL240" s="161">
        <f t="shared" si="301"/>
        <v>250</v>
      </c>
    </row>
    <row r="241" spans="1:38" s="156" customFormat="1" ht="112.5" x14ac:dyDescent="0.25">
      <c r="A241" s="152">
        <v>911</v>
      </c>
      <c r="B241" s="242" t="s">
        <v>85</v>
      </c>
      <c r="C241" s="191" t="s">
        <v>340</v>
      </c>
      <c r="D241" s="155">
        <v>61</v>
      </c>
      <c r="E241" s="155">
        <v>74</v>
      </c>
      <c r="F241" s="158">
        <v>3245.9</v>
      </c>
      <c r="G241" s="158">
        <v>3245.9</v>
      </c>
      <c r="H241" s="158">
        <v>3245.9</v>
      </c>
      <c r="I241" s="159">
        <f t="shared" si="303"/>
        <v>0</v>
      </c>
      <c r="J241" s="159">
        <f t="shared" si="303"/>
        <v>0</v>
      </c>
      <c r="K241" s="159">
        <f t="shared" si="303"/>
        <v>0</v>
      </c>
      <c r="L241" s="160">
        <v>3245.9</v>
      </c>
      <c r="M241" s="160">
        <v>3245.9</v>
      </c>
      <c r="N241" s="160">
        <v>3245.9</v>
      </c>
      <c r="O241" s="160"/>
      <c r="P241" s="160"/>
      <c r="Q241" s="160"/>
      <c r="R241" s="161">
        <f t="shared" si="302"/>
        <v>3245.9</v>
      </c>
      <c r="S241" s="161">
        <f t="shared" si="302"/>
        <v>3245.9</v>
      </c>
      <c r="T241" s="161">
        <f t="shared" si="302"/>
        <v>3245.9</v>
      </c>
      <c r="U241" s="160">
        <v>296.89999999999998</v>
      </c>
      <c r="V241" s="160">
        <v>296.89999999999998</v>
      </c>
      <c r="W241" s="160">
        <v>296.89999999999998</v>
      </c>
      <c r="X241" s="161">
        <f t="shared" si="299"/>
        <v>3542.8</v>
      </c>
      <c r="Y241" s="161">
        <f t="shared" si="299"/>
        <v>3542.8</v>
      </c>
      <c r="Z241" s="161">
        <f t="shared" si="299"/>
        <v>3542.8</v>
      </c>
      <c r="AA241" s="160"/>
      <c r="AB241" s="160"/>
      <c r="AC241" s="160"/>
      <c r="AD241" s="161">
        <f t="shared" si="300"/>
        <v>3542.8</v>
      </c>
      <c r="AE241" s="161">
        <f t="shared" si="300"/>
        <v>3542.8</v>
      </c>
      <c r="AF241" s="161">
        <f t="shared" si="300"/>
        <v>3542.8</v>
      </c>
      <c r="AG241" s="160"/>
      <c r="AH241" s="160"/>
      <c r="AI241" s="160"/>
      <c r="AJ241" s="161">
        <f t="shared" si="301"/>
        <v>3542.8</v>
      </c>
      <c r="AK241" s="161">
        <f t="shared" si="301"/>
        <v>3542.8</v>
      </c>
      <c r="AL241" s="161">
        <f t="shared" si="301"/>
        <v>3542.8</v>
      </c>
    </row>
    <row r="242" spans="1:38" s="226" customFormat="1" ht="18.75" customHeight="1" x14ac:dyDescent="0.3">
      <c r="A242" s="152"/>
      <c r="B242" s="153" t="s">
        <v>319</v>
      </c>
      <c r="C242" s="162" t="s">
        <v>222</v>
      </c>
      <c r="D242" s="155"/>
      <c r="E242" s="155"/>
      <c r="F242" s="138"/>
      <c r="G242" s="138"/>
      <c r="H242" s="138"/>
      <c r="I242" s="225">
        <f t="shared" si="303"/>
        <v>340671.4</v>
      </c>
      <c r="J242" s="225">
        <f t="shared" si="303"/>
        <v>272908.5</v>
      </c>
      <c r="K242" s="225">
        <f t="shared" si="303"/>
        <v>616432.6</v>
      </c>
      <c r="L242" s="139">
        <f t="shared" ref="L242:AC242" si="304">SUM(L243:L248)</f>
        <v>340671.4</v>
      </c>
      <c r="M242" s="139">
        <f t="shared" si="304"/>
        <v>272908.5</v>
      </c>
      <c r="N242" s="139">
        <f t="shared" si="304"/>
        <v>616432.6</v>
      </c>
      <c r="O242" s="139">
        <f t="shared" si="304"/>
        <v>0</v>
      </c>
      <c r="P242" s="139">
        <f t="shared" si="304"/>
        <v>0</v>
      </c>
      <c r="Q242" s="139">
        <f t="shared" si="304"/>
        <v>0</v>
      </c>
      <c r="R242" s="139">
        <f t="shared" si="304"/>
        <v>340671.4</v>
      </c>
      <c r="S242" s="139">
        <f t="shared" si="304"/>
        <v>272908.5</v>
      </c>
      <c r="T242" s="139">
        <f t="shared" si="304"/>
        <v>616432.6</v>
      </c>
      <c r="U242" s="139">
        <f t="shared" si="304"/>
        <v>64556.4</v>
      </c>
      <c r="V242" s="139">
        <f t="shared" si="304"/>
        <v>43669.1</v>
      </c>
      <c r="W242" s="139">
        <f t="shared" si="304"/>
        <v>43669.1</v>
      </c>
      <c r="X242" s="139">
        <f t="shared" si="304"/>
        <v>405227.80000000005</v>
      </c>
      <c r="Y242" s="139">
        <f t="shared" si="304"/>
        <v>316577.59999999998</v>
      </c>
      <c r="Z242" s="139">
        <f t="shared" si="304"/>
        <v>660101.69999999995</v>
      </c>
      <c r="AA242" s="139">
        <f t="shared" si="304"/>
        <v>0</v>
      </c>
      <c r="AB242" s="139">
        <f t="shared" si="304"/>
        <v>0</v>
      </c>
      <c r="AC242" s="139">
        <f t="shared" si="304"/>
        <v>0</v>
      </c>
      <c r="AD242" s="139">
        <f>SUM(AD243:AD250)-AD246</f>
        <v>380227.80000000005</v>
      </c>
      <c r="AE242" s="139">
        <f t="shared" ref="AE242" si="305">SUM(AE243:AE250)-AE246</f>
        <v>316577.59999999998</v>
      </c>
      <c r="AF242" s="139">
        <f>SUM(AF243:AF246)</f>
        <v>660101.69999999995</v>
      </c>
      <c r="AG242" s="139">
        <f t="shared" ref="AG242:AI242" si="306">SUM(AG243:AG246)</f>
        <v>6564</v>
      </c>
      <c r="AH242" s="139">
        <f t="shared" si="306"/>
        <v>0</v>
      </c>
      <c r="AI242" s="139">
        <f t="shared" si="306"/>
        <v>0</v>
      </c>
      <c r="AJ242" s="139">
        <f>SUM(AJ243:AJ246)</f>
        <v>386791.80000000005</v>
      </c>
      <c r="AK242" s="139">
        <f t="shared" ref="AK242:AL242" si="307">SUM(AK243:AK246)</f>
        <v>316577.59999999998</v>
      </c>
      <c r="AL242" s="139">
        <f t="shared" si="307"/>
        <v>660101.69999999995</v>
      </c>
    </row>
    <row r="243" spans="1:38" s="156" customFormat="1" ht="37.5" customHeight="1" x14ac:dyDescent="0.25">
      <c r="A243" s="152">
        <v>855</v>
      </c>
      <c r="B243" s="117" t="s">
        <v>320</v>
      </c>
      <c r="C243" s="191" t="s">
        <v>223</v>
      </c>
      <c r="D243" s="155"/>
      <c r="E243" s="155">
        <v>82</v>
      </c>
      <c r="F243" s="158"/>
      <c r="G243" s="158"/>
      <c r="H243" s="158"/>
      <c r="I243" s="159">
        <f t="shared" si="303"/>
        <v>340671.4</v>
      </c>
      <c r="J243" s="159">
        <f t="shared" si="303"/>
        <v>272908.5</v>
      </c>
      <c r="K243" s="159">
        <f t="shared" si="303"/>
        <v>616432.6</v>
      </c>
      <c r="L243" s="160">
        <v>340671.4</v>
      </c>
      <c r="M243" s="160">
        <v>272908.5</v>
      </c>
      <c r="N243" s="160">
        <v>616432.6</v>
      </c>
      <c r="O243" s="160"/>
      <c r="P243" s="160"/>
      <c r="Q243" s="160"/>
      <c r="R243" s="161">
        <f t="shared" si="302"/>
        <v>340671.4</v>
      </c>
      <c r="S243" s="161">
        <f t="shared" si="302"/>
        <v>272908.5</v>
      </c>
      <c r="T243" s="161">
        <f t="shared" si="302"/>
        <v>616432.6</v>
      </c>
      <c r="U243" s="160"/>
      <c r="V243" s="160"/>
      <c r="W243" s="160"/>
      <c r="X243" s="161">
        <f t="shared" ref="X243:Z245" si="308">R243+U243</f>
        <v>340671.4</v>
      </c>
      <c r="Y243" s="161">
        <f t="shared" si="308"/>
        <v>272908.5</v>
      </c>
      <c r="Z243" s="161">
        <f t="shared" si="308"/>
        <v>616432.6</v>
      </c>
      <c r="AA243" s="160"/>
      <c r="AB243" s="160"/>
      <c r="AC243" s="160"/>
      <c r="AD243" s="161">
        <f t="shared" ref="AD243:AF245" si="309">X243+AA243</f>
        <v>340671.4</v>
      </c>
      <c r="AE243" s="161">
        <f t="shared" si="309"/>
        <v>272908.5</v>
      </c>
      <c r="AF243" s="161">
        <f>Z243+AC243</f>
        <v>616432.6</v>
      </c>
      <c r="AG243" s="160"/>
      <c r="AH243" s="160"/>
      <c r="AI243" s="160"/>
      <c r="AJ243" s="161">
        <f>AD243+AG243</f>
        <v>340671.4</v>
      </c>
      <c r="AK243" s="161">
        <f t="shared" ref="AK243:AK245" si="310">AE243+AH243</f>
        <v>272908.5</v>
      </c>
      <c r="AL243" s="161">
        <f>AF243+AI243</f>
        <v>616432.6</v>
      </c>
    </row>
    <row r="244" spans="1:38" s="156" customFormat="1" ht="55.5" customHeight="1" x14ac:dyDescent="0.25">
      <c r="A244" s="152"/>
      <c r="B244" s="117" t="s">
        <v>321</v>
      </c>
      <c r="C244" s="191" t="s">
        <v>423</v>
      </c>
      <c r="D244" s="155"/>
      <c r="E244" s="155"/>
      <c r="F244" s="158"/>
      <c r="G244" s="158"/>
      <c r="H244" s="158"/>
      <c r="I244" s="159"/>
      <c r="J244" s="159"/>
      <c r="K244" s="159"/>
      <c r="L244" s="160"/>
      <c r="M244" s="160"/>
      <c r="N244" s="160"/>
      <c r="O244" s="160"/>
      <c r="P244" s="160"/>
      <c r="Q244" s="160"/>
      <c r="R244" s="161"/>
      <c r="S244" s="161"/>
      <c r="T244" s="161"/>
      <c r="U244" s="160">
        <v>14556.4</v>
      </c>
      <c r="V244" s="160">
        <v>43669.1</v>
      </c>
      <c r="W244" s="160">
        <v>43669.1</v>
      </c>
      <c r="X244" s="161">
        <f t="shared" si="308"/>
        <v>14556.4</v>
      </c>
      <c r="Y244" s="161">
        <f t="shared" si="308"/>
        <v>43669.1</v>
      </c>
      <c r="Z244" s="161">
        <f t="shared" si="308"/>
        <v>43669.1</v>
      </c>
      <c r="AA244" s="160"/>
      <c r="AB244" s="160"/>
      <c r="AC244" s="160"/>
      <c r="AD244" s="161">
        <f t="shared" si="309"/>
        <v>14556.4</v>
      </c>
      <c r="AE244" s="161">
        <f t="shared" si="309"/>
        <v>43669.1</v>
      </c>
      <c r="AF244" s="161">
        <f t="shared" si="309"/>
        <v>43669.1</v>
      </c>
      <c r="AG244" s="160"/>
      <c r="AH244" s="160"/>
      <c r="AI244" s="160"/>
      <c r="AJ244" s="161">
        <f t="shared" ref="AJ244:AK250" si="311">AD244+AG244</f>
        <v>14556.4</v>
      </c>
      <c r="AK244" s="161">
        <f t="shared" si="310"/>
        <v>43669.1</v>
      </c>
      <c r="AL244" s="161">
        <f>AF244+AI244</f>
        <v>43669.1</v>
      </c>
    </row>
    <row r="245" spans="1:38" s="156" customFormat="1" ht="37.5" customHeight="1" x14ac:dyDescent="0.25">
      <c r="A245" s="152"/>
      <c r="B245" s="117" t="s">
        <v>428</v>
      </c>
      <c r="C245" s="191" t="s">
        <v>429</v>
      </c>
      <c r="D245" s="155"/>
      <c r="E245" s="155"/>
      <c r="F245" s="158"/>
      <c r="G245" s="158"/>
      <c r="H245" s="158"/>
      <c r="I245" s="159"/>
      <c r="J245" s="159"/>
      <c r="K245" s="159"/>
      <c r="L245" s="160"/>
      <c r="M245" s="160"/>
      <c r="N245" s="160"/>
      <c r="O245" s="160"/>
      <c r="P245" s="160"/>
      <c r="Q245" s="160"/>
      <c r="R245" s="161"/>
      <c r="S245" s="161"/>
      <c r="T245" s="161"/>
      <c r="U245" s="160"/>
      <c r="V245" s="160"/>
      <c r="W245" s="160"/>
      <c r="X245" s="161">
        <f t="shared" si="308"/>
        <v>0</v>
      </c>
      <c r="Y245" s="161">
        <f t="shared" si="308"/>
        <v>0</v>
      </c>
      <c r="Z245" s="161">
        <f t="shared" si="308"/>
        <v>0</v>
      </c>
      <c r="AA245" s="160"/>
      <c r="AB245" s="160"/>
      <c r="AC245" s="160"/>
      <c r="AD245" s="161">
        <f t="shared" si="309"/>
        <v>0</v>
      </c>
      <c r="AE245" s="161">
        <f t="shared" si="309"/>
        <v>0</v>
      </c>
      <c r="AF245" s="161">
        <f t="shared" si="309"/>
        <v>0</v>
      </c>
      <c r="AG245" s="160"/>
      <c r="AH245" s="160"/>
      <c r="AI245" s="160"/>
      <c r="AJ245" s="161">
        <f t="shared" si="311"/>
        <v>0</v>
      </c>
      <c r="AK245" s="161">
        <f t="shared" si="310"/>
        <v>0</v>
      </c>
      <c r="AL245" s="161">
        <f>AF245+AI245</f>
        <v>0</v>
      </c>
    </row>
    <row r="246" spans="1:38" s="156" customFormat="1" ht="27" customHeight="1" x14ac:dyDescent="0.25">
      <c r="A246" s="152"/>
      <c r="B246" s="117" t="s">
        <v>424</v>
      </c>
      <c r="C246" s="245" t="s">
        <v>443</v>
      </c>
      <c r="D246" s="155"/>
      <c r="E246" s="155"/>
      <c r="F246" s="158"/>
      <c r="G246" s="158"/>
      <c r="H246" s="158"/>
      <c r="I246" s="159"/>
      <c r="J246" s="159"/>
      <c r="K246" s="159"/>
      <c r="L246" s="160"/>
      <c r="M246" s="160"/>
      <c r="N246" s="160"/>
      <c r="O246" s="160"/>
      <c r="P246" s="160"/>
      <c r="Q246" s="160"/>
      <c r="R246" s="161"/>
      <c r="S246" s="161"/>
      <c r="T246" s="161"/>
      <c r="U246" s="160">
        <f>U247+U248</f>
        <v>25000</v>
      </c>
      <c r="V246" s="160"/>
      <c r="W246" s="160"/>
      <c r="X246" s="161">
        <f>X247+X248</f>
        <v>25000</v>
      </c>
      <c r="Y246" s="161">
        <f t="shared" ref="Y246:AF247" si="312">Y247+Y248</f>
        <v>0</v>
      </c>
      <c r="Z246" s="161">
        <f t="shared" si="312"/>
        <v>0</v>
      </c>
      <c r="AA246" s="161">
        <f t="shared" si="312"/>
        <v>0</v>
      </c>
      <c r="AB246" s="161">
        <f t="shared" si="312"/>
        <v>0</v>
      </c>
      <c r="AC246" s="161">
        <f t="shared" si="312"/>
        <v>0</v>
      </c>
      <c r="AD246" s="161">
        <f t="shared" ref="AD246:AI246" si="313">AD247+AD248+AD249+AD250</f>
        <v>25000</v>
      </c>
      <c r="AE246" s="161">
        <f t="shared" si="313"/>
        <v>0</v>
      </c>
      <c r="AF246" s="161">
        <f t="shared" si="313"/>
        <v>0</v>
      </c>
      <c r="AG246" s="161">
        <f t="shared" si="313"/>
        <v>6564</v>
      </c>
      <c r="AH246" s="161">
        <f t="shared" si="313"/>
        <v>0</v>
      </c>
      <c r="AI246" s="161">
        <f t="shared" si="313"/>
        <v>0</v>
      </c>
      <c r="AJ246" s="161">
        <f>AJ247+AJ248+AJ249+AJ250</f>
        <v>31564</v>
      </c>
      <c r="AK246" s="161">
        <f t="shared" ref="AK246" si="314">AK247+AK248+AK249+AK250</f>
        <v>0</v>
      </c>
      <c r="AL246" s="161">
        <f t="shared" ref="AL246:AL255" si="315">AF246+AI246</f>
        <v>0</v>
      </c>
    </row>
    <row r="247" spans="1:38" s="156" customFormat="1" ht="36.75" customHeight="1" x14ac:dyDescent="0.25">
      <c r="A247" s="152"/>
      <c r="B247" s="436">
        <v>390002211</v>
      </c>
      <c r="C247" s="191" t="s">
        <v>446</v>
      </c>
      <c r="D247" s="155"/>
      <c r="E247" s="155"/>
      <c r="F247" s="158"/>
      <c r="G247" s="158"/>
      <c r="H247" s="158"/>
      <c r="I247" s="159"/>
      <c r="J247" s="159"/>
      <c r="K247" s="159"/>
      <c r="L247" s="160"/>
      <c r="M247" s="160"/>
      <c r="N247" s="160"/>
      <c r="O247" s="160"/>
      <c r="P247" s="160"/>
      <c r="Q247" s="160"/>
      <c r="R247" s="161"/>
      <c r="S247" s="161"/>
      <c r="T247" s="161"/>
      <c r="U247" s="160">
        <v>25000</v>
      </c>
      <c r="V247" s="160"/>
      <c r="W247" s="160"/>
      <c r="X247" s="161">
        <f t="shared" ref="X247:Z248" si="316">R247+U247</f>
        <v>25000</v>
      </c>
      <c r="Y247" s="161">
        <f t="shared" si="316"/>
        <v>0</v>
      </c>
      <c r="Z247" s="161">
        <f t="shared" si="316"/>
        <v>0</v>
      </c>
      <c r="AA247" s="160"/>
      <c r="AB247" s="160"/>
      <c r="AC247" s="160"/>
      <c r="AD247" s="161">
        <f>X247+AA247</f>
        <v>25000</v>
      </c>
      <c r="AE247" s="161">
        <v>0</v>
      </c>
      <c r="AF247" s="161">
        <f t="shared" si="312"/>
        <v>0</v>
      </c>
      <c r="AG247" s="160"/>
      <c r="AH247" s="160"/>
      <c r="AI247" s="160"/>
      <c r="AJ247" s="161">
        <f t="shared" si="311"/>
        <v>25000</v>
      </c>
      <c r="AK247" s="161"/>
      <c r="AL247" s="161">
        <f t="shared" si="315"/>
        <v>0</v>
      </c>
    </row>
    <row r="248" spans="1:38" s="156" customFormat="1" ht="38.25" customHeight="1" x14ac:dyDescent="0.25">
      <c r="A248" s="152"/>
      <c r="B248" s="436" t="s">
        <v>444</v>
      </c>
      <c r="C248" s="227" t="s">
        <v>445</v>
      </c>
      <c r="D248" s="155"/>
      <c r="E248" s="155"/>
      <c r="F248" s="158"/>
      <c r="G248" s="158"/>
      <c r="H248" s="158"/>
      <c r="I248" s="159"/>
      <c r="J248" s="159"/>
      <c r="K248" s="159"/>
      <c r="L248" s="160"/>
      <c r="M248" s="160"/>
      <c r="N248" s="160"/>
      <c r="O248" s="160"/>
      <c r="P248" s="160"/>
      <c r="Q248" s="160"/>
      <c r="R248" s="161"/>
      <c r="S248" s="161"/>
      <c r="T248" s="161"/>
      <c r="U248" s="160"/>
      <c r="V248" s="160"/>
      <c r="W248" s="160"/>
      <c r="X248" s="161">
        <f t="shared" si="316"/>
        <v>0</v>
      </c>
      <c r="Y248" s="161">
        <f t="shared" si="316"/>
        <v>0</v>
      </c>
      <c r="Z248" s="161">
        <f t="shared" si="316"/>
        <v>0</v>
      </c>
      <c r="AA248" s="160"/>
      <c r="AB248" s="160"/>
      <c r="AC248" s="160"/>
      <c r="AD248" s="161">
        <v>0</v>
      </c>
      <c r="AE248" s="161">
        <v>0</v>
      </c>
      <c r="AF248" s="161">
        <v>0</v>
      </c>
      <c r="AG248" s="160">
        <v>109</v>
      </c>
      <c r="AH248" s="160"/>
      <c r="AI248" s="160"/>
      <c r="AJ248" s="161">
        <f t="shared" si="311"/>
        <v>109</v>
      </c>
      <c r="AK248" s="161"/>
      <c r="AL248" s="161">
        <f t="shared" si="315"/>
        <v>0</v>
      </c>
    </row>
    <row r="249" spans="1:38" s="156" customFormat="1" ht="38.25" customHeight="1" x14ac:dyDescent="0.25">
      <c r="A249" s="152"/>
      <c r="B249" s="436" t="s">
        <v>449</v>
      </c>
      <c r="C249" s="227" t="s">
        <v>448</v>
      </c>
      <c r="D249" s="155"/>
      <c r="E249" s="155"/>
      <c r="F249" s="158"/>
      <c r="G249" s="158"/>
      <c r="H249" s="158"/>
      <c r="I249" s="159"/>
      <c r="J249" s="159"/>
      <c r="K249" s="159"/>
      <c r="L249" s="160"/>
      <c r="M249" s="160"/>
      <c r="N249" s="160"/>
      <c r="O249" s="160"/>
      <c r="P249" s="160"/>
      <c r="Q249" s="160"/>
      <c r="R249" s="161"/>
      <c r="S249" s="161"/>
      <c r="T249" s="161"/>
      <c r="U249" s="160"/>
      <c r="V249" s="160"/>
      <c r="W249" s="160"/>
      <c r="X249" s="161"/>
      <c r="Y249" s="161"/>
      <c r="Z249" s="161"/>
      <c r="AA249" s="160"/>
      <c r="AB249" s="160"/>
      <c r="AC249" s="160"/>
      <c r="AD249" s="161">
        <v>0</v>
      </c>
      <c r="AE249" s="161">
        <v>0</v>
      </c>
      <c r="AF249" s="161">
        <v>0</v>
      </c>
      <c r="AG249" s="160">
        <v>5885</v>
      </c>
      <c r="AH249" s="160"/>
      <c r="AI249" s="160"/>
      <c r="AJ249" s="161">
        <f t="shared" si="311"/>
        <v>5885</v>
      </c>
      <c r="AK249" s="161">
        <f t="shared" si="311"/>
        <v>0</v>
      </c>
      <c r="AL249" s="161">
        <f t="shared" si="315"/>
        <v>0</v>
      </c>
    </row>
    <row r="250" spans="1:38" s="156" customFormat="1" ht="38.25" customHeight="1" x14ac:dyDescent="0.25">
      <c r="A250" s="152"/>
      <c r="B250" s="436" t="s">
        <v>490</v>
      </c>
      <c r="C250" s="227" t="s">
        <v>491</v>
      </c>
      <c r="D250" s="155"/>
      <c r="E250" s="155"/>
      <c r="F250" s="158"/>
      <c r="G250" s="158"/>
      <c r="H250" s="158"/>
      <c r="I250" s="159"/>
      <c r="J250" s="159"/>
      <c r="K250" s="159"/>
      <c r="L250" s="160"/>
      <c r="M250" s="160"/>
      <c r="N250" s="160"/>
      <c r="O250" s="160"/>
      <c r="P250" s="160"/>
      <c r="Q250" s="160"/>
      <c r="R250" s="161"/>
      <c r="S250" s="161"/>
      <c r="T250" s="161"/>
      <c r="U250" s="160"/>
      <c r="V250" s="160"/>
      <c r="W250" s="160"/>
      <c r="X250" s="161"/>
      <c r="Y250" s="161"/>
      <c r="Z250" s="161"/>
      <c r="AA250" s="160"/>
      <c r="AB250" s="160"/>
      <c r="AC250" s="160"/>
      <c r="AD250" s="161">
        <v>0</v>
      </c>
      <c r="AE250" s="161">
        <v>0</v>
      </c>
      <c r="AF250" s="161">
        <v>0</v>
      </c>
      <c r="AG250" s="160">
        <v>570</v>
      </c>
      <c r="AH250" s="160"/>
      <c r="AI250" s="160"/>
      <c r="AJ250" s="161">
        <f t="shared" si="311"/>
        <v>570</v>
      </c>
      <c r="AK250" s="161">
        <f t="shared" si="311"/>
        <v>0</v>
      </c>
      <c r="AL250" s="161">
        <f t="shared" si="315"/>
        <v>0</v>
      </c>
    </row>
    <row r="251" spans="1:38" s="198" customFormat="1" ht="37.5" hidden="1" customHeight="1" x14ac:dyDescent="0.3">
      <c r="A251" s="195">
        <v>900</v>
      </c>
      <c r="B251" s="437" t="s">
        <v>108</v>
      </c>
      <c r="C251" s="438" t="s">
        <v>322</v>
      </c>
      <c r="D251" s="23"/>
      <c r="E251" s="23"/>
      <c r="F251" s="18">
        <f>F252</f>
        <v>0</v>
      </c>
      <c r="G251" s="18">
        <f>G252</f>
        <v>0</v>
      </c>
      <c r="H251" s="18">
        <f>H252</f>
        <v>0</v>
      </c>
      <c r="I251" s="197">
        <f t="shared" si="303"/>
        <v>1025.9000000000001</v>
      </c>
      <c r="J251" s="197">
        <f t="shared" si="303"/>
        <v>439.7</v>
      </c>
      <c r="K251" s="197">
        <f t="shared" si="303"/>
        <v>0</v>
      </c>
      <c r="L251" s="18">
        <f>L252</f>
        <v>1025.9000000000001</v>
      </c>
      <c r="M251" s="18">
        <f>M252</f>
        <v>439.7</v>
      </c>
      <c r="N251" s="18">
        <f>N252</f>
        <v>0</v>
      </c>
      <c r="O251" s="18">
        <f t="shared" ref="O251:AK252" si="317">O252</f>
        <v>0</v>
      </c>
      <c r="P251" s="18">
        <f t="shared" si="317"/>
        <v>0</v>
      </c>
      <c r="Q251" s="18">
        <f t="shared" si="317"/>
        <v>0</v>
      </c>
      <c r="R251" s="18">
        <f t="shared" si="317"/>
        <v>1025.9000000000001</v>
      </c>
      <c r="S251" s="18">
        <f t="shared" si="317"/>
        <v>439.7</v>
      </c>
      <c r="T251" s="18">
        <f t="shared" si="317"/>
        <v>0</v>
      </c>
      <c r="U251" s="18">
        <f t="shared" si="317"/>
        <v>0</v>
      </c>
      <c r="V251" s="18">
        <f t="shared" si="317"/>
        <v>0</v>
      </c>
      <c r="W251" s="18">
        <f t="shared" si="317"/>
        <v>0</v>
      </c>
      <c r="X251" s="18">
        <f t="shared" si="317"/>
        <v>1025.9000000000001</v>
      </c>
      <c r="Y251" s="18">
        <f t="shared" si="317"/>
        <v>439.7</v>
      </c>
      <c r="Z251" s="18">
        <f t="shared" si="317"/>
        <v>0</v>
      </c>
      <c r="AA251" s="18">
        <f t="shared" si="317"/>
        <v>-1025.9000000000001</v>
      </c>
      <c r="AB251" s="18">
        <f t="shared" si="317"/>
        <v>-439.7</v>
      </c>
      <c r="AC251" s="18">
        <f t="shared" si="317"/>
        <v>0</v>
      </c>
      <c r="AD251" s="18">
        <f t="shared" si="317"/>
        <v>0</v>
      </c>
      <c r="AE251" s="18">
        <f t="shared" si="317"/>
        <v>0</v>
      </c>
      <c r="AF251" s="439"/>
      <c r="AG251" s="138">
        <f t="shared" si="317"/>
        <v>0</v>
      </c>
      <c r="AH251" s="18">
        <f t="shared" si="317"/>
        <v>0</v>
      </c>
      <c r="AI251" s="18">
        <f t="shared" si="317"/>
        <v>0</v>
      </c>
      <c r="AJ251" s="18">
        <f t="shared" si="317"/>
        <v>0</v>
      </c>
      <c r="AK251" s="18">
        <f t="shared" si="317"/>
        <v>0</v>
      </c>
      <c r="AL251" s="439">
        <f t="shared" si="315"/>
        <v>0</v>
      </c>
    </row>
    <row r="252" spans="1:38" s="38" customFormat="1" ht="24" hidden="1" customHeight="1" x14ac:dyDescent="0.25">
      <c r="A252" s="195">
        <v>900</v>
      </c>
      <c r="B252" s="437" t="s">
        <v>109</v>
      </c>
      <c r="C252" s="440" t="s">
        <v>224</v>
      </c>
      <c r="D252" s="23"/>
      <c r="E252" s="23"/>
      <c r="F252" s="200"/>
      <c r="G252" s="200"/>
      <c r="H252" s="200"/>
      <c r="I252" s="24">
        <f>L252-F252</f>
        <v>1025.9000000000001</v>
      </c>
      <c r="J252" s="24">
        <f>M252-G252</f>
        <v>439.7</v>
      </c>
      <c r="K252" s="24">
        <f>N252-H252</f>
        <v>0</v>
      </c>
      <c r="L252" s="200">
        <v>1025.9000000000001</v>
      </c>
      <c r="M252" s="200">
        <v>439.7</v>
      </c>
      <c r="N252" s="200">
        <v>0</v>
      </c>
      <c r="O252" s="200"/>
      <c r="P252" s="200"/>
      <c r="Q252" s="200"/>
      <c r="R252" s="441">
        <f t="shared" si="302"/>
        <v>1025.9000000000001</v>
      </c>
      <c r="S252" s="441">
        <f t="shared" si="302"/>
        <v>439.7</v>
      </c>
      <c r="T252" s="441">
        <f t="shared" si="302"/>
        <v>0</v>
      </c>
      <c r="U252" s="200"/>
      <c r="V252" s="200"/>
      <c r="W252" s="200"/>
      <c r="X252" s="441">
        <f t="shared" ref="X252:Z252" si="318">R252+U252</f>
        <v>1025.9000000000001</v>
      </c>
      <c r="Y252" s="441">
        <f t="shared" si="318"/>
        <v>439.7</v>
      </c>
      <c r="Z252" s="441">
        <f t="shared" si="318"/>
        <v>0</v>
      </c>
      <c r="AA252" s="200">
        <v>-1025.9000000000001</v>
      </c>
      <c r="AB252" s="200">
        <v>-439.7</v>
      </c>
      <c r="AC252" s="200"/>
      <c r="AD252" s="441">
        <f t="shared" ref="AD252:AE252" si="319">X252+AA252</f>
        <v>0</v>
      </c>
      <c r="AE252" s="441">
        <f t="shared" si="319"/>
        <v>0</v>
      </c>
      <c r="AF252" s="18">
        <f t="shared" si="317"/>
        <v>0</v>
      </c>
      <c r="AG252" s="158"/>
      <c r="AH252" s="200"/>
      <c r="AI252" s="200"/>
      <c r="AJ252" s="441">
        <f t="shared" ref="AJ252:AK252" si="320">AD252+AG252</f>
        <v>0</v>
      </c>
      <c r="AK252" s="441">
        <f t="shared" si="320"/>
        <v>0</v>
      </c>
      <c r="AL252" s="439">
        <f t="shared" si="315"/>
        <v>0</v>
      </c>
    </row>
    <row r="253" spans="1:38" s="206" customFormat="1" ht="42" customHeight="1" x14ac:dyDescent="0.3">
      <c r="A253" s="195">
        <v>900</v>
      </c>
      <c r="B253" s="120" t="s">
        <v>433</v>
      </c>
      <c r="C253" s="196" t="s">
        <v>322</v>
      </c>
      <c r="D253" s="201"/>
      <c r="E253" s="201"/>
      <c r="F253" s="202"/>
      <c r="G253" s="202"/>
      <c r="H253" s="202"/>
      <c r="I253" s="203"/>
      <c r="J253" s="204"/>
      <c r="K253" s="204"/>
      <c r="L253" s="202"/>
      <c r="M253" s="202"/>
      <c r="N253" s="202"/>
      <c r="O253" s="202"/>
      <c r="P253" s="202"/>
      <c r="Q253" s="202"/>
      <c r="R253" s="205"/>
      <c r="S253" s="205"/>
      <c r="T253" s="205"/>
      <c r="U253" s="202"/>
      <c r="V253" s="202"/>
      <c r="W253" s="202"/>
      <c r="X253" s="205"/>
      <c r="Y253" s="205"/>
      <c r="Z253" s="205"/>
      <c r="AA253" s="207">
        <f>AA254</f>
        <v>1025.9000000000001</v>
      </c>
      <c r="AB253" s="207">
        <f t="shared" ref="AB253:AC253" si="321">AB254</f>
        <v>439.7</v>
      </c>
      <c r="AC253" s="207">
        <f t="shared" si="321"/>
        <v>0</v>
      </c>
      <c r="AD253" s="207">
        <f>AD254+AD255</f>
        <v>1025.9000000000001</v>
      </c>
      <c r="AE253" s="207">
        <f t="shared" ref="AE253:AL253" si="322">AE254+AE255</f>
        <v>439.7</v>
      </c>
      <c r="AF253" s="207">
        <f t="shared" si="322"/>
        <v>0</v>
      </c>
      <c r="AG253" s="207">
        <f t="shared" si="322"/>
        <v>1052.3</v>
      </c>
      <c r="AH253" s="207">
        <f t="shared" si="322"/>
        <v>0</v>
      </c>
      <c r="AI253" s="207">
        <f t="shared" si="322"/>
        <v>0</v>
      </c>
      <c r="AJ253" s="207">
        <f t="shared" si="322"/>
        <v>2078.1999999999998</v>
      </c>
      <c r="AK253" s="207">
        <f t="shared" si="322"/>
        <v>439.7</v>
      </c>
      <c r="AL253" s="207">
        <f t="shared" si="322"/>
        <v>0</v>
      </c>
    </row>
    <row r="254" spans="1:38" s="206" customFormat="1" ht="42.75" customHeight="1" x14ac:dyDescent="0.3">
      <c r="A254" s="195">
        <v>900</v>
      </c>
      <c r="B254" s="120" t="s">
        <v>434</v>
      </c>
      <c r="C254" s="199" t="s">
        <v>224</v>
      </c>
      <c r="D254" s="201"/>
      <c r="E254" s="201"/>
      <c r="F254" s="202"/>
      <c r="G254" s="202"/>
      <c r="H254" s="202"/>
      <c r="I254" s="203"/>
      <c r="J254" s="204"/>
      <c r="K254" s="204"/>
      <c r="L254" s="202"/>
      <c r="M254" s="202"/>
      <c r="N254" s="202"/>
      <c r="O254" s="202"/>
      <c r="P254" s="202"/>
      <c r="Q254" s="202"/>
      <c r="R254" s="205"/>
      <c r="S254" s="205"/>
      <c r="T254" s="205"/>
      <c r="U254" s="202"/>
      <c r="V254" s="202"/>
      <c r="W254" s="202"/>
      <c r="X254" s="150">
        <v>0</v>
      </c>
      <c r="Y254" s="150">
        <v>0</v>
      </c>
      <c r="Z254" s="150">
        <v>0</v>
      </c>
      <c r="AA254" s="143">
        <v>1025.9000000000001</v>
      </c>
      <c r="AB254" s="143">
        <v>439.7</v>
      </c>
      <c r="AC254" s="202"/>
      <c r="AD254" s="143">
        <f t="shared" ref="AD254:AE254" si="323">X254+AA254</f>
        <v>1025.9000000000001</v>
      </c>
      <c r="AE254" s="143">
        <f t="shared" si="323"/>
        <v>439.7</v>
      </c>
      <c r="AF254" s="207">
        <v>0</v>
      </c>
      <c r="AG254" s="161"/>
      <c r="AH254" s="143"/>
      <c r="AI254" s="202"/>
      <c r="AJ254" s="143">
        <f t="shared" ref="AJ254:AK255" si="324">AD254+AG254</f>
        <v>1025.9000000000001</v>
      </c>
      <c r="AK254" s="143">
        <f t="shared" si="324"/>
        <v>439.7</v>
      </c>
      <c r="AL254" s="161">
        <f t="shared" si="315"/>
        <v>0</v>
      </c>
    </row>
    <row r="255" spans="1:38" s="198" customFormat="1" ht="41.25" customHeight="1" x14ac:dyDescent="0.3">
      <c r="A255" s="265"/>
      <c r="B255" s="120" t="s">
        <v>507</v>
      </c>
      <c r="C255" s="199" t="s">
        <v>508</v>
      </c>
      <c r="D255" s="266"/>
      <c r="E255" s="266"/>
      <c r="F255" s="16"/>
      <c r="G255" s="16"/>
      <c r="H255" s="16"/>
      <c r="I255" s="92"/>
      <c r="J255" s="91"/>
      <c r="K255" s="91"/>
      <c r="L255" s="16"/>
      <c r="M255" s="16"/>
      <c r="N255" s="16"/>
      <c r="O255" s="16"/>
      <c r="P255" s="16"/>
      <c r="Q255" s="16"/>
      <c r="R255" s="150"/>
      <c r="S255" s="150"/>
      <c r="T255" s="150"/>
      <c r="U255" s="16"/>
      <c r="V255" s="16"/>
      <c r="W255" s="16"/>
      <c r="X255" s="150"/>
      <c r="Y255" s="150"/>
      <c r="Z255" s="150"/>
      <c r="AA255" s="150"/>
      <c r="AB255" s="150"/>
      <c r="AC255" s="16"/>
      <c r="AD255" s="150">
        <v>0</v>
      </c>
      <c r="AE255" s="150">
        <v>0</v>
      </c>
      <c r="AF255" s="207">
        <v>0</v>
      </c>
      <c r="AG255" s="214">
        <f>630.1+422.2</f>
        <v>1052.3</v>
      </c>
      <c r="AH255" s="150"/>
      <c r="AI255" s="16"/>
      <c r="AJ255" s="150">
        <f t="shared" si="324"/>
        <v>1052.3</v>
      </c>
      <c r="AK255" s="150">
        <f t="shared" si="324"/>
        <v>0</v>
      </c>
      <c r="AL255" s="214">
        <f t="shared" si="315"/>
        <v>0</v>
      </c>
    </row>
    <row r="256" spans="1:38" s="38" customFormat="1" ht="28.5" customHeight="1" x14ac:dyDescent="0.25">
      <c r="A256" s="265"/>
      <c r="B256" s="252" t="s">
        <v>323</v>
      </c>
      <c r="C256" s="256" t="s">
        <v>225</v>
      </c>
      <c r="D256" s="266"/>
      <c r="E256" s="266"/>
      <c r="F256" s="17">
        <f t="shared" ref="F256:AK256" si="325">F257</f>
        <v>121.9</v>
      </c>
      <c r="G256" s="17">
        <f t="shared" si="325"/>
        <v>77.2</v>
      </c>
      <c r="H256" s="17">
        <f t="shared" si="325"/>
        <v>77.2</v>
      </c>
      <c r="I256" s="17">
        <f t="shared" si="325"/>
        <v>1116.8</v>
      </c>
      <c r="J256" s="17">
        <f t="shared" si="325"/>
        <v>1119.8</v>
      </c>
      <c r="K256" s="17">
        <f t="shared" si="325"/>
        <v>1180.5999999999999</v>
      </c>
      <c r="L256" s="17">
        <f t="shared" si="325"/>
        <v>1238.7</v>
      </c>
      <c r="M256" s="17">
        <f t="shared" si="325"/>
        <v>1197</v>
      </c>
      <c r="N256" s="17">
        <f t="shared" si="325"/>
        <v>1257.8</v>
      </c>
      <c r="O256" s="17">
        <f t="shared" si="325"/>
        <v>-114.89999999999998</v>
      </c>
      <c r="P256" s="17">
        <f t="shared" si="325"/>
        <v>0</v>
      </c>
      <c r="Q256" s="17">
        <f t="shared" si="325"/>
        <v>0</v>
      </c>
      <c r="R256" s="17">
        <f>R257</f>
        <v>1123.8000000000002</v>
      </c>
      <c r="S256" s="17">
        <f t="shared" si="325"/>
        <v>1197</v>
      </c>
      <c r="T256" s="17">
        <f t="shared" si="325"/>
        <v>1257.8</v>
      </c>
      <c r="U256" s="17">
        <f t="shared" si="325"/>
        <v>2895.2</v>
      </c>
      <c r="V256" s="17">
        <f t="shared" si="325"/>
        <v>0</v>
      </c>
      <c r="W256" s="17">
        <f t="shared" si="325"/>
        <v>0</v>
      </c>
      <c r="X256" s="17">
        <f>X257</f>
        <v>4019</v>
      </c>
      <c r="Y256" s="17">
        <f t="shared" si="325"/>
        <v>1197</v>
      </c>
      <c r="Z256" s="17">
        <f t="shared" si="325"/>
        <v>1257.8</v>
      </c>
      <c r="AA256" s="17">
        <f t="shared" si="325"/>
        <v>0</v>
      </c>
      <c r="AB256" s="17">
        <f t="shared" si="325"/>
        <v>0</v>
      </c>
      <c r="AC256" s="17">
        <f t="shared" si="325"/>
        <v>0</v>
      </c>
      <c r="AD256" s="17">
        <f>AD257</f>
        <v>4019</v>
      </c>
      <c r="AE256" s="17">
        <f t="shared" si="325"/>
        <v>1197</v>
      </c>
      <c r="AF256" s="17">
        <f>AF257</f>
        <v>1257.8</v>
      </c>
      <c r="AG256" s="139">
        <f t="shared" si="325"/>
        <v>-755.5</v>
      </c>
      <c r="AH256" s="17">
        <f t="shared" si="325"/>
        <v>0</v>
      </c>
      <c r="AI256" s="17">
        <f t="shared" si="325"/>
        <v>0</v>
      </c>
      <c r="AJ256" s="17">
        <f>AJ257</f>
        <v>3263.5</v>
      </c>
      <c r="AK256" s="17">
        <f t="shared" si="325"/>
        <v>1197</v>
      </c>
      <c r="AL256" s="17">
        <f>AL257</f>
        <v>1257.8</v>
      </c>
    </row>
    <row r="257" spans="1:38" s="38" customFormat="1" ht="32.25" customHeight="1" x14ac:dyDescent="0.25">
      <c r="A257" s="265"/>
      <c r="B257" s="252" t="s">
        <v>324</v>
      </c>
      <c r="C257" s="297" t="s">
        <v>226</v>
      </c>
      <c r="D257" s="266"/>
      <c r="E257" s="266"/>
      <c r="F257" s="284">
        <f>44.7+77.2</f>
        <v>121.9</v>
      </c>
      <c r="G257" s="16">
        <v>77.2</v>
      </c>
      <c r="H257" s="16">
        <v>77.2</v>
      </c>
      <c r="I257" s="91">
        <f t="shared" si="303"/>
        <v>1116.8</v>
      </c>
      <c r="J257" s="91">
        <f t="shared" si="303"/>
        <v>1119.8</v>
      </c>
      <c r="K257" s="91">
        <f t="shared" si="303"/>
        <v>1180.5999999999999</v>
      </c>
      <c r="L257" s="284">
        <f>44.7+77.2+1116.8</f>
        <v>1238.7</v>
      </c>
      <c r="M257" s="16">
        <f>77.2+1119.8</f>
        <v>1197</v>
      </c>
      <c r="N257" s="16">
        <f>77.2+1180.6</f>
        <v>1257.8</v>
      </c>
      <c r="O257" s="284">
        <f>-337.7+122.8+100</f>
        <v>-114.89999999999998</v>
      </c>
      <c r="P257" s="16"/>
      <c r="Q257" s="16"/>
      <c r="R257" s="150">
        <f t="shared" si="302"/>
        <v>1123.8000000000002</v>
      </c>
      <c r="S257" s="150">
        <f t="shared" si="302"/>
        <v>1197</v>
      </c>
      <c r="T257" s="150">
        <f t="shared" si="302"/>
        <v>1257.8</v>
      </c>
      <c r="U257" s="284">
        <f>585.4+20.6+149.2+993.9+1146.1</f>
        <v>2895.2</v>
      </c>
      <c r="V257" s="16"/>
      <c r="W257" s="16"/>
      <c r="X257" s="150">
        <f t="shared" ref="X257:Z259" si="326">R257+U257</f>
        <v>4019</v>
      </c>
      <c r="Y257" s="150">
        <f t="shared" si="326"/>
        <v>1197</v>
      </c>
      <c r="Z257" s="150">
        <f t="shared" si="326"/>
        <v>1257.8</v>
      </c>
      <c r="AA257" s="284"/>
      <c r="AB257" s="16"/>
      <c r="AC257" s="16"/>
      <c r="AD257" s="150">
        <f>X257+AA257</f>
        <v>4019</v>
      </c>
      <c r="AE257" s="150">
        <f>Y257+AB257</f>
        <v>1197</v>
      </c>
      <c r="AF257" s="150">
        <f>Z257+AC257</f>
        <v>1257.8</v>
      </c>
      <c r="AG257" s="392">
        <f>-125.4+(422.2-422.2-630.1)</f>
        <v>-755.5</v>
      </c>
      <c r="AH257" s="16"/>
      <c r="AI257" s="16"/>
      <c r="AJ257" s="150">
        <f t="shared" ref="AJ257:AK259" si="327">AD257+AG257</f>
        <v>3263.5</v>
      </c>
      <c r="AK257" s="150">
        <f t="shared" si="327"/>
        <v>1197</v>
      </c>
      <c r="AL257" s="150">
        <f>AF257+AI257</f>
        <v>1257.8</v>
      </c>
    </row>
    <row r="258" spans="1:38" s="102" customFormat="1" ht="15.75" hidden="1" customHeight="1" x14ac:dyDescent="0.3">
      <c r="A258" s="93"/>
      <c r="B258" s="170" t="s">
        <v>252</v>
      </c>
      <c r="C258" s="171" t="s">
        <v>415</v>
      </c>
      <c r="D258" s="172"/>
      <c r="E258" s="172"/>
      <c r="F258" s="173">
        <f t="shared" ref="F258:Q258" si="328">F259</f>
        <v>0</v>
      </c>
      <c r="G258" s="173">
        <f t="shared" si="328"/>
        <v>0</v>
      </c>
      <c r="H258" s="173">
        <f t="shared" si="328"/>
        <v>0</v>
      </c>
      <c r="I258" s="173">
        <f t="shared" si="328"/>
        <v>0</v>
      </c>
      <c r="J258" s="173">
        <f t="shared" si="328"/>
        <v>0</v>
      </c>
      <c r="K258" s="173">
        <f t="shared" si="328"/>
        <v>0</v>
      </c>
      <c r="L258" s="173">
        <f t="shared" si="328"/>
        <v>0</v>
      </c>
      <c r="M258" s="173">
        <f t="shared" si="328"/>
        <v>0</v>
      </c>
      <c r="N258" s="173">
        <f t="shared" si="328"/>
        <v>0</v>
      </c>
      <c r="O258" s="173">
        <f t="shared" si="328"/>
        <v>0</v>
      </c>
      <c r="P258" s="173">
        <f t="shared" si="328"/>
        <v>0</v>
      </c>
      <c r="Q258" s="173">
        <f t="shared" si="328"/>
        <v>0</v>
      </c>
      <c r="R258" s="174">
        <f t="shared" si="302"/>
        <v>0</v>
      </c>
      <c r="S258" s="174">
        <f t="shared" si="302"/>
        <v>0</v>
      </c>
      <c r="T258" s="174">
        <f t="shared" si="302"/>
        <v>0</v>
      </c>
      <c r="U258" s="173">
        <f t="shared" ref="U258:W258" si="329">U259</f>
        <v>0</v>
      </c>
      <c r="V258" s="173">
        <f t="shared" si="329"/>
        <v>0</v>
      </c>
      <c r="W258" s="173">
        <f t="shared" si="329"/>
        <v>0</v>
      </c>
      <c r="X258" s="174">
        <f t="shared" si="326"/>
        <v>0</v>
      </c>
      <c r="Y258" s="174">
        <f t="shared" si="326"/>
        <v>0</v>
      </c>
      <c r="Z258" s="174">
        <f t="shared" si="326"/>
        <v>0</v>
      </c>
      <c r="AA258" s="173">
        <f t="shared" ref="AA258:AC258" si="330">AA259</f>
        <v>0</v>
      </c>
      <c r="AB258" s="173">
        <f t="shared" si="330"/>
        <v>0</v>
      </c>
      <c r="AC258" s="173">
        <f t="shared" si="330"/>
        <v>0</v>
      </c>
      <c r="AD258" s="174">
        <f t="shared" ref="AD258:AE259" si="331">X258+AA258</f>
        <v>0</v>
      </c>
      <c r="AE258" s="174">
        <f t="shared" si="331"/>
        <v>0</v>
      </c>
      <c r="AF258" s="143"/>
      <c r="AG258" s="396">
        <f t="shared" ref="AG258:AI258" si="332">AG259</f>
        <v>0</v>
      </c>
      <c r="AH258" s="173">
        <f t="shared" si="332"/>
        <v>0</v>
      </c>
      <c r="AI258" s="173">
        <f t="shared" si="332"/>
        <v>0</v>
      </c>
      <c r="AJ258" s="174">
        <f t="shared" si="327"/>
        <v>0</v>
      </c>
      <c r="AK258" s="174">
        <f t="shared" si="327"/>
        <v>0</v>
      </c>
      <c r="AL258" s="174">
        <f>AF259+AI258</f>
        <v>0</v>
      </c>
    </row>
    <row r="259" spans="1:38" s="115" customFormat="1" ht="21" hidden="1" customHeight="1" x14ac:dyDescent="0.3">
      <c r="A259" s="93"/>
      <c r="B259" s="175" t="s">
        <v>110</v>
      </c>
      <c r="C259" s="176" t="s">
        <v>227</v>
      </c>
      <c r="D259" s="172"/>
      <c r="E259" s="172"/>
      <c r="F259" s="177"/>
      <c r="G259" s="177"/>
      <c r="H259" s="177"/>
      <c r="I259" s="178">
        <f t="shared" si="303"/>
        <v>0</v>
      </c>
      <c r="J259" s="179">
        <f t="shared" si="303"/>
        <v>0</v>
      </c>
      <c r="K259" s="179">
        <f t="shared" si="303"/>
        <v>0</v>
      </c>
      <c r="L259" s="177"/>
      <c r="M259" s="177"/>
      <c r="N259" s="177"/>
      <c r="O259" s="177"/>
      <c r="P259" s="177"/>
      <c r="Q259" s="177"/>
      <c r="R259" s="174">
        <f t="shared" si="302"/>
        <v>0</v>
      </c>
      <c r="S259" s="174">
        <f t="shared" si="302"/>
        <v>0</v>
      </c>
      <c r="T259" s="174">
        <f t="shared" si="302"/>
        <v>0</v>
      </c>
      <c r="U259" s="177"/>
      <c r="V259" s="177"/>
      <c r="W259" s="177"/>
      <c r="X259" s="174">
        <f t="shared" si="326"/>
        <v>0</v>
      </c>
      <c r="Y259" s="174">
        <f t="shared" si="326"/>
        <v>0</v>
      </c>
      <c r="Z259" s="174">
        <f t="shared" si="326"/>
        <v>0</v>
      </c>
      <c r="AA259" s="177"/>
      <c r="AB259" s="177"/>
      <c r="AC259" s="177"/>
      <c r="AD259" s="174">
        <f t="shared" si="331"/>
        <v>0</v>
      </c>
      <c r="AE259" s="174">
        <f t="shared" si="331"/>
        <v>0</v>
      </c>
      <c r="AF259" s="174">
        <f>Z258+AC258</f>
        <v>0</v>
      </c>
      <c r="AG259" s="397"/>
      <c r="AH259" s="177"/>
      <c r="AI259" s="177"/>
      <c r="AJ259" s="174">
        <f t="shared" si="327"/>
        <v>0</v>
      </c>
      <c r="AK259" s="174">
        <f t="shared" si="327"/>
        <v>0</v>
      </c>
      <c r="AL259" s="174">
        <f>AF260+AI259</f>
        <v>2936277.3</v>
      </c>
    </row>
    <row r="260" spans="1:38" s="36" customFormat="1" ht="25.5" customHeight="1" x14ac:dyDescent="0.35">
      <c r="A260" s="6"/>
      <c r="B260" s="120"/>
      <c r="C260" s="146" t="s">
        <v>228</v>
      </c>
      <c r="D260" s="23"/>
      <c r="E260" s="23"/>
      <c r="F260" s="147">
        <f t="shared" ref="F260:AL260" si="333">F160+F161</f>
        <v>2554289.4</v>
      </c>
      <c r="G260" s="147">
        <f t="shared" si="333"/>
        <v>2174653.6</v>
      </c>
      <c r="H260" s="147">
        <f t="shared" si="333"/>
        <v>2144372.5</v>
      </c>
      <c r="I260" s="18">
        <f t="shared" si="333"/>
        <v>555550.00000000012</v>
      </c>
      <c r="J260" s="18">
        <f t="shared" si="333"/>
        <v>482744.8</v>
      </c>
      <c r="K260" s="18">
        <f t="shared" si="333"/>
        <v>739013.79999999993</v>
      </c>
      <c r="L260" s="148">
        <f t="shared" si="333"/>
        <v>3114264.4</v>
      </c>
      <c r="M260" s="148">
        <f t="shared" si="333"/>
        <v>2661823.4</v>
      </c>
      <c r="N260" s="148">
        <f t="shared" si="333"/>
        <v>2887811.3</v>
      </c>
      <c r="O260" s="148">
        <f t="shared" si="333"/>
        <v>3521.6</v>
      </c>
      <c r="P260" s="148">
        <f t="shared" si="333"/>
        <v>0</v>
      </c>
      <c r="Q260" s="148">
        <f t="shared" si="333"/>
        <v>0</v>
      </c>
      <c r="R260" s="148">
        <f t="shared" si="333"/>
        <v>3117785.9999999995</v>
      </c>
      <c r="S260" s="148">
        <f t="shared" si="333"/>
        <v>2661823.4</v>
      </c>
      <c r="T260" s="148">
        <f t="shared" si="333"/>
        <v>2887811.3</v>
      </c>
      <c r="U260" s="148">
        <f t="shared" si="333"/>
        <v>129015.7</v>
      </c>
      <c r="V260" s="148">
        <f t="shared" si="333"/>
        <v>43965.9</v>
      </c>
      <c r="W260" s="148">
        <f t="shared" si="333"/>
        <v>48466</v>
      </c>
      <c r="X260" s="148">
        <f t="shared" si="333"/>
        <v>3246801.7</v>
      </c>
      <c r="Y260" s="148">
        <f t="shared" si="333"/>
        <v>2705789.3000000003</v>
      </c>
      <c r="Z260" s="148">
        <f t="shared" si="333"/>
        <v>2936277.3</v>
      </c>
      <c r="AA260" s="148">
        <f t="shared" si="333"/>
        <v>79096.3</v>
      </c>
      <c r="AB260" s="148">
        <f t="shared" si="333"/>
        <v>0</v>
      </c>
      <c r="AC260" s="148">
        <f t="shared" si="333"/>
        <v>0</v>
      </c>
      <c r="AD260" s="148">
        <f t="shared" si="333"/>
        <v>3300898</v>
      </c>
      <c r="AE260" s="148">
        <f t="shared" si="333"/>
        <v>2705789.3000000003</v>
      </c>
      <c r="AF260" s="148">
        <f t="shared" si="333"/>
        <v>2936277.3</v>
      </c>
      <c r="AG260" s="398">
        <f t="shared" si="333"/>
        <v>41853.699999999997</v>
      </c>
      <c r="AH260" s="148">
        <f t="shared" si="333"/>
        <v>-129733.4</v>
      </c>
      <c r="AI260" s="148">
        <f t="shared" si="333"/>
        <v>-133973.4</v>
      </c>
      <c r="AJ260" s="148">
        <f t="shared" si="333"/>
        <v>3342751.7000000007</v>
      </c>
      <c r="AK260" s="148">
        <f t="shared" si="333"/>
        <v>2576055.9000000004</v>
      </c>
      <c r="AL260" s="148">
        <f t="shared" si="333"/>
        <v>2802303.9000000004</v>
      </c>
    </row>
    <row r="261" spans="1:38" s="2" customFormat="1" ht="25.5" customHeight="1" x14ac:dyDescent="0.25">
      <c r="A261" s="76"/>
      <c r="B261" s="123" t="s">
        <v>111</v>
      </c>
      <c r="C261" s="146" t="s">
        <v>325</v>
      </c>
      <c r="D261" s="23"/>
      <c r="E261" s="23"/>
      <c r="F261" s="147">
        <f t="shared" ref="F261:AC261" si="334">F160+F256</f>
        <v>603448.5</v>
      </c>
      <c r="G261" s="147">
        <f t="shared" si="334"/>
        <v>610894.89999999991</v>
      </c>
      <c r="H261" s="147">
        <f t="shared" si="334"/>
        <v>625776.89999999991</v>
      </c>
      <c r="I261" s="18">
        <f t="shared" si="334"/>
        <v>4221.8</v>
      </c>
      <c r="J261" s="18">
        <f t="shared" si="334"/>
        <v>4348.8</v>
      </c>
      <c r="K261" s="18">
        <f t="shared" si="334"/>
        <v>4538.6000000000004</v>
      </c>
      <c r="L261" s="148">
        <f t="shared" si="334"/>
        <v>607670.29999999993</v>
      </c>
      <c r="M261" s="148">
        <f t="shared" si="334"/>
        <v>615243.69999999995</v>
      </c>
      <c r="N261" s="148">
        <f t="shared" si="334"/>
        <v>630315.5</v>
      </c>
      <c r="O261" s="148">
        <f t="shared" si="334"/>
        <v>-114.89999999999998</v>
      </c>
      <c r="P261" s="148">
        <f t="shared" si="334"/>
        <v>0</v>
      </c>
      <c r="Q261" s="148">
        <f t="shared" si="334"/>
        <v>0</v>
      </c>
      <c r="R261" s="148">
        <f t="shared" si="334"/>
        <v>607555.4</v>
      </c>
      <c r="S261" s="148">
        <f t="shared" si="334"/>
        <v>615243.69999999995</v>
      </c>
      <c r="T261" s="148">
        <f t="shared" si="334"/>
        <v>630315.5</v>
      </c>
      <c r="U261" s="148">
        <f t="shared" si="334"/>
        <v>2895.2</v>
      </c>
      <c r="V261" s="148">
        <f t="shared" si="334"/>
        <v>0</v>
      </c>
      <c r="W261" s="148">
        <f t="shared" si="334"/>
        <v>0</v>
      </c>
      <c r="X261" s="148">
        <f t="shared" si="334"/>
        <v>610450.6</v>
      </c>
      <c r="Y261" s="148">
        <f t="shared" si="334"/>
        <v>615243.69999999995</v>
      </c>
      <c r="Z261" s="148">
        <f t="shared" si="334"/>
        <v>630315.5</v>
      </c>
      <c r="AA261" s="148">
        <f t="shared" si="334"/>
        <v>0</v>
      </c>
      <c r="AB261" s="148">
        <f t="shared" si="334"/>
        <v>0</v>
      </c>
      <c r="AC261" s="148">
        <f t="shared" si="334"/>
        <v>0</v>
      </c>
      <c r="AD261" s="148">
        <f t="shared" ref="AD261:AL261" si="335">AD160+AD253+AD256</f>
        <v>611476.5</v>
      </c>
      <c r="AE261" s="148">
        <f t="shared" si="335"/>
        <v>615683.39999999991</v>
      </c>
      <c r="AF261" s="148">
        <f t="shared" si="335"/>
        <v>630315.5</v>
      </c>
      <c r="AG261" s="148">
        <f t="shared" si="335"/>
        <v>296.79999999999995</v>
      </c>
      <c r="AH261" s="148">
        <f t="shared" si="335"/>
        <v>0</v>
      </c>
      <c r="AI261" s="148">
        <f t="shared" si="335"/>
        <v>0</v>
      </c>
      <c r="AJ261" s="148">
        <f t="shared" si="335"/>
        <v>611773.29999999993</v>
      </c>
      <c r="AK261" s="148">
        <f t="shared" si="335"/>
        <v>615683.39999999991</v>
      </c>
      <c r="AL261" s="148">
        <f t="shared" si="335"/>
        <v>630315.5</v>
      </c>
    </row>
    <row r="262" spans="1:38" ht="18.75" hidden="1" x14ac:dyDescent="0.3">
      <c r="A262" s="77"/>
      <c r="B262" s="124"/>
      <c r="C262" s="78"/>
      <c r="D262" s="79"/>
      <c r="E262" s="79"/>
      <c r="F262" s="80"/>
      <c r="G262" s="81"/>
      <c r="H262" s="82"/>
      <c r="I262" s="83"/>
      <c r="J262" s="84"/>
      <c r="K262" s="84"/>
      <c r="L262" s="85"/>
      <c r="M262" s="85"/>
      <c r="N262" s="85"/>
      <c r="O262" s="85"/>
      <c r="AF262" s="148"/>
      <c r="AG262" s="399"/>
      <c r="AJ262" s="409">
        <f>AD260+AG260</f>
        <v>3342751.7</v>
      </c>
      <c r="AK262" s="409">
        <f>AE260+AH260</f>
        <v>2576055.9000000004</v>
      </c>
      <c r="AL262" s="409">
        <f>AF260+AI260</f>
        <v>2802303.9</v>
      </c>
    </row>
    <row r="263" spans="1:38" s="1" customFormat="1" ht="21" hidden="1" x14ac:dyDescent="0.35">
      <c r="A263" s="71"/>
      <c r="B263" s="125"/>
      <c r="C263" s="72" t="s">
        <v>334</v>
      </c>
      <c r="D263" s="73"/>
      <c r="E263" s="73"/>
      <c r="F263" s="74">
        <f t="shared" ref="F263:N263" si="336">F115</f>
        <v>6607.1</v>
      </c>
      <c r="G263" s="74">
        <f t="shared" si="336"/>
        <v>6607.1</v>
      </c>
      <c r="H263" s="74">
        <f t="shared" si="336"/>
        <v>6607.1</v>
      </c>
      <c r="I263" s="74">
        <f t="shared" si="336"/>
        <v>0</v>
      </c>
      <c r="J263" s="74">
        <f t="shared" si="336"/>
        <v>0</v>
      </c>
      <c r="K263" s="74">
        <f t="shared" si="336"/>
        <v>0</v>
      </c>
      <c r="L263" s="75">
        <f t="shared" si="336"/>
        <v>6607.1</v>
      </c>
      <c r="M263" s="75">
        <f t="shared" si="336"/>
        <v>6607.1</v>
      </c>
      <c r="N263" s="75">
        <f t="shared" si="336"/>
        <v>6607.1</v>
      </c>
      <c r="AF263"/>
      <c r="AG263" s="400"/>
    </row>
    <row r="264" spans="1:38" s="1" customFormat="1" ht="38.25" hidden="1" x14ac:dyDescent="0.35">
      <c r="A264" s="12"/>
      <c r="B264" s="126"/>
      <c r="C264" s="9" t="s">
        <v>402</v>
      </c>
      <c r="D264" s="26"/>
      <c r="E264" s="26"/>
      <c r="F264" s="25">
        <f>F23+F49+F169</f>
        <v>50684</v>
      </c>
      <c r="G264" s="25">
        <f>G23+G49+G169</f>
        <v>52901</v>
      </c>
      <c r="H264" s="25">
        <f>H23+H49+H169</f>
        <v>57750</v>
      </c>
      <c r="I264" s="25">
        <f t="shared" ref="I264:K264" si="337">L264-F264</f>
        <v>16614.300000000003</v>
      </c>
      <c r="J264" s="25">
        <f t="shared" si="337"/>
        <v>16660</v>
      </c>
      <c r="K264" s="25">
        <f t="shared" si="337"/>
        <v>17913</v>
      </c>
      <c r="L264" s="13">
        <f>L23+L49+L169+16614.3</f>
        <v>67298.3</v>
      </c>
      <c r="M264" s="13">
        <f>M23+M49+M169+16660</f>
        <v>69561</v>
      </c>
      <c r="N264" s="13">
        <f>N23+N49+N169+17564</f>
        <v>75663</v>
      </c>
      <c r="AG264" s="400"/>
    </row>
    <row r="265" spans="1:38" s="1" customFormat="1" ht="21" hidden="1" x14ac:dyDescent="0.35">
      <c r="A265" s="12"/>
      <c r="B265" s="126"/>
      <c r="C265" s="10" t="s">
        <v>332</v>
      </c>
      <c r="D265" s="26"/>
      <c r="E265" s="26"/>
      <c r="F265" s="25">
        <f t="shared" ref="F265:N265" si="338">F107+F256</f>
        <v>1297.6000000000001</v>
      </c>
      <c r="G265" s="25">
        <f t="shared" si="338"/>
        <v>1252.9000000000001</v>
      </c>
      <c r="H265" s="25">
        <f t="shared" si="338"/>
        <v>1252.9000000000001</v>
      </c>
      <c r="I265" s="25">
        <f t="shared" si="338"/>
        <v>1116.8</v>
      </c>
      <c r="J265" s="25">
        <f t="shared" si="338"/>
        <v>1119.8</v>
      </c>
      <c r="K265" s="25">
        <f t="shared" si="338"/>
        <v>1180.5999999999999</v>
      </c>
      <c r="L265" s="13">
        <f t="shared" si="338"/>
        <v>2414.4</v>
      </c>
      <c r="M265" s="13">
        <f t="shared" si="338"/>
        <v>2372.6999999999998</v>
      </c>
      <c r="N265" s="13">
        <f t="shared" si="338"/>
        <v>2433.5</v>
      </c>
      <c r="AG265" s="400"/>
    </row>
    <row r="266" spans="1:38" s="1" customFormat="1" ht="21" hidden="1" x14ac:dyDescent="0.35">
      <c r="A266" s="12"/>
      <c r="B266" s="126"/>
      <c r="C266" s="14" t="s">
        <v>337</v>
      </c>
      <c r="D266" s="26"/>
      <c r="E266" s="26"/>
      <c r="F266" s="27">
        <f t="shared" ref="F266:N266" si="339">F263+F265</f>
        <v>7904.7000000000007</v>
      </c>
      <c r="G266" s="27">
        <f t="shared" si="339"/>
        <v>7860</v>
      </c>
      <c r="H266" s="27">
        <f t="shared" si="339"/>
        <v>7860</v>
      </c>
      <c r="I266" s="27">
        <f t="shared" si="339"/>
        <v>1116.8</v>
      </c>
      <c r="J266" s="27">
        <f t="shared" si="339"/>
        <v>1119.8</v>
      </c>
      <c r="K266" s="27">
        <f t="shared" si="339"/>
        <v>1180.5999999999999</v>
      </c>
      <c r="L266" s="15">
        <f t="shared" si="339"/>
        <v>9021.5</v>
      </c>
      <c r="M266" s="15">
        <f t="shared" si="339"/>
        <v>8979.7999999999993</v>
      </c>
      <c r="N266" s="15">
        <f t="shared" si="339"/>
        <v>9040.6</v>
      </c>
      <c r="AG266" s="400"/>
    </row>
    <row r="267" spans="1:38" s="1" customFormat="1" ht="21" hidden="1" x14ac:dyDescent="0.35">
      <c r="A267" s="12"/>
      <c r="B267" s="126"/>
      <c r="C267" s="10" t="s">
        <v>333</v>
      </c>
      <c r="D267" s="26"/>
      <c r="E267" s="26"/>
      <c r="F267" s="25">
        <f t="shared" ref="F267:N267" si="340">F117</f>
        <v>-5364</v>
      </c>
      <c r="G267" s="25">
        <f t="shared" si="340"/>
        <v>4701</v>
      </c>
      <c r="H267" s="25">
        <f t="shared" si="340"/>
        <v>4200</v>
      </c>
      <c r="I267" s="25">
        <f t="shared" si="340"/>
        <v>0</v>
      </c>
      <c r="J267" s="25">
        <f t="shared" si="340"/>
        <v>0</v>
      </c>
      <c r="K267" s="25">
        <f t="shared" si="340"/>
        <v>0</v>
      </c>
      <c r="L267" s="13">
        <f t="shared" si="340"/>
        <v>-5364</v>
      </c>
      <c r="M267" s="13">
        <f t="shared" si="340"/>
        <v>4701</v>
      </c>
      <c r="N267" s="13">
        <f t="shared" si="340"/>
        <v>4200</v>
      </c>
      <c r="AG267" s="400"/>
    </row>
    <row r="268" spans="1:38" s="1" customFormat="1" ht="21" hidden="1" x14ac:dyDescent="0.35">
      <c r="A268" s="12"/>
      <c r="B268" s="126"/>
      <c r="C268" s="10" t="s">
        <v>330</v>
      </c>
      <c r="D268" s="26"/>
      <c r="E268" s="26"/>
      <c r="F268" s="25">
        <f t="shared" ref="F268:N268" si="341">F160+F163</f>
        <v>1272495.6000000001</v>
      </c>
      <c r="G268" s="25">
        <f t="shared" si="341"/>
        <v>892370.7</v>
      </c>
      <c r="H268" s="25">
        <f t="shared" si="341"/>
        <v>850963.7</v>
      </c>
      <c r="I268" s="25">
        <f t="shared" si="341"/>
        <v>-1892</v>
      </c>
      <c r="J268" s="25">
        <f t="shared" si="341"/>
        <v>2922</v>
      </c>
      <c r="K268" s="25">
        <f t="shared" si="341"/>
        <v>170</v>
      </c>
      <c r="L268" s="13">
        <f t="shared" si="341"/>
        <v>1270603.6000000001</v>
      </c>
      <c r="M268" s="13">
        <f t="shared" si="341"/>
        <v>895292.7</v>
      </c>
      <c r="N268" s="13">
        <f t="shared" si="341"/>
        <v>851133.7</v>
      </c>
      <c r="AG268" s="400"/>
    </row>
    <row r="269" spans="1:38" s="1" customFormat="1" ht="54" hidden="1" x14ac:dyDescent="0.35">
      <c r="A269" s="12"/>
      <c r="B269" s="126"/>
      <c r="C269" s="11" t="s">
        <v>331</v>
      </c>
      <c r="D269" s="28"/>
      <c r="E269" s="28"/>
      <c r="F269" s="25">
        <f t="shared" ref="F269:N269" si="342">F260-F160-F256-F263-F264-F266-F267</f>
        <v>1891009.0999999999</v>
      </c>
      <c r="G269" s="25">
        <f t="shared" si="342"/>
        <v>1491689.6</v>
      </c>
      <c r="H269" s="25">
        <f t="shared" si="342"/>
        <v>1442178.5</v>
      </c>
      <c r="I269" s="29">
        <f t="shared" si="342"/>
        <v>533597.1</v>
      </c>
      <c r="J269" s="29">
        <f t="shared" si="342"/>
        <v>460616.2</v>
      </c>
      <c r="K269" s="29">
        <f t="shared" si="342"/>
        <v>715381.6</v>
      </c>
      <c r="L269" s="13">
        <f t="shared" si="342"/>
        <v>2429031.1999999997</v>
      </c>
      <c r="M269" s="13">
        <f t="shared" si="342"/>
        <v>1956730.7999999998</v>
      </c>
      <c r="N269" s="13">
        <f t="shared" si="342"/>
        <v>2161985.0999999996</v>
      </c>
      <c r="AG269" s="400"/>
    </row>
    <row r="270" spans="1:38" ht="21" hidden="1" x14ac:dyDescent="0.35">
      <c r="A270" s="3"/>
      <c r="B270" s="116"/>
      <c r="C270" s="4"/>
      <c r="D270" s="20"/>
      <c r="E270" s="20"/>
      <c r="F270" s="30"/>
      <c r="G270" s="31"/>
      <c r="H270" s="32"/>
      <c r="I270" s="21"/>
      <c r="J270" s="22"/>
      <c r="K270" s="22"/>
      <c r="AF270" s="1"/>
      <c r="AG270" s="399"/>
      <c r="AJ270" s="408"/>
      <c r="AK270" s="407"/>
    </row>
    <row r="271" spans="1:38" ht="19.5" hidden="1" x14ac:dyDescent="0.3">
      <c r="A271" s="39"/>
      <c r="B271" s="127"/>
      <c r="C271" s="40"/>
      <c r="D271" s="41"/>
      <c r="E271" s="41"/>
      <c r="F271" s="42"/>
      <c r="G271" s="43"/>
      <c r="H271" s="44"/>
      <c r="I271" s="45"/>
      <c r="J271" s="46"/>
      <c r="K271" s="46"/>
      <c r="L271" s="47"/>
      <c r="M271" s="48"/>
      <c r="N271" s="48"/>
      <c r="O271" s="47"/>
      <c r="P271" s="48"/>
      <c r="Q271" s="48"/>
      <c r="R271" s="163"/>
      <c r="S271" s="164"/>
      <c r="T271" s="164"/>
      <c r="AG271" s="156"/>
    </row>
    <row r="272" spans="1:38" s="7" customFormat="1" ht="19.5" hidden="1" x14ac:dyDescent="0.25">
      <c r="A272" s="49"/>
      <c r="B272" s="128"/>
      <c r="C272" s="50" t="s">
        <v>112</v>
      </c>
      <c r="D272" s="51"/>
      <c r="E272" s="51"/>
      <c r="F272" s="47">
        <f t="shared" ref="F272:T272" si="343">F16+F23+F33+F46+F57</f>
        <v>548454</v>
      </c>
      <c r="G272" s="48">
        <f t="shared" si="343"/>
        <v>545270</v>
      </c>
      <c r="H272" s="48">
        <f t="shared" si="343"/>
        <v>559687</v>
      </c>
      <c r="I272" s="47">
        <f t="shared" si="343"/>
        <v>0</v>
      </c>
      <c r="J272" s="48">
        <f t="shared" si="343"/>
        <v>0</v>
      </c>
      <c r="K272" s="48">
        <f t="shared" si="343"/>
        <v>0</v>
      </c>
      <c r="L272" s="47">
        <f t="shared" si="343"/>
        <v>548454</v>
      </c>
      <c r="M272" s="48">
        <f t="shared" si="343"/>
        <v>545270</v>
      </c>
      <c r="N272" s="48">
        <f t="shared" si="343"/>
        <v>559687</v>
      </c>
      <c r="O272" s="47">
        <f t="shared" si="343"/>
        <v>-5648</v>
      </c>
      <c r="P272" s="48">
        <f t="shared" si="343"/>
        <v>0</v>
      </c>
      <c r="Q272" s="48">
        <f t="shared" si="343"/>
        <v>0</v>
      </c>
      <c r="R272" s="163">
        <f t="shared" si="343"/>
        <v>542806</v>
      </c>
      <c r="S272" s="164">
        <f t="shared" si="343"/>
        <v>545270</v>
      </c>
      <c r="T272" s="164">
        <f t="shared" si="343"/>
        <v>559687</v>
      </c>
      <c r="X272" s="47">
        <f t="shared" ref="X272:AL272" si="344">X16+X23+X33+X46+X57</f>
        <v>542806</v>
      </c>
      <c r="Y272" s="48">
        <f t="shared" si="344"/>
        <v>545270</v>
      </c>
      <c r="Z272" s="48">
        <f t="shared" si="344"/>
        <v>559687</v>
      </c>
      <c r="AA272" s="47">
        <f t="shared" si="344"/>
        <v>0</v>
      </c>
      <c r="AB272" s="48">
        <f t="shared" si="344"/>
        <v>0</v>
      </c>
      <c r="AC272" s="48">
        <f t="shared" si="344"/>
        <v>0</v>
      </c>
      <c r="AD272" s="47">
        <f t="shared" si="344"/>
        <v>542806</v>
      </c>
      <c r="AE272" s="48">
        <f t="shared" si="344"/>
        <v>545270</v>
      </c>
      <c r="AF272" s="48">
        <f t="shared" si="344"/>
        <v>559687</v>
      </c>
      <c r="AG272" s="401">
        <f t="shared" si="344"/>
        <v>0</v>
      </c>
      <c r="AH272" s="48">
        <f t="shared" si="344"/>
        <v>0</v>
      </c>
      <c r="AI272" s="48">
        <f t="shared" si="344"/>
        <v>0</v>
      </c>
      <c r="AJ272" s="47">
        <f t="shared" si="344"/>
        <v>542806</v>
      </c>
      <c r="AK272" s="48">
        <f t="shared" si="344"/>
        <v>545270</v>
      </c>
      <c r="AL272" s="48">
        <f t="shared" si="344"/>
        <v>559687</v>
      </c>
    </row>
    <row r="273" spans="1:38" s="7" customFormat="1" ht="19.5" hidden="1" x14ac:dyDescent="0.25">
      <c r="A273" s="49"/>
      <c r="B273" s="129"/>
      <c r="C273" s="52" t="s">
        <v>143</v>
      </c>
      <c r="D273" s="53"/>
      <c r="E273" s="53"/>
      <c r="F273" s="47">
        <f t="shared" ref="F273:T273" si="345">F70+F98+F106+F117+F130</f>
        <v>54872.600000000006</v>
      </c>
      <c r="G273" s="48">
        <f t="shared" si="345"/>
        <v>65547.700000000012</v>
      </c>
      <c r="H273" s="48">
        <f t="shared" si="345"/>
        <v>66012.700000000012</v>
      </c>
      <c r="I273" s="47">
        <f t="shared" si="345"/>
        <v>3105</v>
      </c>
      <c r="J273" s="48">
        <f t="shared" si="345"/>
        <v>3229</v>
      </c>
      <c r="K273" s="48">
        <f t="shared" si="345"/>
        <v>3358</v>
      </c>
      <c r="L273" s="47">
        <f t="shared" si="345"/>
        <v>57977.600000000006</v>
      </c>
      <c r="M273" s="48">
        <f t="shared" si="345"/>
        <v>68776.700000000012</v>
      </c>
      <c r="N273" s="48">
        <f t="shared" si="345"/>
        <v>69370.700000000012</v>
      </c>
      <c r="O273" s="47">
        <f t="shared" si="345"/>
        <v>5648</v>
      </c>
      <c r="P273" s="48">
        <f t="shared" si="345"/>
        <v>0</v>
      </c>
      <c r="Q273" s="48">
        <f t="shared" si="345"/>
        <v>0</v>
      </c>
      <c r="R273" s="163">
        <f t="shared" si="345"/>
        <v>63625.600000000006</v>
      </c>
      <c r="S273" s="164">
        <f t="shared" si="345"/>
        <v>68776.700000000012</v>
      </c>
      <c r="T273" s="164">
        <f t="shared" si="345"/>
        <v>69370.700000000012</v>
      </c>
      <c r="X273" s="47">
        <f t="shared" ref="X273:AL273" si="346">X70+X98+X106+X117+X130</f>
        <v>63625.600000000006</v>
      </c>
      <c r="Y273" s="48">
        <f t="shared" si="346"/>
        <v>68776.700000000012</v>
      </c>
      <c r="Z273" s="48">
        <f t="shared" si="346"/>
        <v>69370.700000000012</v>
      </c>
      <c r="AA273" s="47">
        <f t="shared" si="346"/>
        <v>0</v>
      </c>
      <c r="AB273" s="48">
        <f t="shared" si="346"/>
        <v>0</v>
      </c>
      <c r="AC273" s="48">
        <f t="shared" si="346"/>
        <v>0</v>
      </c>
      <c r="AD273" s="47">
        <f t="shared" si="346"/>
        <v>63625.600000000006</v>
      </c>
      <c r="AE273" s="48">
        <f t="shared" si="346"/>
        <v>68776.700000000012</v>
      </c>
      <c r="AF273" s="48">
        <f t="shared" si="346"/>
        <v>69370.700000000012</v>
      </c>
      <c r="AG273" s="401">
        <f t="shared" si="346"/>
        <v>0</v>
      </c>
      <c r="AH273" s="48">
        <f t="shared" si="346"/>
        <v>0</v>
      </c>
      <c r="AI273" s="48">
        <f t="shared" si="346"/>
        <v>0</v>
      </c>
      <c r="AJ273" s="47">
        <f t="shared" si="346"/>
        <v>63625.600000000006</v>
      </c>
      <c r="AK273" s="48">
        <f t="shared" si="346"/>
        <v>68776.700000000012</v>
      </c>
      <c r="AL273" s="48">
        <f t="shared" si="346"/>
        <v>69370.7</v>
      </c>
    </row>
    <row r="274" spans="1:38" s="7" customFormat="1" ht="19.5" hidden="1" x14ac:dyDescent="0.25">
      <c r="A274" s="49"/>
      <c r="B274" s="130"/>
      <c r="C274" s="52" t="s">
        <v>246</v>
      </c>
      <c r="D274" s="53"/>
      <c r="E274" s="53"/>
      <c r="F274" s="47">
        <f t="shared" ref="F274:T274" si="347">F17+F23+F33+F46+F57++F70+F98+F106+F117+F130</f>
        <v>603326.60000000009</v>
      </c>
      <c r="G274" s="48">
        <f t="shared" si="347"/>
        <v>610817.70000000007</v>
      </c>
      <c r="H274" s="48">
        <f t="shared" si="347"/>
        <v>625699.70000000007</v>
      </c>
      <c r="I274" s="47">
        <f t="shared" si="347"/>
        <v>3105</v>
      </c>
      <c r="J274" s="48">
        <f t="shared" si="347"/>
        <v>3229</v>
      </c>
      <c r="K274" s="48">
        <f t="shared" si="347"/>
        <v>3358</v>
      </c>
      <c r="L274" s="47">
        <f t="shared" si="347"/>
        <v>606431.60000000009</v>
      </c>
      <c r="M274" s="48">
        <f t="shared" si="347"/>
        <v>614046.70000000007</v>
      </c>
      <c r="N274" s="48">
        <f t="shared" si="347"/>
        <v>629057.70000000007</v>
      </c>
      <c r="O274" s="47">
        <f t="shared" si="347"/>
        <v>0</v>
      </c>
      <c r="P274" s="48">
        <f t="shared" si="347"/>
        <v>0</v>
      </c>
      <c r="Q274" s="48">
        <f t="shared" si="347"/>
        <v>0</v>
      </c>
      <c r="R274" s="163">
        <f t="shared" si="347"/>
        <v>606431.60000000009</v>
      </c>
      <c r="S274" s="164">
        <f t="shared" si="347"/>
        <v>614046.70000000007</v>
      </c>
      <c r="T274" s="164">
        <f t="shared" si="347"/>
        <v>629057.70000000007</v>
      </c>
      <c r="X274" s="47">
        <f t="shared" ref="X274:AL274" si="348">X17+X23+X33+X46+X57++X70+X98+X106+X117+X130</f>
        <v>606431.60000000009</v>
      </c>
      <c r="Y274" s="48">
        <f t="shared" si="348"/>
        <v>614046.70000000007</v>
      </c>
      <c r="Z274" s="48">
        <f t="shared" si="348"/>
        <v>629057.70000000007</v>
      </c>
      <c r="AA274" s="47">
        <f t="shared" si="348"/>
        <v>0</v>
      </c>
      <c r="AB274" s="48">
        <f t="shared" si="348"/>
        <v>0</v>
      </c>
      <c r="AC274" s="48">
        <f t="shared" si="348"/>
        <v>0</v>
      </c>
      <c r="AD274" s="47">
        <f t="shared" si="348"/>
        <v>606431.60000000009</v>
      </c>
      <c r="AE274" s="48">
        <f t="shared" si="348"/>
        <v>614046.70000000007</v>
      </c>
      <c r="AF274" s="48">
        <f t="shared" si="348"/>
        <v>629057.70000000007</v>
      </c>
      <c r="AG274" s="401">
        <f t="shared" si="348"/>
        <v>0</v>
      </c>
      <c r="AH274" s="48">
        <f t="shared" si="348"/>
        <v>0</v>
      </c>
      <c r="AI274" s="48">
        <f t="shared" si="348"/>
        <v>0</v>
      </c>
      <c r="AJ274" s="47">
        <f t="shared" si="348"/>
        <v>606431.60000000009</v>
      </c>
      <c r="AK274" s="48">
        <f t="shared" si="348"/>
        <v>614046.70000000007</v>
      </c>
      <c r="AL274" s="48">
        <f t="shared" si="348"/>
        <v>629057.70000000007</v>
      </c>
    </row>
    <row r="275" spans="1:38" ht="19.5" hidden="1" x14ac:dyDescent="0.35">
      <c r="A275" s="39"/>
      <c r="B275" s="131"/>
      <c r="C275" s="54" t="s">
        <v>236</v>
      </c>
      <c r="D275" s="55"/>
      <c r="E275" s="55"/>
      <c r="F275" s="56">
        <f>(F17-F21)/43.08*28.08+F21</f>
        <v>262733.64066852361</v>
      </c>
      <c r="G275" s="56">
        <f>(G17-G21)/43.07*28.07+G21</f>
        <v>275450.64128163451</v>
      </c>
      <c r="H275" s="57">
        <f>(H17-H21)/42.72*27.72+H21</f>
        <v>287725.63764044945</v>
      </c>
      <c r="I275" s="56">
        <f>(I17-I21)/43.08*28.08+I21</f>
        <v>0</v>
      </c>
      <c r="J275" s="56">
        <f>(J17-J21)/43.07*28.07+J21</f>
        <v>0</v>
      </c>
      <c r="K275" s="57">
        <f>(K17-K21)/42.72*27.72+K21</f>
        <v>0</v>
      </c>
      <c r="L275" s="56">
        <f>(L17-L21)/43.08*28.08+L21</f>
        <v>262733.64066852361</v>
      </c>
      <c r="M275" s="56">
        <f>(M17-M21)/43.07*28.07+M21</f>
        <v>275450.64128163451</v>
      </c>
      <c r="N275" s="57">
        <f>(N17-N21)/42.72*27.72+N21</f>
        <v>287725.63764044945</v>
      </c>
      <c r="O275" s="56">
        <f>(O17-O21)/43.08*28.08+O21</f>
        <v>0</v>
      </c>
      <c r="P275" s="56">
        <f>(P17-P21)/43.07*28.07+P21</f>
        <v>0</v>
      </c>
      <c r="Q275" s="57">
        <f>(Q17-Q21)/42.72*27.72+Q21</f>
        <v>0</v>
      </c>
      <c r="R275" s="165">
        <f>(R17-R21)/43.08*28.08+R21</f>
        <v>262733.64066852361</v>
      </c>
      <c r="S275" s="165">
        <f>(S17-S21)/43.07*28.07+S21</f>
        <v>275450.64128163451</v>
      </c>
      <c r="T275" s="166">
        <f>(T17-T21)/42.72*27.72+T21</f>
        <v>287725.63764044945</v>
      </c>
      <c r="X275" s="56">
        <f>(X17-X21)/43.08*28.08+X21</f>
        <v>262733.64066852361</v>
      </c>
      <c r="Y275" s="56">
        <f>(Y17-Y21)/43.07*28.07+Y21</f>
        <v>275450.64128163451</v>
      </c>
      <c r="Z275" s="57">
        <f>(Z17-Z21)/42.72*27.72+Z21</f>
        <v>287725.63764044945</v>
      </c>
      <c r="AA275" s="56">
        <f>(AA17-AA21)/43.08*28.08+AA21</f>
        <v>0</v>
      </c>
      <c r="AB275" s="56">
        <f>(AB17-AB21)/43.07*28.07+AB21</f>
        <v>0</v>
      </c>
      <c r="AC275" s="57">
        <f>(AC17-AC21)/42.72*27.72+AC21</f>
        <v>0</v>
      </c>
      <c r="AD275" s="56">
        <f>(AD17-AD21)/43.08*28.08+AD21</f>
        <v>262733.64066852361</v>
      </c>
      <c r="AE275" s="56">
        <f>(AE17-AE21)/43.07*28.07+AE21</f>
        <v>275450.64128163451</v>
      </c>
      <c r="AF275" s="57">
        <f>(AF17-AF21)/42.72*27.72+AF21</f>
        <v>287725.63764044945</v>
      </c>
      <c r="AG275" s="402">
        <f>(AG17-AG21)/43.08*28.08+AG21</f>
        <v>0</v>
      </c>
      <c r="AH275" s="56">
        <f>(AH17-AH21)/43.07*28.07+AH21</f>
        <v>0</v>
      </c>
      <c r="AI275" s="57">
        <f>(AI17-AI21)/42.72*27.72+AI21</f>
        <v>0</v>
      </c>
      <c r="AJ275" s="56">
        <f>(AJ17-AJ21)/43.08*28.08+AJ21</f>
        <v>262733.64066852361</v>
      </c>
      <c r="AK275" s="56">
        <f>(AK17-AK21)/43.07*28.07+AK21</f>
        <v>275450.64128163451</v>
      </c>
      <c r="AL275" s="57">
        <f>(AL17-AL21)/42.72*27.72+AL21</f>
        <v>287725.63764044945</v>
      </c>
    </row>
    <row r="276" spans="1:38" ht="18.75" hidden="1" x14ac:dyDescent="0.25">
      <c r="A276" s="39"/>
      <c r="B276" s="132"/>
      <c r="C276" s="58" t="s">
        <v>241</v>
      </c>
      <c r="D276" s="39"/>
      <c r="E276" s="39"/>
      <c r="F276" s="59">
        <f t="shared" ref="F276:T276" si="349">F160-F275</f>
        <v>340592.95933147636</v>
      </c>
      <c r="G276" s="60">
        <f t="shared" si="349"/>
        <v>335367.05871836544</v>
      </c>
      <c r="H276" s="60">
        <f t="shared" si="349"/>
        <v>337974.0623595505</v>
      </c>
      <c r="I276" s="59">
        <f t="shared" si="349"/>
        <v>3105</v>
      </c>
      <c r="J276" s="60">
        <f t="shared" si="349"/>
        <v>3229</v>
      </c>
      <c r="K276" s="60">
        <f t="shared" si="349"/>
        <v>3358</v>
      </c>
      <c r="L276" s="59">
        <f t="shared" si="349"/>
        <v>343697.95933147636</v>
      </c>
      <c r="M276" s="60">
        <f t="shared" si="349"/>
        <v>338596.05871836544</v>
      </c>
      <c r="N276" s="60">
        <f t="shared" si="349"/>
        <v>341332.0623595505</v>
      </c>
      <c r="O276" s="59">
        <f t="shared" si="349"/>
        <v>0</v>
      </c>
      <c r="P276" s="60">
        <f t="shared" si="349"/>
        <v>0</v>
      </c>
      <c r="Q276" s="60">
        <f t="shared" si="349"/>
        <v>0</v>
      </c>
      <c r="R276" s="59">
        <f t="shared" si="349"/>
        <v>343697.95933147636</v>
      </c>
      <c r="S276" s="59">
        <f t="shared" si="349"/>
        <v>338596.05871836544</v>
      </c>
      <c r="T276" s="59">
        <f t="shared" si="349"/>
        <v>341332.0623595505</v>
      </c>
      <c r="X276" s="59">
        <f t="shared" ref="X276:AL276" si="350">X160-X275</f>
        <v>343697.95933147636</v>
      </c>
      <c r="Y276" s="60">
        <f t="shared" si="350"/>
        <v>338596.05871836544</v>
      </c>
      <c r="Z276" s="60">
        <f t="shared" si="350"/>
        <v>341332.0623595505</v>
      </c>
      <c r="AA276" s="59">
        <f t="shared" si="350"/>
        <v>0</v>
      </c>
      <c r="AB276" s="60">
        <f t="shared" si="350"/>
        <v>0</v>
      </c>
      <c r="AC276" s="60">
        <f t="shared" si="350"/>
        <v>0</v>
      </c>
      <c r="AD276" s="59">
        <f t="shared" si="350"/>
        <v>343697.95933147636</v>
      </c>
      <c r="AE276" s="60">
        <f t="shared" si="350"/>
        <v>338596.05871836544</v>
      </c>
      <c r="AF276" s="60">
        <f t="shared" si="350"/>
        <v>341332.0623595505</v>
      </c>
      <c r="AG276" s="403">
        <f t="shared" si="350"/>
        <v>0</v>
      </c>
      <c r="AH276" s="60">
        <f t="shared" si="350"/>
        <v>0</v>
      </c>
      <c r="AI276" s="60">
        <f t="shared" si="350"/>
        <v>0</v>
      </c>
      <c r="AJ276" s="59">
        <f t="shared" si="350"/>
        <v>343697.95933147636</v>
      </c>
      <c r="AK276" s="60">
        <f t="shared" si="350"/>
        <v>338596.05871836544</v>
      </c>
      <c r="AL276" s="60">
        <f t="shared" si="350"/>
        <v>341332.0623595505</v>
      </c>
    </row>
    <row r="277" spans="1:38" ht="20.25" hidden="1" x14ac:dyDescent="0.3">
      <c r="A277" s="61"/>
      <c r="B277" s="133"/>
      <c r="C277" s="62" t="s">
        <v>326</v>
      </c>
      <c r="D277" s="63"/>
      <c r="E277" s="63"/>
      <c r="F277" s="64">
        <v>9.9</v>
      </c>
      <c r="G277" s="64">
        <v>9.8000000000000007</v>
      </c>
      <c r="H277" s="64">
        <v>9.6999999999999993</v>
      </c>
      <c r="I277" s="45"/>
      <c r="J277" s="46"/>
      <c r="K277" s="46"/>
      <c r="L277" s="86">
        <v>9.9</v>
      </c>
      <c r="M277" s="86">
        <v>9.8000000000000007</v>
      </c>
      <c r="N277" s="86">
        <v>9.6999999999999993</v>
      </c>
      <c r="O277" s="64">
        <v>9.9</v>
      </c>
      <c r="P277" s="64">
        <v>9.8000000000000007</v>
      </c>
      <c r="Q277" s="64">
        <v>9.6999999999999993</v>
      </c>
      <c r="R277" s="167">
        <f>R278/R279*10</f>
        <v>9.9000005895245469</v>
      </c>
      <c r="S277" s="167">
        <v>9.8000000000000007</v>
      </c>
      <c r="T277" s="167">
        <v>9.6999999999999993</v>
      </c>
      <c r="X277" s="86">
        <f>X278/X279*10</f>
        <v>9.9000005895245469</v>
      </c>
      <c r="Y277" s="86">
        <v>9.8000000000000007</v>
      </c>
      <c r="Z277" s="86">
        <v>9.6999999999999993</v>
      </c>
      <c r="AA277" s="86"/>
      <c r="AB277" s="86"/>
      <c r="AC277" s="86"/>
      <c r="AD277" s="86">
        <f>AD278/AD279*10</f>
        <v>9.9000005895245469</v>
      </c>
      <c r="AE277" s="86">
        <v>9.8000000000000007</v>
      </c>
      <c r="AF277" s="86">
        <v>9.6999999999999993</v>
      </c>
      <c r="AG277" s="404"/>
      <c r="AH277" s="86"/>
      <c r="AI277" s="86"/>
      <c r="AJ277" s="86">
        <f>AJ278/AJ279*10</f>
        <v>9.9000005895245469</v>
      </c>
      <c r="AK277" s="86">
        <v>9.8000000000000007</v>
      </c>
      <c r="AL277" s="86">
        <v>9.6999999999999993</v>
      </c>
    </row>
    <row r="278" spans="1:38" ht="21" hidden="1" thickBot="1" x14ac:dyDescent="0.35">
      <c r="A278" s="61"/>
      <c r="B278" s="134"/>
      <c r="C278" s="65" t="s">
        <v>327</v>
      </c>
      <c r="D278" s="66"/>
      <c r="E278" s="66"/>
      <c r="F278" s="67">
        <f>F276*0.099</f>
        <v>33718.702973816158</v>
      </c>
      <c r="G278" s="67">
        <f>G276*0.098</f>
        <v>32865.971754399812</v>
      </c>
      <c r="H278" s="67">
        <f>H276*0.097</f>
        <v>32783.484048876402</v>
      </c>
      <c r="I278" s="45"/>
      <c r="J278" s="46"/>
      <c r="K278" s="46"/>
      <c r="L278" s="67">
        <f>L276*0.099</f>
        <v>34026.097973816162</v>
      </c>
      <c r="M278" s="67">
        <f>M276*0.098</f>
        <v>33182.413754399815</v>
      </c>
      <c r="N278" s="67">
        <f>N276*0.097</f>
        <v>33109.210048876397</v>
      </c>
      <c r="O278" s="67">
        <f>O276*0.099</f>
        <v>0</v>
      </c>
      <c r="P278" s="67">
        <f>P276*0.098</f>
        <v>0</v>
      </c>
      <c r="Q278" s="67">
        <f>Q276*0.097</f>
        <v>0</v>
      </c>
      <c r="R278" s="168">
        <v>34026.1</v>
      </c>
      <c r="S278" s="168">
        <v>33182.400000000001</v>
      </c>
      <c r="T278" s="168">
        <v>33109.199999999997</v>
      </c>
      <c r="X278" s="67">
        <v>34026.1</v>
      </c>
      <c r="Y278" s="67">
        <v>33182.400000000001</v>
      </c>
      <c r="Z278" s="67">
        <v>33109.199999999997</v>
      </c>
      <c r="AA278" s="67"/>
      <c r="AB278" s="67"/>
      <c r="AC278" s="67"/>
      <c r="AD278" s="67">
        <v>34026.1</v>
      </c>
      <c r="AE278" s="67">
        <v>33182.400000000001</v>
      </c>
      <c r="AF278" s="67">
        <v>33109.199999999997</v>
      </c>
      <c r="AG278" s="405"/>
      <c r="AH278" s="67"/>
      <c r="AI278" s="67"/>
      <c r="AJ278" s="67">
        <v>34026.1</v>
      </c>
      <c r="AK278" s="67">
        <v>33182.400000000001</v>
      </c>
      <c r="AL278" s="67">
        <v>33109.199999999997</v>
      </c>
    </row>
    <row r="279" spans="1:38" ht="20.25" hidden="1" thickBot="1" x14ac:dyDescent="0.3">
      <c r="A279" s="61"/>
      <c r="B279" s="135"/>
      <c r="C279" s="68" t="s">
        <v>242</v>
      </c>
      <c r="D279" s="69"/>
      <c r="E279" s="69"/>
      <c r="F279" s="70">
        <f t="shared" ref="F279:N279" si="351">F276*0.1</f>
        <v>34059.295933147638</v>
      </c>
      <c r="G279" s="70">
        <f t="shared" si="351"/>
        <v>33536.705871836544</v>
      </c>
      <c r="H279" s="70">
        <f t="shared" si="351"/>
        <v>33797.406235955052</v>
      </c>
      <c r="I279" s="70">
        <f t="shared" si="351"/>
        <v>310.5</v>
      </c>
      <c r="J279" s="70">
        <f t="shared" si="351"/>
        <v>322.90000000000003</v>
      </c>
      <c r="K279" s="70">
        <f t="shared" si="351"/>
        <v>335.8</v>
      </c>
      <c r="L279" s="70">
        <f t="shared" si="351"/>
        <v>34369.795933147638</v>
      </c>
      <c r="M279" s="70">
        <f t="shared" si="351"/>
        <v>33859.605871836546</v>
      </c>
      <c r="N279" s="70">
        <f t="shared" si="351"/>
        <v>34133.206235955055</v>
      </c>
      <c r="O279" s="70">
        <f>O276*0.1</f>
        <v>0</v>
      </c>
      <c r="P279" s="70">
        <f t="shared" ref="P279:T279" si="352">P276*0.1</f>
        <v>0</v>
      </c>
      <c r="Q279" s="70">
        <f t="shared" si="352"/>
        <v>0</v>
      </c>
      <c r="R279" s="169">
        <f>R276*0.1</f>
        <v>34369.795933147638</v>
      </c>
      <c r="S279" s="169">
        <f t="shared" si="352"/>
        <v>33859.605871836546</v>
      </c>
      <c r="T279" s="169">
        <f t="shared" si="352"/>
        <v>34133.206235955055</v>
      </c>
      <c r="X279" s="70">
        <f>X276*0.1</f>
        <v>34369.795933147638</v>
      </c>
      <c r="Y279" s="70">
        <f t="shared" ref="Y279:Z279" si="353">Y276*0.1</f>
        <v>33859.605871836546</v>
      </c>
      <c r="Z279" s="70">
        <f t="shared" si="353"/>
        <v>34133.206235955055</v>
      </c>
      <c r="AA279" s="70">
        <f>AA276*0.1</f>
        <v>0</v>
      </c>
      <c r="AB279" s="70">
        <f t="shared" ref="AB279:AC279" si="354">AB276*0.1</f>
        <v>0</v>
      </c>
      <c r="AC279" s="70">
        <f t="shared" si="354"/>
        <v>0</v>
      </c>
      <c r="AD279" s="70">
        <f>AD276*0.1</f>
        <v>34369.795933147638</v>
      </c>
      <c r="AE279" s="70">
        <f t="shared" ref="AE279" si="355">AE276*0.1</f>
        <v>33859.605871836546</v>
      </c>
      <c r="AF279" s="70">
        <f>AF276*0.1</f>
        <v>34133.206235955055</v>
      </c>
      <c r="AG279" s="406">
        <f>AG276*0.1</f>
        <v>0</v>
      </c>
      <c r="AH279" s="70">
        <f t="shared" ref="AH279:AI279" si="356">AH276*0.1</f>
        <v>0</v>
      </c>
      <c r="AI279" s="70">
        <f t="shared" si="356"/>
        <v>0</v>
      </c>
      <c r="AJ279" s="70">
        <f>AJ276*0.1</f>
        <v>34369.795933147638</v>
      </c>
      <c r="AK279" s="70">
        <f t="shared" ref="AK279:AL279" si="357">AK276*0.1</f>
        <v>33859.605871836546</v>
      </c>
      <c r="AL279" s="70">
        <f t="shared" si="357"/>
        <v>34133.206235955055</v>
      </c>
    </row>
    <row r="280" spans="1:38" ht="42" customHeight="1" x14ac:dyDescent="0.3">
      <c r="B280" s="449" t="s">
        <v>403</v>
      </c>
      <c r="C280" s="449"/>
      <c r="D280" s="182"/>
      <c r="E280" s="182"/>
      <c r="F280" s="183"/>
      <c r="G280" s="184" t="s">
        <v>393</v>
      </c>
      <c r="H280" s="185"/>
      <c r="I280" s="22"/>
      <c r="J280" s="22"/>
      <c r="K280" s="22"/>
      <c r="L280" s="149"/>
      <c r="M280" s="157"/>
      <c r="N280" s="157"/>
      <c r="O280" s="157"/>
      <c r="P280" s="149" t="s">
        <v>393</v>
      </c>
      <c r="Q280" s="157"/>
      <c r="R280" s="157"/>
      <c r="S280" s="157"/>
      <c r="T280" s="157"/>
      <c r="U280" s="157"/>
      <c r="V280" s="157"/>
      <c r="W280" s="157" t="s">
        <v>393</v>
      </c>
      <c r="X280" s="157"/>
      <c r="Y280" s="157"/>
      <c r="Z280" s="157"/>
      <c r="AA280" s="208"/>
      <c r="AB280" s="157"/>
      <c r="AC280" s="157"/>
      <c r="AD280" s="453" t="s">
        <v>393</v>
      </c>
      <c r="AE280" s="453"/>
      <c r="AF280" s="453"/>
      <c r="AG280" s="453"/>
      <c r="AH280" s="157"/>
      <c r="AI280" s="157"/>
      <c r="AJ280" s="157"/>
      <c r="AK280" s="157" t="s">
        <v>393</v>
      </c>
    </row>
    <row r="281" spans="1:38" ht="18.75" x14ac:dyDescent="0.3">
      <c r="B281" s="116"/>
      <c r="C281" s="4"/>
      <c r="D281" s="20"/>
      <c r="E281" s="20"/>
      <c r="F281" s="30"/>
      <c r="G281" s="31"/>
      <c r="H281" s="32"/>
      <c r="I281" s="21"/>
      <c r="J281" s="22"/>
      <c r="K281" s="22"/>
      <c r="AG281" s="156"/>
    </row>
  </sheetData>
  <mergeCells count="29">
    <mergeCell ref="AJ10:AJ11"/>
    <mergeCell ref="AK10:AK11"/>
    <mergeCell ref="AL10:AL11"/>
    <mergeCell ref="O10:Q10"/>
    <mergeCell ref="R10:T10"/>
    <mergeCell ref="U10:W10"/>
    <mergeCell ref="X10:Z10"/>
    <mergeCell ref="AA10:AC10"/>
    <mergeCell ref="D161:E161"/>
    <mergeCell ref="B280:C280"/>
    <mergeCell ref="AD280:AG280"/>
    <mergeCell ref="B8:AL8"/>
    <mergeCell ref="AD10:AF10"/>
    <mergeCell ref="AG10:AI10"/>
    <mergeCell ref="F14:G14"/>
    <mergeCell ref="L14:M14"/>
    <mergeCell ref="O14:P14"/>
    <mergeCell ref="U14:V14"/>
    <mergeCell ref="AA14:AB14"/>
    <mergeCell ref="AG14:AH14"/>
    <mergeCell ref="B10:B11"/>
    <mergeCell ref="C10:C11"/>
    <mergeCell ref="L10:N10"/>
    <mergeCell ref="C1:AL1"/>
    <mergeCell ref="C2:AL2"/>
    <mergeCell ref="C3:AL3"/>
    <mergeCell ref="C5:AL5"/>
    <mergeCell ref="C7:AL7"/>
    <mergeCell ref="C6:AL6"/>
  </mergeCells>
  <pageMargins left="0.82677165354330717" right="0.15748031496062992" top="0.59055118110236227" bottom="0.9055118110236221" header="0.15748031496062992" footer="0.11811023622047245"/>
  <pageSetup paperSize="9" scale="50" fitToHeight="14" orientation="portrait" r:id="rId1"/>
  <headerFooter>
    <oddHeader>&amp;C&amp;P</oddHeader>
  </headerFooter>
  <rowBreaks count="3" manualBreakCount="3">
    <brk id="193" max="37" man="1"/>
    <brk id="219" max="37" man="1"/>
    <brk id="251" max="3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workbookViewId="0">
      <selection activeCell="N22" sqref="N22"/>
    </sheetView>
  </sheetViews>
  <sheetFormatPr defaultRowHeight="15" x14ac:dyDescent="0.25"/>
  <cols>
    <col min="1" max="1" width="16.7109375" customWidth="1"/>
    <col min="4" max="4" width="12.42578125" style="303" customWidth="1"/>
    <col min="5" max="5" width="11.140625" customWidth="1"/>
    <col min="6" max="6" width="9.42578125" customWidth="1"/>
    <col min="7" max="7" width="11.140625" customWidth="1"/>
    <col min="9" max="9" width="9.85546875" customWidth="1"/>
    <col min="10" max="11" width="11.5703125" customWidth="1"/>
    <col min="12" max="12" width="10.28515625" customWidth="1"/>
    <col min="13" max="13" width="7.7109375" customWidth="1"/>
    <col min="14" max="14" width="13.28515625" customWidth="1"/>
  </cols>
  <sheetData>
    <row r="1" spans="1:14" ht="15.75" thickBot="1" x14ac:dyDescent="0.3">
      <c r="A1" s="328"/>
      <c r="B1" s="455">
        <v>905</v>
      </c>
      <c r="C1" s="456"/>
      <c r="D1" s="457"/>
      <c r="E1" s="455">
        <v>900</v>
      </c>
      <c r="F1" s="456"/>
      <c r="G1" s="457"/>
      <c r="H1" s="455">
        <v>913</v>
      </c>
      <c r="I1" s="456"/>
      <c r="J1" s="456"/>
      <c r="K1" s="458">
        <v>874.048</v>
      </c>
      <c r="L1" s="459"/>
      <c r="M1" s="460"/>
      <c r="N1" s="346" t="s">
        <v>483</v>
      </c>
    </row>
    <row r="2" spans="1:14" ht="15.75" thickBot="1" x14ac:dyDescent="0.3">
      <c r="B2" s="332" t="s">
        <v>410</v>
      </c>
      <c r="C2" s="333" t="s">
        <v>481</v>
      </c>
      <c r="D2" s="334" t="s">
        <v>482</v>
      </c>
      <c r="E2" s="332" t="s">
        <v>410</v>
      </c>
      <c r="F2" s="333" t="s">
        <v>481</v>
      </c>
      <c r="G2" s="334" t="s">
        <v>482</v>
      </c>
      <c r="H2" t="s">
        <v>410</v>
      </c>
      <c r="I2" t="s">
        <v>481</v>
      </c>
      <c r="J2" s="303" t="s">
        <v>482</v>
      </c>
      <c r="K2" s="323" t="s">
        <v>410</v>
      </c>
      <c r="L2" s="324" t="s">
        <v>481</v>
      </c>
      <c r="M2" s="334" t="s">
        <v>482</v>
      </c>
      <c r="N2" s="347"/>
    </row>
    <row r="3" spans="1:14" x14ac:dyDescent="0.25">
      <c r="A3" s="305">
        <v>11105012</v>
      </c>
      <c r="B3" s="306">
        <v>24257</v>
      </c>
      <c r="C3" s="306">
        <v>24257</v>
      </c>
      <c r="D3" s="307">
        <f>C3-B3</f>
        <v>0</v>
      </c>
      <c r="E3" s="320"/>
      <c r="F3" s="306"/>
      <c r="G3" s="307">
        <f>F3-E3</f>
        <v>0</v>
      </c>
      <c r="H3" s="320"/>
      <c r="I3" s="306"/>
      <c r="J3" s="336">
        <f>I3-H3</f>
        <v>0</v>
      </c>
      <c r="K3" s="374"/>
      <c r="L3" s="362"/>
      <c r="M3" s="322">
        <f t="shared" ref="M3:M12" si="0">L3-K3</f>
        <v>0</v>
      </c>
      <c r="N3" s="347">
        <f t="shared" ref="N3:N12" si="1">D3+G3+J3</f>
        <v>0</v>
      </c>
    </row>
    <row r="4" spans="1:14" x14ac:dyDescent="0.25">
      <c r="A4" s="308"/>
      <c r="B4" s="301"/>
      <c r="C4" s="301">
        <v>17.5</v>
      </c>
      <c r="D4" s="309">
        <f t="shared" ref="D4:D22" si="2">C4-B4</f>
        <v>17.5</v>
      </c>
      <c r="E4" s="304"/>
      <c r="F4" s="301"/>
      <c r="G4" s="309">
        <f t="shared" ref="G4:G22" si="3">F4-E4</f>
        <v>0</v>
      </c>
      <c r="H4" s="304"/>
      <c r="I4" s="301"/>
      <c r="J4" s="337">
        <f t="shared" ref="J4:J9" si="4">I4-H4</f>
        <v>0</v>
      </c>
      <c r="K4" s="375"/>
      <c r="L4" s="302"/>
      <c r="M4" s="309">
        <f t="shared" si="0"/>
        <v>0</v>
      </c>
      <c r="N4" s="347">
        <f t="shared" si="1"/>
        <v>17.5</v>
      </c>
    </row>
    <row r="5" spans="1:14" x14ac:dyDescent="0.25">
      <c r="A5" s="308">
        <v>11103040</v>
      </c>
      <c r="B5" s="301"/>
      <c r="C5" s="301"/>
      <c r="D5" s="309">
        <f t="shared" si="2"/>
        <v>0</v>
      </c>
      <c r="E5" s="304">
        <v>16.8</v>
      </c>
      <c r="F5" s="301">
        <v>0</v>
      </c>
      <c r="G5" s="309">
        <f t="shared" si="3"/>
        <v>-16.8</v>
      </c>
      <c r="H5" s="304"/>
      <c r="I5" s="301"/>
      <c r="J5" s="337">
        <f t="shared" si="4"/>
        <v>0</v>
      </c>
      <c r="K5" s="375"/>
      <c r="L5" s="302"/>
      <c r="M5" s="309">
        <f t="shared" si="0"/>
        <v>0</v>
      </c>
      <c r="N5" s="347">
        <f t="shared" si="1"/>
        <v>-16.8</v>
      </c>
    </row>
    <row r="6" spans="1:14" x14ac:dyDescent="0.25">
      <c r="A6" s="308">
        <v>11105024</v>
      </c>
      <c r="B6" s="301">
        <v>2469</v>
      </c>
      <c r="C6" s="301">
        <v>2451.5</v>
      </c>
      <c r="D6" s="309">
        <f t="shared" si="2"/>
        <v>-17.5</v>
      </c>
      <c r="E6" s="304"/>
      <c r="F6" s="301"/>
      <c r="G6" s="309">
        <f t="shared" si="3"/>
        <v>0</v>
      </c>
      <c r="H6" s="304"/>
      <c r="I6" s="301"/>
      <c r="J6" s="337">
        <f t="shared" si="4"/>
        <v>0</v>
      </c>
      <c r="K6" s="375"/>
      <c r="L6" s="302"/>
      <c r="M6" s="309">
        <f t="shared" si="0"/>
        <v>0</v>
      </c>
      <c r="N6" s="347">
        <f t="shared" si="1"/>
        <v>-17.5</v>
      </c>
    </row>
    <row r="7" spans="1:14" x14ac:dyDescent="0.25">
      <c r="A7" s="308">
        <v>11105034</v>
      </c>
      <c r="B7" s="301">
        <v>450</v>
      </c>
      <c r="C7" s="301">
        <v>450</v>
      </c>
      <c r="D7" s="309">
        <f t="shared" si="2"/>
        <v>0</v>
      </c>
      <c r="E7" s="304"/>
      <c r="F7" s="301"/>
      <c r="G7" s="309">
        <f t="shared" si="3"/>
        <v>0</v>
      </c>
      <c r="H7" s="304"/>
      <c r="I7" s="301"/>
      <c r="J7" s="337">
        <f t="shared" si="4"/>
        <v>0</v>
      </c>
      <c r="K7" s="375"/>
      <c r="L7" s="302"/>
      <c r="M7" s="309">
        <f t="shared" si="0"/>
        <v>0</v>
      </c>
      <c r="N7" s="347">
        <f t="shared" si="1"/>
        <v>0</v>
      </c>
    </row>
    <row r="8" spans="1:14" x14ac:dyDescent="0.25">
      <c r="A8" s="308">
        <v>11105074</v>
      </c>
      <c r="B8" s="301">
        <v>16815</v>
      </c>
      <c r="C8" s="301">
        <v>16815</v>
      </c>
      <c r="D8" s="309">
        <f t="shared" si="2"/>
        <v>0</v>
      </c>
      <c r="E8" s="304"/>
      <c r="F8" s="301"/>
      <c r="G8" s="309">
        <f t="shared" si="3"/>
        <v>0</v>
      </c>
      <c r="H8" s="304"/>
      <c r="I8" s="301"/>
      <c r="J8" s="337">
        <f t="shared" si="4"/>
        <v>0</v>
      </c>
      <c r="K8" s="375"/>
      <c r="L8" s="302"/>
      <c r="M8" s="309">
        <f t="shared" si="0"/>
        <v>0</v>
      </c>
      <c r="N8" s="347">
        <f t="shared" si="1"/>
        <v>0</v>
      </c>
    </row>
    <row r="9" spans="1:14" x14ac:dyDescent="0.25">
      <c r="A9" s="308"/>
      <c r="B9" s="301"/>
      <c r="C9" s="301">
        <v>225</v>
      </c>
      <c r="D9" s="309">
        <f t="shared" si="2"/>
        <v>225</v>
      </c>
      <c r="E9" s="304"/>
      <c r="F9" s="301"/>
      <c r="G9" s="309">
        <f t="shared" si="3"/>
        <v>0</v>
      </c>
      <c r="H9" s="304"/>
      <c r="I9" s="301"/>
      <c r="J9" s="337">
        <f t="shared" si="4"/>
        <v>0</v>
      </c>
      <c r="K9" s="375"/>
      <c r="L9" s="302"/>
      <c r="M9" s="309">
        <f t="shared" si="0"/>
        <v>0</v>
      </c>
      <c r="N9" s="347">
        <f t="shared" si="1"/>
        <v>225</v>
      </c>
    </row>
    <row r="10" spans="1:14" x14ac:dyDescent="0.25">
      <c r="A10" s="308"/>
      <c r="B10" s="301"/>
      <c r="C10" s="301"/>
      <c r="D10" s="309"/>
      <c r="E10" s="304"/>
      <c r="F10" s="301"/>
      <c r="G10" s="309"/>
      <c r="H10" s="304"/>
      <c r="I10" s="301"/>
      <c r="J10" s="337"/>
      <c r="K10" s="375"/>
      <c r="L10" s="302"/>
      <c r="M10" s="309">
        <f t="shared" si="0"/>
        <v>0</v>
      </c>
      <c r="N10" s="347">
        <f t="shared" si="1"/>
        <v>0</v>
      </c>
    </row>
    <row r="11" spans="1:14" x14ac:dyDescent="0.25">
      <c r="A11" s="308">
        <v>11107014</v>
      </c>
      <c r="B11" s="301">
        <v>42</v>
      </c>
      <c r="C11" s="301">
        <v>342</v>
      </c>
      <c r="D11" s="309">
        <f t="shared" si="2"/>
        <v>300</v>
      </c>
      <c r="E11" s="304"/>
      <c r="F11" s="301"/>
      <c r="G11" s="309">
        <f t="shared" si="3"/>
        <v>0</v>
      </c>
      <c r="H11" s="304"/>
      <c r="I11" s="301"/>
      <c r="J11" s="337">
        <f t="shared" ref="J11:J12" si="5">I11-H11</f>
        <v>0</v>
      </c>
      <c r="K11" s="375"/>
      <c r="L11" s="302"/>
      <c r="M11" s="309">
        <f t="shared" si="0"/>
        <v>0</v>
      </c>
      <c r="N11" s="347">
        <f t="shared" si="1"/>
        <v>300</v>
      </c>
    </row>
    <row r="12" spans="1:14" ht="15.75" thickBot="1" x14ac:dyDescent="0.3">
      <c r="A12" s="313">
        <v>11109044</v>
      </c>
      <c r="B12" s="314">
        <v>2038</v>
      </c>
      <c r="C12" s="314">
        <v>1538</v>
      </c>
      <c r="D12" s="315">
        <f t="shared" si="2"/>
        <v>-500</v>
      </c>
      <c r="E12" s="316"/>
      <c r="F12" s="314"/>
      <c r="G12" s="315">
        <f t="shared" si="3"/>
        <v>0</v>
      </c>
      <c r="H12" s="316"/>
      <c r="I12" s="314"/>
      <c r="J12" s="338">
        <f t="shared" si="5"/>
        <v>0</v>
      </c>
      <c r="K12" s="376"/>
      <c r="L12" s="363"/>
      <c r="M12" s="322">
        <f t="shared" si="0"/>
        <v>0</v>
      </c>
      <c r="N12" s="347">
        <f t="shared" si="1"/>
        <v>-500</v>
      </c>
    </row>
    <row r="13" spans="1:14" ht="15.75" thickBot="1" x14ac:dyDescent="0.3">
      <c r="A13" s="331">
        <v>111</v>
      </c>
      <c r="B13" s="325"/>
      <c r="C13" s="325"/>
      <c r="D13" s="330">
        <f>SUM(D3:D12)</f>
        <v>25</v>
      </c>
      <c r="E13" s="327"/>
      <c r="F13" s="325"/>
      <c r="G13" s="326">
        <f>SUM(G3:G12)</f>
        <v>-16.8</v>
      </c>
      <c r="H13" s="327"/>
      <c r="I13" s="325"/>
      <c r="J13" s="339">
        <f>SUM(J3:J12)</f>
        <v>0</v>
      </c>
      <c r="K13" s="331"/>
      <c r="L13" s="353"/>
      <c r="M13" s="326"/>
      <c r="N13" s="348">
        <f>SUM(N3:N12)</f>
        <v>8.1999999999999886</v>
      </c>
    </row>
    <row r="14" spans="1:14" x14ac:dyDescent="0.25">
      <c r="A14" s="317">
        <v>11302064</v>
      </c>
      <c r="B14" s="318"/>
      <c r="C14" s="318">
        <v>2</v>
      </c>
      <c r="D14" s="322">
        <f t="shared" si="2"/>
        <v>2</v>
      </c>
      <c r="E14" s="319"/>
      <c r="F14" s="318"/>
      <c r="G14" s="322">
        <f t="shared" si="3"/>
        <v>0</v>
      </c>
      <c r="H14" s="319"/>
      <c r="I14" s="318"/>
      <c r="J14" s="340">
        <f t="shared" ref="J14:J15" si="6">I14-H14</f>
        <v>0</v>
      </c>
      <c r="K14" s="374"/>
      <c r="L14" s="362"/>
      <c r="M14" s="322"/>
      <c r="N14" s="349">
        <f>D14+G14+J14</f>
        <v>2</v>
      </c>
    </row>
    <row r="15" spans="1:14" ht="15.75" thickBot="1" x14ac:dyDescent="0.3">
      <c r="A15" s="313"/>
      <c r="B15" s="314"/>
      <c r="C15" s="314">
        <v>300</v>
      </c>
      <c r="D15" s="315">
        <f t="shared" si="2"/>
        <v>300</v>
      </c>
      <c r="E15" s="316"/>
      <c r="F15" s="314"/>
      <c r="G15" s="315">
        <f t="shared" si="3"/>
        <v>0</v>
      </c>
      <c r="H15" s="316"/>
      <c r="I15" s="314"/>
      <c r="J15" s="338">
        <f t="shared" si="6"/>
        <v>0</v>
      </c>
      <c r="K15" s="376"/>
      <c r="L15" s="363"/>
      <c r="M15" s="315"/>
      <c r="N15" s="350">
        <f>D15+G15+J15</f>
        <v>300</v>
      </c>
    </row>
    <row r="16" spans="1:14" ht="15.75" thickBot="1" x14ac:dyDescent="0.3">
      <c r="A16" s="331">
        <v>113</v>
      </c>
      <c r="B16" s="325"/>
      <c r="C16" s="325"/>
      <c r="D16" s="326">
        <f>D14+D15</f>
        <v>302</v>
      </c>
      <c r="E16" s="327"/>
      <c r="F16" s="325"/>
      <c r="G16" s="344"/>
      <c r="H16" s="327"/>
      <c r="I16" s="325"/>
      <c r="J16" s="345"/>
      <c r="K16" s="364"/>
      <c r="L16" s="365"/>
      <c r="M16" s="344"/>
      <c r="N16" s="381">
        <f>N14+N15</f>
        <v>302</v>
      </c>
    </row>
    <row r="17" spans="1:14" x14ac:dyDescent="0.25">
      <c r="A17" s="305">
        <v>11401040</v>
      </c>
      <c r="B17" s="306"/>
      <c r="C17" s="306"/>
      <c r="D17" s="307">
        <f t="shared" si="2"/>
        <v>0</v>
      </c>
      <c r="E17" s="320">
        <v>0</v>
      </c>
      <c r="F17" s="306">
        <v>16.8</v>
      </c>
      <c r="G17" s="307">
        <f t="shared" si="3"/>
        <v>16.8</v>
      </c>
      <c r="H17" s="320"/>
      <c r="I17" s="306"/>
      <c r="J17" s="336">
        <f t="shared" ref="J17:J18" si="7">I17-H17</f>
        <v>0</v>
      </c>
      <c r="K17" s="374"/>
      <c r="L17" s="362"/>
      <c r="M17" s="322"/>
      <c r="N17" s="350">
        <f>D17+G17+J17</f>
        <v>16.8</v>
      </c>
    </row>
    <row r="18" spans="1:14" x14ac:dyDescent="0.25">
      <c r="A18" s="317">
        <v>11402042</v>
      </c>
      <c r="B18" s="318"/>
      <c r="C18" s="318"/>
      <c r="D18" s="322"/>
      <c r="E18" s="319"/>
      <c r="F18" s="318"/>
      <c r="G18" s="322"/>
      <c r="H18" s="319">
        <v>0</v>
      </c>
      <c r="I18" s="335">
        <v>17</v>
      </c>
      <c r="J18" s="343">
        <f t="shared" si="7"/>
        <v>17</v>
      </c>
      <c r="K18" s="377"/>
      <c r="L18" s="361"/>
      <c r="M18" s="378"/>
      <c r="N18" s="350">
        <f>D18+G18+J18</f>
        <v>17</v>
      </c>
    </row>
    <row r="19" spans="1:14" x14ac:dyDescent="0.25">
      <c r="A19" s="308">
        <v>11402043</v>
      </c>
      <c r="B19" s="301">
        <v>2000</v>
      </c>
      <c r="C19" s="301">
        <v>1473</v>
      </c>
      <c r="D19" s="309">
        <f t="shared" si="2"/>
        <v>-527</v>
      </c>
      <c r="E19" s="304"/>
      <c r="F19" s="301"/>
      <c r="G19" s="309">
        <f t="shared" si="3"/>
        <v>0</v>
      </c>
      <c r="H19" s="304"/>
      <c r="I19" s="301"/>
      <c r="J19" s="337">
        <f t="shared" ref="J19:J20" si="8">I19-H19</f>
        <v>0</v>
      </c>
      <c r="K19" s="375"/>
      <c r="L19" s="302"/>
      <c r="M19" s="309"/>
      <c r="N19" s="350">
        <f>D19+G19+J19</f>
        <v>-527</v>
      </c>
    </row>
    <row r="20" spans="1:14" ht="15.75" thickBot="1" x14ac:dyDescent="0.3">
      <c r="A20" s="310">
        <v>11403040</v>
      </c>
      <c r="B20" s="311">
        <v>0</v>
      </c>
      <c r="C20" s="311">
        <v>100</v>
      </c>
      <c r="D20" s="312">
        <f t="shared" si="2"/>
        <v>100</v>
      </c>
      <c r="E20" s="321"/>
      <c r="F20" s="311"/>
      <c r="G20" s="312">
        <f t="shared" si="3"/>
        <v>0</v>
      </c>
      <c r="H20" s="321"/>
      <c r="I20" s="311"/>
      <c r="J20" s="341">
        <f t="shared" si="8"/>
        <v>0</v>
      </c>
      <c r="K20" s="376"/>
      <c r="L20" s="363"/>
      <c r="M20" s="315"/>
      <c r="N20" s="350">
        <f>D20+G20+J20</f>
        <v>100</v>
      </c>
    </row>
    <row r="21" spans="1:14" ht="15.75" thickBot="1" x14ac:dyDescent="0.3">
      <c r="A21" s="331">
        <v>114</v>
      </c>
      <c r="B21" s="325"/>
      <c r="C21" s="325"/>
      <c r="D21" s="326">
        <f>SUM(D17:D20)</f>
        <v>-427</v>
      </c>
      <c r="E21" s="327"/>
      <c r="F21" s="325"/>
      <c r="G21" s="326">
        <f>SUM(G17:G20)</f>
        <v>16.8</v>
      </c>
      <c r="H21" s="327"/>
      <c r="I21" s="325"/>
      <c r="J21" s="342">
        <f>SUM(J17:J20)</f>
        <v>17</v>
      </c>
      <c r="K21" s="366"/>
      <c r="L21" s="367"/>
      <c r="M21" s="329"/>
      <c r="N21" s="382">
        <f>SUM(N17:N20)</f>
        <v>-393.2</v>
      </c>
    </row>
    <row r="22" spans="1:14" x14ac:dyDescent="0.25">
      <c r="A22" s="317">
        <v>11611050</v>
      </c>
      <c r="B22" s="318">
        <v>0</v>
      </c>
      <c r="C22" s="318">
        <v>100</v>
      </c>
      <c r="D22" s="322">
        <f t="shared" si="2"/>
        <v>100</v>
      </c>
      <c r="E22" s="319"/>
      <c r="F22" s="318"/>
      <c r="G22" s="322">
        <f t="shared" si="3"/>
        <v>0</v>
      </c>
      <c r="H22" s="319"/>
      <c r="I22" s="318"/>
      <c r="J22" s="340">
        <f t="shared" ref="J22" si="9">I22-H22</f>
        <v>0</v>
      </c>
      <c r="K22" s="374"/>
      <c r="L22" s="362"/>
      <c r="M22" s="322"/>
      <c r="N22" s="350">
        <f>D22+G22+J22+M22</f>
        <v>100</v>
      </c>
    </row>
    <row r="23" spans="1:14" ht="15.75" thickBot="1" x14ac:dyDescent="0.3">
      <c r="A23" s="351" t="s">
        <v>484</v>
      </c>
      <c r="B23" s="314"/>
      <c r="C23" s="314"/>
      <c r="D23" s="315"/>
      <c r="E23" s="316"/>
      <c r="F23" s="314"/>
      <c r="G23" s="315"/>
      <c r="H23" s="316"/>
      <c r="I23" s="314"/>
      <c r="J23" s="338"/>
      <c r="K23" s="376"/>
      <c r="L23" s="363"/>
      <c r="M23" s="315">
        <v>-117</v>
      </c>
      <c r="N23" s="350">
        <f>D23+G23+J23+M23</f>
        <v>-117</v>
      </c>
    </row>
    <row r="24" spans="1:14" ht="15.75" thickBot="1" x14ac:dyDescent="0.3">
      <c r="A24" s="352">
        <v>116</v>
      </c>
      <c r="B24" s="353"/>
      <c r="C24" s="353"/>
      <c r="D24" s="326">
        <f>D22+D23</f>
        <v>100</v>
      </c>
      <c r="E24" s="354"/>
      <c r="F24" s="353"/>
      <c r="G24" s="326"/>
      <c r="H24" s="354"/>
      <c r="I24" s="353"/>
      <c r="J24" s="339"/>
      <c r="K24" s="331"/>
      <c r="L24" s="353"/>
      <c r="M24" s="326">
        <f>M22+M23</f>
        <v>-117</v>
      </c>
      <c r="N24" s="348">
        <f>N22+N23</f>
        <v>-17</v>
      </c>
    </row>
    <row r="25" spans="1:14" s="156" customFormat="1" ht="15.75" thickBot="1" x14ac:dyDescent="0.3">
      <c r="A25" s="317">
        <v>11201042</v>
      </c>
      <c r="B25" s="370"/>
      <c r="C25" s="370"/>
      <c r="D25" s="371"/>
      <c r="E25" s="372"/>
      <c r="F25" s="370"/>
      <c r="G25" s="371"/>
      <c r="H25" s="372"/>
      <c r="I25" s="370"/>
      <c r="J25" s="373"/>
      <c r="K25" s="379">
        <v>0</v>
      </c>
      <c r="L25" s="380">
        <v>100</v>
      </c>
      <c r="M25" s="315">
        <f>L25-K25</f>
        <v>100</v>
      </c>
      <c r="N25" s="383">
        <f>D25+G25+J25+M25</f>
        <v>100</v>
      </c>
    </row>
    <row r="26" spans="1:14" s="156" customFormat="1" ht="15.75" thickBot="1" x14ac:dyDescent="0.3">
      <c r="A26" s="352">
        <v>112</v>
      </c>
      <c r="B26" s="353"/>
      <c r="C26" s="353"/>
      <c r="D26" s="326"/>
      <c r="E26" s="354"/>
      <c r="F26" s="353"/>
      <c r="G26" s="326"/>
      <c r="H26" s="354"/>
      <c r="I26" s="353"/>
      <c r="J26" s="339"/>
      <c r="K26" s="331">
        <v>0</v>
      </c>
      <c r="L26" s="353"/>
      <c r="M26" s="326">
        <f>M25</f>
        <v>100</v>
      </c>
      <c r="N26" s="330">
        <f>N25</f>
        <v>100</v>
      </c>
    </row>
    <row r="27" spans="1:14" ht="15.75" thickBot="1" x14ac:dyDescent="0.3">
      <c r="A27" s="355" t="s">
        <v>483</v>
      </c>
      <c r="B27" s="356"/>
      <c r="C27" s="356"/>
      <c r="D27" s="357">
        <f>D4+D6+D9+D11+D12+D14+D15+D19+D20+D22</f>
        <v>0</v>
      </c>
      <c r="E27" s="358"/>
      <c r="F27" s="356"/>
      <c r="G27" s="357">
        <f>G4+G6+G9+G11+G12+G14+G15+G19+G20+G22</f>
        <v>0</v>
      </c>
      <c r="H27" s="358"/>
      <c r="I27" s="356"/>
      <c r="J27" s="359">
        <f>J4+J6+J9+J11+J12+J14+J15+J19+J20+J22</f>
        <v>0</v>
      </c>
      <c r="K27" s="368"/>
      <c r="L27" s="369"/>
      <c r="M27" s="357">
        <f>M4+M6+M9+M11+M12+M14+M15+M19+M20+M22</f>
        <v>0</v>
      </c>
      <c r="N27" s="360">
        <f>N13+N16+N21+N24+N26</f>
        <v>0</v>
      </c>
    </row>
  </sheetData>
  <mergeCells count="4">
    <mergeCell ref="B1:D1"/>
    <mergeCell ref="E1:G1"/>
    <mergeCell ref="H1:J1"/>
    <mergeCell ref="K1:M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 август 2020  2 чтение</vt:lpstr>
      <vt:lpstr>Лист1</vt:lpstr>
      <vt:lpstr>' август 2020  2 чтение'!Заголовки_для_печати</vt:lpstr>
      <vt:lpstr>' август 2020  2 чтение'!Область_печати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2020-08-24T09:39:39Z</dcterms:modified>
</cp:coreProperties>
</file>