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601"/>
  </bookViews>
  <sheets>
    <sheet name=" август 2020" sheetId="30" r:id="rId1"/>
  </sheets>
  <definedNames>
    <definedName name="_xlnm.Print_Titles" localSheetId="0">' август 2020'!$13:$13</definedName>
    <definedName name="_xlnm.Print_Area" localSheetId="0">' август 2020'!$A$1:$AL$280</definedName>
  </definedNames>
  <calcPr calcId="152511"/>
</workbook>
</file>

<file path=xl/calcChain.xml><?xml version="1.0" encoding="utf-8"?>
<calcChain xmlns="http://schemas.openxmlformats.org/spreadsheetml/2006/main">
  <c r="H16" i="30" l="1"/>
  <c r="L16" i="30"/>
  <c r="P16" i="30"/>
  <c r="W16" i="30"/>
  <c r="AG16" i="30"/>
  <c r="G17" i="30"/>
  <c r="H17" i="30"/>
  <c r="L17" i="30"/>
  <c r="O17" i="30"/>
  <c r="P17" i="30"/>
  <c r="W17" i="30"/>
  <c r="AA17" i="30"/>
  <c r="AB17" i="30"/>
  <c r="AI17" i="30"/>
  <c r="F18" i="30"/>
  <c r="G18" i="30"/>
  <c r="G16" i="30" s="1"/>
  <c r="H18" i="30"/>
  <c r="J18" i="30"/>
  <c r="J17" i="30" s="1"/>
  <c r="L18" i="30"/>
  <c r="M18" i="30"/>
  <c r="M16" i="30" s="1"/>
  <c r="N18" i="30"/>
  <c r="O18" i="30"/>
  <c r="O16" i="30" s="1"/>
  <c r="P18" i="30"/>
  <c r="Q18" i="30"/>
  <c r="Q16" i="30" s="1"/>
  <c r="U18" i="30"/>
  <c r="U16" i="30" s="1"/>
  <c r="V18" i="30"/>
  <c r="W18" i="30"/>
  <c r="AA18" i="30"/>
  <c r="AA16" i="30" s="1"/>
  <c r="AB18" i="30"/>
  <c r="AB16" i="30" s="1"/>
  <c r="AC18" i="30"/>
  <c r="AC17" i="30" s="1"/>
  <c r="AG18" i="30"/>
  <c r="AG17" i="30" s="1"/>
  <c r="AH18" i="30"/>
  <c r="AI18" i="30"/>
  <c r="AI16" i="30" s="1"/>
  <c r="I19" i="30"/>
  <c r="J19" i="30"/>
  <c r="K19" i="30"/>
  <c r="R19" i="30"/>
  <c r="X19" i="30" s="1"/>
  <c r="S19" i="30"/>
  <c r="T19" i="30"/>
  <c r="Y19" i="30"/>
  <c r="Z19" i="30"/>
  <c r="AF19" i="30"/>
  <c r="J20" i="30"/>
  <c r="K20" i="30"/>
  <c r="R20" i="30"/>
  <c r="S20" i="30"/>
  <c r="Y20" i="30" s="1"/>
  <c r="AE20" i="30" s="1"/>
  <c r="T20" i="30"/>
  <c r="Z20" i="30" s="1"/>
  <c r="AF20" i="30" s="1"/>
  <c r="AL20" i="30" s="1"/>
  <c r="X20" i="30"/>
  <c r="AD20" i="30"/>
  <c r="AJ20" i="30" s="1"/>
  <c r="AK20" i="30"/>
  <c r="I21" i="30"/>
  <c r="J21" i="30"/>
  <c r="K21" i="30"/>
  <c r="R21" i="30"/>
  <c r="S21" i="30"/>
  <c r="T21" i="30"/>
  <c r="Z21" i="30" s="1"/>
  <c r="AF21" i="30" s="1"/>
  <c r="X21" i="30"/>
  <c r="AD21" i="30" s="1"/>
  <c r="AJ21" i="30" s="1"/>
  <c r="Y21" i="30"/>
  <c r="AE21" i="30"/>
  <c r="AK21" i="30" s="1"/>
  <c r="AL21" i="30"/>
  <c r="I22" i="30"/>
  <c r="J22" i="30"/>
  <c r="K22" i="30"/>
  <c r="R22" i="30"/>
  <c r="X22" i="30" s="1"/>
  <c r="AD22" i="30" s="1"/>
  <c r="AJ22" i="30" s="1"/>
  <c r="S22" i="30"/>
  <c r="T22" i="30"/>
  <c r="Y22" i="30"/>
  <c r="AE22" i="30" s="1"/>
  <c r="AK22" i="30" s="1"/>
  <c r="Z22" i="30"/>
  <c r="AF22" i="30"/>
  <c r="AL22" i="30" s="1"/>
  <c r="I23" i="30"/>
  <c r="J23" i="30"/>
  <c r="K23" i="30"/>
  <c r="R23" i="30"/>
  <c r="X23" i="30" s="1"/>
  <c r="AD23" i="30" s="1"/>
  <c r="S23" i="30"/>
  <c r="Y23" i="30" s="1"/>
  <c r="AE23" i="30" s="1"/>
  <c r="AK23" i="30" s="1"/>
  <c r="T23" i="30"/>
  <c r="Z23" i="30"/>
  <c r="AF23" i="30" s="1"/>
  <c r="AL23" i="30" s="1"/>
  <c r="AJ23" i="30"/>
  <c r="W24" i="30"/>
  <c r="AA24" i="30"/>
  <c r="AI24" i="30"/>
  <c r="F25" i="30"/>
  <c r="F24" i="30" s="1"/>
  <c r="N25" i="30"/>
  <c r="V25" i="30"/>
  <c r="V24" i="30" s="1"/>
  <c r="W25" i="30"/>
  <c r="AA25" i="30"/>
  <c r="AH25" i="30"/>
  <c r="AH24" i="30" s="1"/>
  <c r="AI25" i="30"/>
  <c r="F26" i="30"/>
  <c r="G26" i="30"/>
  <c r="H26" i="30"/>
  <c r="H25" i="30" s="1"/>
  <c r="H24" i="30" s="1"/>
  <c r="I26" i="30"/>
  <c r="L26" i="30"/>
  <c r="L25" i="30" s="1"/>
  <c r="M26" i="30"/>
  <c r="N26" i="30"/>
  <c r="K26" i="30" s="1"/>
  <c r="O26" i="30"/>
  <c r="P26" i="30"/>
  <c r="P25" i="30" s="1"/>
  <c r="P24" i="30" s="1"/>
  <c r="Q26" i="30"/>
  <c r="Q25" i="30" s="1"/>
  <c r="Q24" i="30" s="1"/>
  <c r="U26" i="30"/>
  <c r="V26" i="30"/>
  <c r="W26" i="30"/>
  <c r="Y26" i="30"/>
  <c r="Y25" i="30" s="1"/>
  <c r="Y24" i="30" s="1"/>
  <c r="AA26" i="30"/>
  <c r="AB26" i="30"/>
  <c r="AB25" i="30" s="1"/>
  <c r="AB24" i="30" s="1"/>
  <c r="AC26" i="30"/>
  <c r="AG26" i="30"/>
  <c r="AG25" i="30" s="1"/>
  <c r="AG24" i="30" s="1"/>
  <c r="AH26" i="30"/>
  <c r="AI26" i="30"/>
  <c r="I27" i="30"/>
  <c r="J27" i="30"/>
  <c r="K27" i="30"/>
  <c r="R27" i="30"/>
  <c r="R26" i="30" s="1"/>
  <c r="S27" i="30"/>
  <c r="S26" i="30" s="1"/>
  <c r="S25" i="30" s="1"/>
  <c r="S24" i="30" s="1"/>
  <c r="T27" i="30"/>
  <c r="Z27" i="30" s="1"/>
  <c r="X27" i="30"/>
  <c r="Y27" i="30"/>
  <c r="AE27" i="30"/>
  <c r="F28" i="30"/>
  <c r="G28" i="30"/>
  <c r="H28" i="30"/>
  <c r="I28" i="30"/>
  <c r="L28" i="30"/>
  <c r="M28" i="30"/>
  <c r="J28" i="30" s="1"/>
  <c r="N28" i="30"/>
  <c r="K28" i="30" s="1"/>
  <c r="O28" i="30"/>
  <c r="P28" i="30"/>
  <c r="Q28" i="30"/>
  <c r="U28" i="30"/>
  <c r="V28" i="30"/>
  <c r="W28" i="30"/>
  <c r="Y28" i="30"/>
  <c r="AA28" i="30"/>
  <c r="AB28" i="30"/>
  <c r="AC28" i="30"/>
  <c r="AG28" i="30"/>
  <c r="AH28" i="30"/>
  <c r="AI28" i="30"/>
  <c r="I29" i="30"/>
  <c r="J29" i="30"/>
  <c r="K29" i="30"/>
  <c r="R29" i="30"/>
  <c r="R28" i="30" s="1"/>
  <c r="R25" i="30" s="1"/>
  <c r="R24" i="30" s="1"/>
  <c r="S29" i="30"/>
  <c r="S28" i="30" s="1"/>
  <c r="T29" i="30"/>
  <c r="Z29" i="30" s="1"/>
  <c r="X29" i="30"/>
  <c r="Y29" i="30"/>
  <c r="AE29" i="30"/>
  <c r="F30" i="30"/>
  <c r="G30" i="30"/>
  <c r="H30" i="30"/>
  <c r="I30" i="30"/>
  <c r="L30" i="30"/>
  <c r="M30" i="30"/>
  <c r="J30" i="30" s="1"/>
  <c r="N30" i="30"/>
  <c r="K30" i="30" s="1"/>
  <c r="O30" i="30"/>
  <c r="P30" i="30"/>
  <c r="Q30" i="30"/>
  <c r="U30" i="30"/>
  <c r="V30" i="30"/>
  <c r="W30" i="30"/>
  <c r="Y30" i="30"/>
  <c r="AA30" i="30"/>
  <c r="AB30" i="30"/>
  <c r="AC30" i="30"/>
  <c r="AG30" i="30"/>
  <c r="AH30" i="30"/>
  <c r="AI30" i="30"/>
  <c r="I31" i="30"/>
  <c r="J31" i="30"/>
  <c r="K31" i="30"/>
  <c r="R31" i="30"/>
  <c r="R30" i="30" s="1"/>
  <c r="S31" i="30"/>
  <c r="S30" i="30" s="1"/>
  <c r="T31" i="30"/>
  <c r="Z31" i="30" s="1"/>
  <c r="X31" i="30"/>
  <c r="Y31" i="30"/>
  <c r="AE31" i="30"/>
  <c r="F32" i="30"/>
  <c r="G32" i="30"/>
  <c r="G25" i="30" s="1"/>
  <c r="G24" i="30" s="1"/>
  <c r="H32" i="30"/>
  <c r="I32" i="30"/>
  <c r="L32" i="30"/>
  <c r="M32" i="30"/>
  <c r="J32" i="30" s="1"/>
  <c r="N32" i="30"/>
  <c r="K32" i="30" s="1"/>
  <c r="O32" i="30"/>
  <c r="O25" i="30" s="1"/>
  <c r="O24" i="30" s="1"/>
  <c r="P32" i="30"/>
  <c r="Q32" i="30"/>
  <c r="R32" i="30"/>
  <c r="S32" i="30"/>
  <c r="T32" i="30"/>
  <c r="U32" i="30"/>
  <c r="V32" i="30"/>
  <c r="W32" i="30"/>
  <c r="X32" i="30"/>
  <c r="Y32" i="30"/>
  <c r="Z32" i="30"/>
  <c r="AA32" i="30"/>
  <c r="AB32" i="30"/>
  <c r="AC32" i="30"/>
  <c r="AD32" i="30"/>
  <c r="AE32" i="30"/>
  <c r="AF32" i="30"/>
  <c r="AG32" i="30"/>
  <c r="AH32" i="30"/>
  <c r="AI32" i="30"/>
  <c r="AJ32" i="30"/>
  <c r="AK32" i="30"/>
  <c r="AL32" i="30"/>
  <c r="Z28" i="30" l="1"/>
  <c r="AF29" i="30"/>
  <c r="T18" i="30"/>
  <c r="T17" i="30" s="1"/>
  <c r="AH16" i="30"/>
  <c r="AH17" i="30"/>
  <c r="V16" i="30"/>
  <c r="V17" i="30"/>
  <c r="F16" i="30"/>
  <c r="F17" i="30"/>
  <c r="I18" i="30"/>
  <c r="I17" i="30" s="1"/>
  <c r="Z30" i="30"/>
  <c r="AF31" i="30"/>
  <c r="AE28" i="30"/>
  <c r="AK29" i="30"/>
  <c r="AK28" i="30" s="1"/>
  <c r="AC25" i="30"/>
  <c r="AC24" i="30" s="1"/>
  <c r="L24" i="30"/>
  <c r="I24" i="30" s="1"/>
  <c r="I25" i="30"/>
  <c r="AF18" i="30"/>
  <c r="AF17" i="30" s="1"/>
  <c r="AL19" i="30"/>
  <c r="AL18" i="30" s="1"/>
  <c r="AL17" i="30" s="1"/>
  <c r="S18" i="30"/>
  <c r="S17" i="30" s="1"/>
  <c r="X18" i="30"/>
  <c r="X17" i="30" s="1"/>
  <c r="AD19" i="30"/>
  <c r="Z18" i="30"/>
  <c r="Z17" i="30" s="1"/>
  <c r="R18" i="30"/>
  <c r="R17" i="30" s="1"/>
  <c r="K18" i="30"/>
  <c r="K17" i="30" s="1"/>
  <c r="N16" i="30"/>
  <c r="N17" i="30"/>
  <c r="X30" i="30"/>
  <c r="AD31" i="30"/>
  <c r="AE26" i="30"/>
  <c r="AK27" i="30"/>
  <c r="AK26" i="30" s="1"/>
  <c r="J26" i="30"/>
  <c r="M25" i="30"/>
  <c r="AK31" i="30"/>
  <c r="AK30" i="30" s="1"/>
  <c r="AE30" i="30"/>
  <c r="X26" i="30"/>
  <c r="X25" i="30" s="1"/>
  <c r="X24" i="30" s="1"/>
  <c r="AD27" i="30"/>
  <c r="X28" i="30"/>
  <c r="AD29" i="30"/>
  <c r="Z26" i="30"/>
  <c r="Z25" i="30" s="1"/>
  <c r="Z24" i="30" s="1"/>
  <c r="AF27" i="30"/>
  <c r="U25" i="30"/>
  <c r="U24" i="30" s="1"/>
  <c r="K25" i="30"/>
  <c r="N24" i="30"/>
  <c r="K24" i="30" s="1"/>
  <c r="Y18" i="30"/>
  <c r="Y17" i="30" s="1"/>
  <c r="AE19" i="30"/>
  <c r="AC16" i="30"/>
  <c r="T30" i="30"/>
  <c r="T28" i="30"/>
  <c r="T26" i="30"/>
  <c r="U17" i="30"/>
  <c r="Q17" i="30"/>
  <c r="M17" i="30"/>
  <c r="M24" i="30" l="1"/>
  <c r="J24" i="30" s="1"/>
  <c r="J25" i="30"/>
  <c r="AD30" i="30"/>
  <c r="AJ31" i="30"/>
  <c r="AJ30" i="30" s="1"/>
  <c r="AD28" i="30"/>
  <c r="AJ29" i="30"/>
  <c r="AJ28" i="30" s="1"/>
  <c r="T25" i="30"/>
  <c r="T24" i="30" s="1"/>
  <c r="AE18" i="30"/>
  <c r="AE17" i="30" s="1"/>
  <c r="AK19" i="30"/>
  <c r="AK18" i="30" s="1"/>
  <c r="AK17" i="30" s="1"/>
  <c r="AK25" i="30"/>
  <c r="AK24" i="30" s="1"/>
  <c r="AF30" i="30"/>
  <c r="AL31" i="30"/>
  <c r="AL30" i="30" s="1"/>
  <c r="AF28" i="30"/>
  <c r="AL29" i="30"/>
  <c r="AL28" i="30" s="1"/>
  <c r="AF26" i="30"/>
  <c r="AL27" i="30"/>
  <c r="AL26" i="30" s="1"/>
  <c r="AD26" i="30"/>
  <c r="AJ27" i="30"/>
  <c r="AJ26" i="30" s="1"/>
  <c r="AJ25" i="30" s="1"/>
  <c r="AJ24" i="30" s="1"/>
  <c r="AE25" i="30"/>
  <c r="AE24" i="30" s="1"/>
  <c r="AJ19" i="30"/>
  <c r="AJ18" i="30" s="1"/>
  <c r="AJ17" i="30" s="1"/>
  <c r="AD18" i="30"/>
  <c r="AD17" i="30" s="1"/>
  <c r="AD25" i="30" l="1"/>
  <c r="AD24" i="30" s="1"/>
  <c r="AL25" i="30"/>
  <c r="AL24" i="30" s="1"/>
  <c r="AF25" i="30"/>
  <c r="AF24" i="30" s="1"/>
  <c r="AN162" i="30" l="1"/>
  <c r="AF163" i="30"/>
  <c r="AE163" i="30"/>
  <c r="AE164" i="30"/>
  <c r="AK243" i="30"/>
  <c r="AL243" i="30"/>
  <c r="AJ243" i="30"/>
  <c r="AF243" i="30"/>
  <c r="AF244" i="30"/>
  <c r="AG243" i="30"/>
  <c r="AH243" i="30"/>
  <c r="AI243" i="30"/>
  <c r="AF246" i="30"/>
  <c r="AF245" i="30"/>
  <c r="AL245" i="30"/>
  <c r="AL244" i="30"/>
  <c r="AN164" i="30"/>
  <c r="AN165" i="30"/>
  <c r="AN166" i="30"/>
  <c r="AN167" i="30"/>
  <c r="AN168" i="30"/>
  <c r="AN169" i="30"/>
  <c r="AN170" i="30"/>
  <c r="AN171" i="30"/>
  <c r="AN172" i="30"/>
  <c r="AN173" i="30"/>
  <c r="AN174" i="30"/>
  <c r="AN175" i="30"/>
  <c r="AN176" i="30"/>
  <c r="AN177" i="30"/>
  <c r="AN178" i="30"/>
  <c r="AN179" i="30"/>
  <c r="AN180" i="30"/>
  <c r="AN181" i="30"/>
  <c r="AN182" i="30"/>
  <c r="AN183" i="30"/>
  <c r="AN184" i="30"/>
  <c r="AN185" i="30"/>
  <c r="AN186" i="30"/>
  <c r="AN187" i="30"/>
  <c r="AN188" i="30"/>
  <c r="AN189" i="30"/>
  <c r="AN190" i="30"/>
  <c r="AN191" i="30"/>
  <c r="AN192" i="30"/>
  <c r="AN193" i="30"/>
  <c r="AN194" i="30"/>
  <c r="AN195" i="30"/>
  <c r="AN196" i="30"/>
  <c r="AN197" i="30"/>
  <c r="AN198" i="30"/>
  <c r="AN199" i="30"/>
  <c r="AN200" i="30"/>
  <c r="AN201" i="30"/>
  <c r="AN202" i="30"/>
  <c r="AN203" i="30"/>
  <c r="AN204" i="30"/>
  <c r="AN205" i="30"/>
  <c r="AN206" i="30"/>
  <c r="AN207" i="30"/>
  <c r="AN208" i="30"/>
  <c r="AN209" i="30"/>
  <c r="AN210" i="30"/>
  <c r="AN211" i="30"/>
  <c r="AN212" i="30"/>
  <c r="AN213" i="30"/>
  <c r="AN214" i="30"/>
  <c r="AN215" i="30"/>
  <c r="AN216" i="30"/>
  <c r="AN217" i="30"/>
  <c r="AN218" i="30"/>
  <c r="AN219" i="30"/>
  <c r="AN220" i="30"/>
  <c r="AN221" i="30"/>
  <c r="AN222" i="30"/>
  <c r="AN223" i="30"/>
  <c r="AN224" i="30"/>
  <c r="AN225" i="30"/>
  <c r="AN226" i="30"/>
  <c r="AN227" i="30"/>
  <c r="AN228" i="30"/>
  <c r="AN229" i="30"/>
  <c r="AN230" i="30"/>
  <c r="AN231" i="30"/>
  <c r="AN232" i="30"/>
  <c r="AN233" i="30"/>
  <c r="AN234" i="30"/>
  <c r="AN235" i="30"/>
  <c r="AN236" i="30"/>
  <c r="AN237" i="30"/>
  <c r="AN238" i="30"/>
  <c r="AN239" i="30"/>
  <c r="AN240" i="30"/>
  <c r="AN241" i="30"/>
  <c r="AN242" i="30"/>
  <c r="AN245" i="30"/>
  <c r="AN247" i="30"/>
  <c r="AN248" i="30"/>
  <c r="AN249" i="30"/>
  <c r="AN250" i="30"/>
  <c r="AN251" i="30"/>
  <c r="AN252" i="30"/>
  <c r="AN253" i="30"/>
  <c r="AN254" i="30"/>
  <c r="AN255" i="30"/>
  <c r="AN256" i="30"/>
  <c r="AN257" i="30"/>
  <c r="AN258" i="30"/>
  <c r="AK169" i="30"/>
  <c r="AL169" i="30"/>
  <c r="AK163" i="30"/>
  <c r="AM169" i="30"/>
  <c r="AL164" i="30"/>
  <c r="AL165" i="30"/>
  <c r="AL209" i="30"/>
  <c r="AF209" i="30"/>
  <c r="AL256" i="30"/>
  <c r="AM165" i="30"/>
  <c r="AM166" i="30"/>
  <c r="AM167" i="30"/>
  <c r="AM168" i="30"/>
  <c r="AM170" i="30"/>
  <c r="AM171" i="30"/>
  <c r="AM172" i="30"/>
  <c r="AM173" i="30"/>
  <c r="AM174" i="30"/>
  <c r="AM175" i="30"/>
  <c r="AM176" i="30"/>
  <c r="AM177" i="30"/>
  <c r="AM178" i="30"/>
  <c r="AM179" i="30"/>
  <c r="AM180" i="30"/>
  <c r="AM181" i="30"/>
  <c r="AM182" i="30"/>
  <c r="AM183" i="30"/>
  <c r="AM184" i="30"/>
  <c r="AM185" i="30"/>
  <c r="AM186" i="30"/>
  <c r="AM187" i="30"/>
  <c r="AM188" i="30"/>
  <c r="AM189" i="30"/>
  <c r="AM190" i="30"/>
  <c r="AM191" i="30"/>
  <c r="AM192" i="30"/>
  <c r="AM193" i="30"/>
  <c r="AM194" i="30"/>
  <c r="AM195" i="30"/>
  <c r="AM196" i="30"/>
  <c r="AM197" i="30"/>
  <c r="AM198" i="30"/>
  <c r="AM199" i="30"/>
  <c r="AM200" i="30"/>
  <c r="AM201" i="30"/>
  <c r="AM202" i="30"/>
  <c r="AM203" i="30"/>
  <c r="AM204" i="30"/>
  <c r="AM205" i="30"/>
  <c r="AM206" i="30"/>
  <c r="AM207" i="30"/>
  <c r="AM208" i="30"/>
  <c r="AM209" i="30"/>
  <c r="AM210" i="30"/>
  <c r="AM211" i="30"/>
  <c r="AM212" i="30"/>
  <c r="AM213" i="30"/>
  <c r="AM214" i="30"/>
  <c r="AM215" i="30"/>
  <c r="AM216" i="30"/>
  <c r="AM217" i="30"/>
  <c r="AM218" i="30"/>
  <c r="AM219" i="30"/>
  <c r="AM220" i="30"/>
  <c r="AM221" i="30"/>
  <c r="AM222" i="30"/>
  <c r="AM223" i="30"/>
  <c r="AM224" i="30"/>
  <c r="AM225" i="30"/>
  <c r="AM226" i="30"/>
  <c r="AM227" i="30"/>
  <c r="AM228" i="30"/>
  <c r="AM229" i="30"/>
  <c r="AM230" i="30"/>
  <c r="AM231" i="30"/>
  <c r="AM232" i="30"/>
  <c r="AM233" i="30"/>
  <c r="AM234" i="30"/>
  <c r="AM235" i="30"/>
  <c r="AM236" i="30"/>
  <c r="AM237" i="30"/>
  <c r="AM238" i="30"/>
  <c r="AM239" i="30"/>
  <c r="AM240" i="30"/>
  <c r="AM241" i="30"/>
  <c r="AM242" i="30"/>
  <c r="AM245" i="30"/>
  <c r="AM246" i="30"/>
  <c r="AM247" i="30"/>
  <c r="AM248" i="30"/>
  <c r="AM249" i="30"/>
  <c r="AM250" i="30"/>
  <c r="AM251" i="30"/>
  <c r="AM252" i="30"/>
  <c r="AM253" i="30"/>
  <c r="AM254" i="30"/>
  <c r="AM255" i="30"/>
  <c r="AM256" i="30"/>
  <c r="AM257" i="30"/>
  <c r="AM258" i="30"/>
  <c r="AM259" i="30"/>
  <c r="AM164" i="30"/>
  <c r="AL166" i="30"/>
  <c r="AL255" i="30"/>
  <c r="AF256" i="30"/>
  <c r="AL246" i="30"/>
  <c r="AN246" i="30" s="1"/>
  <c r="AF193" i="30"/>
  <c r="AF208" i="30"/>
  <c r="AF207" i="30"/>
  <c r="AF206" i="30"/>
  <c r="AF205" i="30"/>
  <c r="AF204" i="30"/>
  <c r="AF203" i="30"/>
  <c r="AF202" i="30"/>
  <c r="AF201" i="30"/>
  <c r="AF200" i="30"/>
  <c r="AF199" i="30"/>
  <c r="AF198" i="30"/>
  <c r="AF197" i="30"/>
  <c r="AL197" i="30" s="1"/>
  <c r="AF196" i="30"/>
  <c r="AF195" i="30"/>
  <c r="AF194" i="30"/>
  <c r="AK202" i="30"/>
  <c r="AL194" i="30"/>
  <c r="AL210" i="30"/>
  <c r="AL199" i="30"/>
  <c r="AL253" i="30"/>
  <c r="AL252" i="30"/>
  <c r="AL251" i="30"/>
  <c r="AL250" i="30"/>
  <c r="AL249" i="30"/>
  <c r="AL248" i="30"/>
  <c r="AL247" i="30"/>
  <c r="AL242" i="30"/>
  <c r="AL241" i="30"/>
  <c r="AL240" i="30"/>
  <c r="AL239" i="30"/>
  <c r="AL238" i="30"/>
  <c r="AL237" i="30"/>
  <c r="AL236" i="30"/>
  <c r="AL235" i="30"/>
  <c r="AL234" i="30"/>
  <c r="AL233" i="30"/>
  <c r="AL232" i="30"/>
  <c r="AL231" i="30"/>
  <c r="AL230" i="30"/>
  <c r="AL229" i="30"/>
  <c r="AL228" i="30"/>
  <c r="AL227" i="30"/>
  <c r="AL226" i="30"/>
  <c r="AL225" i="30"/>
  <c r="AL224" i="30"/>
  <c r="AL223" i="30"/>
  <c r="AL222" i="30"/>
  <c r="AL221" i="30"/>
  <c r="AL220" i="30"/>
  <c r="AL219" i="30"/>
  <c r="AL218" i="30"/>
  <c r="AL217" i="30"/>
  <c r="AL216" i="30"/>
  <c r="AL215" i="30"/>
  <c r="AL214" i="30"/>
  <c r="AL213" i="30"/>
  <c r="AL212" i="30"/>
  <c r="AL211" i="30"/>
  <c r="AL195" i="30"/>
  <c r="AL196" i="30"/>
  <c r="AL198" i="30"/>
  <c r="AL200" i="30"/>
  <c r="AL201" i="30"/>
  <c r="AL202" i="30"/>
  <c r="AL203" i="30"/>
  <c r="AL204" i="30"/>
  <c r="AL205" i="30"/>
  <c r="AL206" i="30"/>
  <c r="AL207" i="30"/>
  <c r="AL208" i="30"/>
  <c r="AL184" i="30"/>
  <c r="AL183" i="30"/>
  <c r="AK210" i="30"/>
  <c r="AJ210" i="30"/>
  <c r="AH80" i="30"/>
  <c r="AI80" i="30"/>
  <c r="AJ80" i="30"/>
  <c r="AK80" i="30"/>
  <c r="AL80" i="30"/>
  <c r="AG80" i="30"/>
  <c r="AF80" i="30"/>
  <c r="I81" i="30"/>
  <c r="J81" i="30"/>
  <c r="K81" i="30"/>
  <c r="R81" i="30"/>
  <c r="X81" i="30" s="1"/>
  <c r="AD81" i="30" s="1"/>
  <c r="AJ81" i="30" s="1"/>
  <c r="S81" i="30"/>
  <c r="T81" i="30"/>
  <c r="Z81" i="30" s="1"/>
  <c r="AF81" i="30" s="1"/>
  <c r="AL81" i="30" s="1"/>
  <c r="Y81" i="30"/>
  <c r="AE81" i="30" s="1"/>
  <c r="AK81" i="30" s="1"/>
  <c r="AM244" i="30" l="1"/>
  <c r="AN244" i="30" s="1"/>
  <c r="AL163" i="30"/>
  <c r="AL193" i="30"/>
  <c r="AG247" i="30" l="1"/>
  <c r="AH247" i="30"/>
  <c r="AI247" i="30"/>
  <c r="AG257" i="30"/>
  <c r="AK251" i="30"/>
  <c r="AJ251" i="30"/>
  <c r="AE247" i="30"/>
  <c r="AG142" i="30" l="1"/>
  <c r="AG140" i="30"/>
  <c r="AL144" i="30"/>
  <c r="AK144" i="30"/>
  <c r="AJ144" i="30"/>
  <c r="N263" i="30" l="1"/>
  <c r="M263" i="30"/>
  <c r="L263" i="30"/>
  <c r="F263" i="30"/>
  <c r="T259" i="30"/>
  <c r="Z259" i="30" s="1"/>
  <c r="S259" i="30"/>
  <c r="Y259" i="30" s="1"/>
  <c r="AE259" i="30" s="1"/>
  <c r="AK259" i="30" s="1"/>
  <c r="R259" i="30"/>
  <c r="X259" i="30" s="1"/>
  <c r="AD259" i="30" s="1"/>
  <c r="AJ259" i="30" s="1"/>
  <c r="K259" i="30"/>
  <c r="K258" i="30" s="1"/>
  <c r="J259" i="30"/>
  <c r="I259" i="30"/>
  <c r="I258" i="30" s="1"/>
  <c r="AI258" i="30"/>
  <c r="AH258" i="30"/>
  <c r="AG258" i="30"/>
  <c r="AC258" i="30"/>
  <c r="AB258" i="30"/>
  <c r="AA258" i="30"/>
  <c r="W258" i="30"/>
  <c r="V258" i="30"/>
  <c r="U258" i="30"/>
  <c r="Q258" i="30"/>
  <c r="P258" i="30"/>
  <c r="O258" i="30"/>
  <c r="N258" i="30"/>
  <c r="M258" i="30"/>
  <c r="L258" i="30"/>
  <c r="J258" i="30"/>
  <c r="H258" i="30"/>
  <c r="G258" i="30"/>
  <c r="F258" i="30"/>
  <c r="U257" i="30"/>
  <c r="U256" i="30" s="1"/>
  <c r="O257" i="30"/>
  <c r="O256" i="30" s="1"/>
  <c r="N257" i="30"/>
  <c r="M257" i="30"/>
  <c r="S257" i="30" s="1"/>
  <c r="L257" i="30"/>
  <c r="I257" i="30" s="1"/>
  <c r="I256" i="30" s="1"/>
  <c r="F257" i="30"/>
  <c r="F256" i="30" s="1"/>
  <c r="AI256" i="30"/>
  <c r="AH256" i="30"/>
  <c r="AG256" i="30"/>
  <c r="AC256" i="30"/>
  <c r="AB256" i="30"/>
  <c r="AA256" i="30"/>
  <c r="W256" i="30"/>
  <c r="V256" i="30"/>
  <c r="Q256" i="30"/>
  <c r="P256" i="30"/>
  <c r="H256" i="30"/>
  <c r="G256" i="30"/>
  <c r="AL254" i="30"/>
  <c r="AE255" i="30"/>
  <c r="AD255" i="30"/>
  <c r="AI254" i="30"/>
  <c r="AH254" i="30"/>
  <c r="AG254" i="30"/>
  <c r="AC254" i="30"/>
  <c r="AB254" i="30"/>
  <c r="AA254" i="30"/>
  <c r="T253" i="30"/>
  <c r="Z253" i="30" s="1"/>
  <c r="AF254" i="30" s="1"/>
  <c r="S253" i="30"/>
  <c r="Y253" i="30" s="1"/>
  <c r="R253" i="30"/>
  <c r="K253" i="30"/>
  <c r="J253" i="30"/>
  <c r="I253" i="30"/>
  <c r="AI252" i="30"/>
  <c r="AH252" i="30"/>
  <c r="AG252" i="30"/>
  <c r="AC252" i="30"/>
  <c r="AB252" i="30"/>
  <c r="AA252" i="30"/>
  <c r="W252" i="30"/>
  <c r="V252" i="30"/>
  <c r="U252" i="30"/>
  <c r="Q252" i="30"/>
  <c r="P252" i="30"/>
  <c r="O252" i="30"/>
  <c r="N252" i="30"/>
  <c r="M252" i="30"/>
  <c r="L252" i="30"/>
  <c r="H252" i="30"/>
  <c r="G252" i="30"/>
  <c r="F252" i="30"/>
  <c r="AK250" i="30"/>
  <c r="AK247" i="30" s="1"/>
  <c r="AJ250" i="30"/>
  <c r="AJ249" i="30"/>
  <c r="Z249" i="30"/>
  <c r="Y249" i="30"/>
  <c r="Y247" i="30" s="1"/>
  <c r="X249" i="30"/>
  <c r="Z248" i="30"/>
  <c r="Y248" i="30"/>
  <c r="X248" i="30"/>
  <c r="AF248" i="30"/>
  <c r="AF247" i="30" s="1"/>
  <c r="AC247" i="30"/>
  <c r="AC243" i="30" s="1"/>
  <c r="AB247" i="30"/>
  <c r="AA247" i="30"/>
  <c r="AA243" i="30" s="1"/>
  <c r="U247" i="30"/>
  <c r="U243" i="30" s="1"/>
  <c r="Z246" i="30"/>
  <c r="Y246" i="30"/>
  <c r="AE246" i="30" s="1"/>
  <c r="AK246" i="30" s="1"/>
  <c r="X246" i="30"/>
  <c r="AD246" i="30" s="1"/>
  <c r="Z245" i="30"/>
  <c r="Y245" i="30"/>
  <c r="AE245" i="30" s="1"/>
  <c r="AK245" i="30" s="1"/>
  <c r="X245" i="30"/>
  <c r="AD245" i="30" s="1"/>
  <c r="T244" i="30"/>
  <c r="Z244" i="30" s="1"/>
  <c r="S244" i="30"/>
  <c r="Y244" i="30" s="1"/>
  <c r="R244" i="30"/>
  <c r="X244" i="30" s="1"/>
  <c r="K244" i="30"/>
  <c r="J244" i="30"/>
  <c r="I244" i="30"/>
  <c r="AB243" i="30"/>
  <c r="W243" i="30"/>
  <c r="V243" i="30"/>
  <c r="S243" i="30"/>
  <c r="Q243" i="30"/>
  <c r="P243" i="30"/>
  <c r="O243" i="30"/>
  <c r="N243" i="30"/>
  <c r="K243" i="30" s="1"/>
  <c r="M243" i="30"/>
  <c r="J243" i="30" s="1"/>
  <c r="L243" i="30"/>
  <c r="I243" i="30" s="1"/>
  <c r="T242" i="30"/>
  <c r="Z242" i="30" s="1"/>
  <c r="S242" i="30"/>
  <c r="Y242" i="30" s="1"/>
  <c r="AE242" i="30" s="1"/>
  <c r="AK242" i="30" s="1"/>
  <c r="R242" i="30"/>
  <c r="X242" i="30" s="1"/>
  <c r="AD242" i="30" s="1"/>
  <c r="AJ242" i="30" s="1"/>
  <c r="K242" i="30"/>
  <c r="J242" i="30"/>
  <c r="I242" i="30"/>
  <c r="T241" i="30"/>
  <c r="Z241" i="30" s="1"/>
  <c r="AF241" i="30" s="1"/>
  <c r="S241" i="30"/>
  <c r="Y241" i="30" s="1"/>
  <c r="AE241" i="30" s="1"/>
  <c r="AK241" i="30" s="1"/>
  <c r="R241" i="30"/>
  <c r="X241" i="30" s="1"/>
  <c r="AD241" i="30" s="1"/>
  <c r="AJ241" i="30" s="1"/>
  <c r="K241" i="30"/>
  <c r="J241" i="30"/>
  <c r="I241" i="30"/>
  <c r="T240" i="30"/>
  <c r="Z240" i="30" s="1"/>
  <c r="S240" i="30"/>
  <c r="Y240" i="30" s="1"/>
  <c r="AE240" i="30" s="1"/>
  <c r="AK240" i="30" s="1"/>
  <c r="R240" i="30"/>
  <c r="X240" i="30" s="1"/>
  <c r="AD240" i="30" s="1"/>
  <c r="AJ240" i="30" s="1"/>
  <c r="K240" i="30"/>
  <c r="J240" i="30"/>
  <c r="I240" i="30"/>
  <c r="T239" i="30"/>
  <c r="Z239" i="30" s="1"/>
  <c r="S239" i="30"/>
  <c r="Y239" i="30" s="1"/>
  <c r="AE239" i="30" s="1"/>
  <c r="AK239" i="30" s="1"/>
  <c r="R239" i="30"/>
  <c r="X239" i="30" s="1"/>
  <c r="AD239" i="30" s="1"/>
  <c r="AJ239" i="30" s="1"/>
  <c r="K239" i="30"/>
  <c r="J239" i="30"/>
  <c r="I239" i="30"/>
  <c r="T238" i="30"/>
  <c r="Z238" i="30" s="1"/>
  <c r="S238" i="30"/>
  <c r="Y238" i="30" s="1"/>
  <c r="AE238" i="30" s="1"/>
  <c r="AK238" i="30" s="1"/>
  <c r="R238" i="30"/>
  <c r="X238" i="30" s="1"/>
  <c r="AD238" i="30" s="1"/>
  <c r="AJ238" i="30" s="1"/>
  <c r="K238" i="30"/>
  <c r="J238" i="30"/>
  <c r="I238" i="30"/>
  <c r="T237" i="30"/>
  <c r="Z237" i="30" s="1"/>
  <c r="S237" i="30"/>
  <c r="Y237" i="30" s="1"/>
  <c r="AE237" i="30" s="1"/>
  <c r="AK237" i="30" s="1"/>
  <c r="R237" i="30"/>
  <c r="X237" i="30" s="1"/>
  <c r="AD237" i="30" s="1"/>
  <c r="AJ237" i="30" s="1"/>
  <c r="K237" i="30"/>
  <c r="J237" i="30"/>
  <c r="I237" i="30"/>
  <c r="T236" i="30"/>
  <c r="Z236" i="30" s="1"/>
  <c r="S236" i="30"/>
  <c r="Y236" i="30" s="1"/>
  <c r="AE236" i="30" s="1"/>
  <c r="AK236" i="30" s="1"/>
  <c r="R236" i="30"/>
  <c r="X236" i="30" s="1"/>
  <c r="AD236" i="30" s="1"/>
  <c r="AJ236" i="30" s="1"/>
  <c r="T235" i="30"/>
  <c r="Z235" i="30" s="1"/>
  <c r="S235" i="30"/>
  <c r="Y235" i="30" s="1"/>
  <c r="AE235" i="30" s="1"/>
  <c r="AK235" i="30" s="1"/>
  <c r="R235" i="30"/>
  <c r="X235" i="30" s="1"/>
  <c r="AD235" i="30" s="1"/>
  <c r="AJ235" i="30" s="1"/>
  <c r="K235" i="30"/>
  <c r="J235" i="30"/>
  <c r="I235" i="30"/>
  <c r="T234" i="30"/>
  <c r="Z234" i="30" s="1"/>
  <c r="S234" i="30"/>
  <c r="Y234" i="30" s="1"/>
  <c r="AE234" i="30" s="1"/>
  <c r="AK234" i="30" s="1"/>
  <c r="R234" i="30"/>
  <c r="X234" i="30" s="1"/>
  <c r="AD234" i="30" s="1"/>
  <c r="AJ234" i="30" s="1"/>
  <c r="K234" i="30"/>
  <c r="J234" i="30"/>
  <c r="I234" i="30"/>
  <c r="T233" i="30"/>
  <c r="Z233" i="30" s="1"/>
  <c r="S233" i="30"/>
  <c r="Y233" i="30" s="1"/>
  <c r="AE233" i="30" s="1"/>
  <c r="AK233" i="30" s="1"/>
  <c r="R233" i="30"/>
  <c r="X233" i="30" s="1"/>
  <c r="AD233" i="30" s="1"/>
  <c r="AJ233" i="30" s="1"/>
  <c r="K233" i="30"/>
  <c r="J233" i="30"/>
  <c r="I233" i="30"/>
  <c r="T232" i="30"/>
  <c r="Z232" i="30" s="1"/>
  <c r="S232" i="30"/>
  <c r="Y232" i="30" s="1"/>
  <c r="AE232" i="30" s="1"/>
  <c r="AK232" i="30" s="1"/>
  <c r="R232" i="30"/>
  <c r="X232" i="30" s="1"/>
  <c r="AD232" i="30" s="1"/>
  <c r="AJ232" i="30" s="1"/>
  <c r="K232" i="30"/>
  <c r="J232" i="30"/>
  <c r="I232" i="30"/>
  <c r="T231" i="30"/>
  <c r="Z231" i="30" s="1"/>
  <c r="AF231" i="30" s="1"/>
  <c r="S231" i="30"/>
  <c r="Y231" i="30" s="1"/>
  <c r="AE231" i="30" s="1"/>
  <c r="AK231" i="30" s="1"/>
  <c r="R231" i="30"/>
  <c r="X231" i="30" s="1"/>
  <c r="AD231" i="30" s="1"/>
  <c r="AJ231" i="30" s="1"/>
  <c r="K231" i="30"/>
  <c r="J231" i="30"/>
  <c r="I231" i="30"/>
  <c r="T230" i="30"/>
  <c r="Z230" i="30" s="1"/>
  <c r="S230" i="30"/>
  <c r="Y230" i="30" s="1"/>
  <c r="AE230" i="30" s="1"/>
  <c r="AK230" i="30" s="1"/>
  <c r="R230" i="30"/>
  <c r="X230" i="30" s="1"/>
  <c r="AD230" i="30" s="1"/>
  <c r="AJ230" i="30" s="1"/>
  <c r="K230" i="30"/>
  <c r="J230" i="30"/>
  <c r="I230" i="30"/>
  <c r="T229" i="30"/>
  <c r="Z229" i="30" s="1"/>
  <c r="S229" i="30"/>
  <c r="Y229" i="30" s="1"/>
  <c r="AE229" i="30" s="1"/>
  <c r="AK229" i="30" s="1"/>
  <c r="R229" i="30"/>
  <c r="X229" i="30" s="1"/>
  <c r="AD229" i="30" s="1"/>
  <c r="AJ229" i="30" s="1"/>
  <c r="K229" i="30"/>
  <c r="J229" i="30"/>
  <c r="I229" i="30"/>
  <c r="T228" i="30"/>
  <c r="Z228" i="30" s="1"/>
  <c r="S228" i="30"/>
  <c r="Y228" i="30" s="1"/>
  <c r="AE228" i="30" s="1"/>
  <c r="AK228" i="30" s="1"/>
  <c r="R228" i="30"/>
  <c r="X228" i="30" s="1"/>
  <c r="AD228" i="30" s="1"/>
  <c r="AJ228" i="30" s="1"/>
  <c r="K228" i="30"/>
  <c r="J228" i="30"/>
  <c r="I228" i="30"/>
  <c r="T227" i="30"/>
  <c r="Z227" i="30" s="1"/>
  <c r="S227" i="30"/>
  <c r="Y227" i="30" s="1"/>
  <c r="AE227" i="30" s="1"/>
  <c r="AK227" i="30" s="1"/>
  <c r="R227" i="30"/>
  <c r="X227" i="30" s="1"/>
  <c r="AD227" i="30" s="1"/>
  <c r="AJ227" i="30" s="1"/>
  <c r="K227" i="30"/>
  <c r="J227" i="30"/>
  <c r="I227" i="30"/>
  <c r="T226" i="30"/>
  <c r="Z226" i="30" s="1"/>
  <c r="S226" i="30"/>
  <c r="Y226" i="30" s="1"/>
  <c r="AE226" i="30" s="1"/>
  <c r="AK226" i="30" s="1"/>
  <c r="R226" i="30"/>
  <c r="X226" i="30" s="1"/>
  <c r="AD226" i="30" s="1"/>
  <c r="AJ226" i="30" s="1"/>
  <c r="K226" i="30"/>
  <c r="J226" i="30"/>
  <c r="I226" i="30"/>
  <c r="T225" i="30"/>
  <c r="Z225" i="30" s="1"/>
  <c r="S225" i="30"/>
  <c r="Y225" i="30" s="1"/>
  <c r="AE225" i="30" s="1"/>
  <c r="AK225" i="30" s="1"/>
  <c r="R225" i="30"/>
  <c r="X225" i="30" s="1"/>
  <c r="AD225" i="30" s="1"/>
  <c r="AJ225" i="30" s="1"/>
  <c r="K225" i="30"/>
  <c r="J225" i="30"/>
  <c r="I225" i="30"/>
  <c r="T224" i="30"/>
  <c r="Z224" i="30" s="1"/>
  <c r="S224" i="30"/>
  <c r="Y224" i="30" s="1"/>
  <c r="AE224" i="30" s="1"/>
  <c r="AK224" i="30" s="1"/>
  <c r="R224" i="30"/>
  <c r="X224" i="30" s="1"/>
  <c r="AD224" i="30" s="1"/>
  <c r="AJ224" i="30" s="1"/>
  <c r="K224" i="30"/>
  <c r="J224" i="30"/>
  <c r="I224" i="30"/>
  <c r="T223" i="30"/>
  <c r="Z223" i="30" s="1"/>
  <c r="S223" i="30"/>
  <c r="Y223" i="30" s="1"/>
  <c r="AE223" i="30" s="1"/>
  <c r="AK223" i="30" s="1"/>
  <c r="R223" i="30"/>
  <c r="X223" i="30" s="1"/>
  <c r="AD223" i="30" s="1"/>
  <c r="AJ223" i="30" s="1"/>
  <c r="K223" i="30"/>
  <c r="J223" i="30"/>
  <c r="I223" i="30"/>
  <c r="T222" i="30"/>
  <c r="Z222" i="30" s="1"/>
  <c r="S222" i="30"/>
  <c r="Y222" i="30" s="1"/>
  <c r="AE222" i="30" s="1"/>
  <c r="AK222" i="30" s="1"/>
  <c r="R222" i="30"/>
  <c r="X222" i="30" s="1"/>
  <c r="AD222" i="30" s="1"/>
  <c r="AJ222" i="30" s="1"/>
  <c r="K222" i="30"/>
  <c r="J222" i="30"/>
  <c r="I222" i="30"/>
  <c r="T221" i="30"/>
  <c r="Z221" i="30" s="1"/>
  <c r="S221" i="30"/>
  <c r="Y221" i="30" s="1"/>
  <c r="AE221" i="30" s="1"/>
  <c r="AK221" i="30" s="1"/>
  <c r="R221" i="30"/>
  <c r="X221" i="30" s="1"/>
  <c r="AD221" i="30" s="1"/>
  <c r="AJ221" i="30" s="1"/>
  <c r="K221" i="30"/>
  <c r="J221" i="30"/>
  <c r="I221" i="30"/>
  <c r="T220" i="30"/>
  <c r="Z220" i="30" s="1"/>
  <c r="S220" i="30"/>
  <c r="Y220" i="30" s="1"/>
  <c r="AE220" i="30" s="1"/>
  <c r="AK220" i="30" s="1"/>
  <c r="R220" i="30"/>
  <c r="X220" i="30" s="1"/>
  <c r="AD220" i="30" s="1"/>
  <c r="AJ220" i="30" s="1"/>
  <c r="K220" i="30"/>
  <c r="J220" i="30"/>
  <c r="I220" i="30"/>
  <c r="AG219" i="30"/>
  <c r="AG209" i="30" s="1"/>
  <c r="T219" i="30"/>
  <c r="Z219" i="30" s="1"/>
  <c r="S219" i="30"/>
  <c r="Y219" i="30" s="1"/>
  <c r="AE219" i="30" s="1"/>
  <c r="AK219" i="30" s="1"/>
  <c r="R219" i="30"/>
  <c r="X219" i="30" s="1"/>
  <c r="AD219" i="30" s="1"/>
  <c r="K219" i="30"/>
  <c r="J219" i="30"/>
  <c r="I219" i="30"/>
  <c r="T218" i="30"/>
  <c r="Z218" i="30" s="1"/>
  <c r="S218" i="30"/>
  <c r="Y218" i="30" s="1"/>
  <c r="AE218" i="30" s="1"/>
  <c r="AK218" i="30" s="1"/>
  <c r="R218" i="30"/>
  <c r="X218" i="30" s="1"/>
  <c r="AD218" i="30" s="1"/>
  <c r="AJ218" i="30" s="1"/>
  <c r="K218" i="30"/>
  <c r="J218" i="30"/>
  <c r="I218" i="30"/>
  <c r="T217" i="30"/>
  <c r="Z217" i="30" s="1"/>
  <c r="S217" i="30"/>
  <c r="Y217" i="30" s="1"/>
  <c r="AE217" i="30" s="1"/>
  <c r="AK217" i="30" s="1"/>
  <c r="R217" i="30"/>
  <c r="X217" i="30" s="1"/>
  <c r="AD217" i="30" s="1"/>
  <c r="AJ217" i="30" s="1"/>
  <c r="K217" i="30"/>
  <c r="J217" i="30"/>
  <c r="I217" i="30"/>
  <c r="T216" i="30"/>
  <c r="Z216" i="30" s="1"/>
  <c r="AF216" i="30" s="1"/>
  <c r="S216" i="30"/>
  <c r="Y216" i="30" s="1"/>
  <c r="AE216" i="30" s="1"/>
  <c r="AK216" i="30" s="1"/>
  <c r="R216" i="30"/>
  <c r="X216" i="30" s="1"/>
  <c r="AD216" i="30" s="1"/>
  <c r="AJ216" i="30" s="1"/>
  <c r="K216" i="30"/>
  <c r="J216" i="30"/>
  <c r="I216" i="30"/>
  <c r="T215" i="30"/>
  <c r="Z215" i="30" s="1"/>
  <c r="S215" i="30"/>
  <c r="Y215" i="30" s="1"/>
  <c r="AE215" i="30" s="1"/>
  <c r="AK215" i="30" s="1"/>
  <c r="R215" i="30"/>
  <c r="X215" i="30" s="1"/>
  <c r="AD215" i="30" s="1"/>
  <c r="AJ215" i="30" s="1"/>
  <c r="K215" i="30"/>
  <c r="J215" i="30"/>
  <c r="I215" i="30"/>
  <c r="T214" i="30"/>
  <c r="S214" i="30"/>
  <c r="Y214" i="30" s="1"/>
  <c r="AE214" i="30" s="1"/>
  <c r="AK214" i="30" s="1"/>
  <c r="R214" i="30"/>
  <c r="X214" i="30" s="1"/>
  <c r="AD214" i="30" s="1"/>
  <c r="AJ214" i="30" s="1"/>
  <c r="K214" i="30"/>
  <c r="J214" i="30"/>
  <c r="I214" i="30"/>
  <c r="T213" i="30"/>
  <c r="Z213" i="30" s="1"/>
  <c r="S213" i="30"/>
  <c r="Y213" i="30" s="1"/>
  <c r="AE213" i="30" s="1"/>
  <c r="AK213" i="30" s="1"/>
  <c r="R213" i="30"/>
  <c r="X213" i="30" s="1"/>
  <c r="AD213" i="30" s="1"/>
  <c r="AJ213" i="30" s="1"/>
  <c r="K213" i="30"/>
  <c r="J213" i="30"/>
  <c r="I213" i="30"/>
  <c r="T212" i="30"/>
  <c r="Z212" i="30" s="1"/>
  <c r="S212" i="30"/>
  <c r="Y212" i="30" s="1"/>
  <c r="AE212" i="30" s="1"/>
  <c r="AK212" i="30" s="1"/>
  <c r="R212" i="30"/>
  <c r="X212" i="30" s="1"/>
  <c r="AD212" i="30" s="1"/>
  <c r="AJ212" i="30" s="1"/>
  <c r="K212" i="30"/>
  <c r="J212" i="30"/>
  <c r="I212" i="30"/>
  <c r="T211" i="30"/>
  <c r="Z211" i="30" s="1"/>
  <c r="S211" i="30"/>
  <c r="R211" i="30"/>
  <c r="X211" i="30" s="1"/>
  <c r="AD211" i="30" s="1"/>
  <c r="AJ211" i="30" s="1"/>
  <c r="K211" i="30"/>
  <c r="J211" i="30"/>
  <c r="I211" i="30"/>
  <c r="T210" i="30"/>
  <c r="Z210" i="30" s="1"/>
  <c r="AF210" i="30" s="1"/>
  <c r="S210" i="30"/>
  <c r="Y210" i="30" s="1"/>
  <c r="R210" i="30"/>
  <c r="K210" i="30"/>
  <c r="J210" i="30"/>
  <c r="I210" i="30"/>
  <c r="AI209" i="30"/>
  <c r="AI193" i="30" s="1"/>
  <c r="AH209" i="30"/>
  <c r="AH193" i="30" s="1"/>
  <c r="AC209" i="30"/>
  <c r="AC193" i="30" s="1"/>
  <c r="AB209" i="30"/>
  <c r="AB193" i="30" s="1"/>
  <c r="AA209" i="30"/>
  <c r="AA193" i="30" s="1"/>
  <c r="W209" i="30"/>
  <c r="W193" i="30" s="1"/>
  <c r="V209" i="30"/>
  <c r="V193" i="30" s="1"/>
  <c r="U209" i="30"/>
  <c r="U193" i="30" s="1"/>
  <c r="Q209" i="30"/>
  <c r="Q193" i="30" s="1"/>
  <c r="P209" i="30"/>
  <c r="P193" i="30" s="1"/>
  <c r="O209" i="30"/>
  <c r="O193" i="30" s="1"/>
  <c r="N209" i="30"/>
  <c r="N193" i="30" s="1"/>
  <c r="M209" i="30"/>
  <c r="M193" i="30" s="1"/>
  <c r="L209" i="30"/>
  <c r="L193" i="30" s="1"/>
  <c r="H209" i="30"/>
  <c r="H193" i="30" s="1"/>
  <c r="G209" i="30"/>
  <c r="G193" i="30" s="1"/>
  <c r="F209" i="30"/>
  <c r="F193" i="30" s="1"/>
  <c r="AG208" i="30"/>
  <c r="AE208" i="30"/>
  <c r="AK208" i="30" s="1"/>
  <c r="AD208" i="30"/>
  <c r="T207" i="30"/>
  <c r="Z207" i="30" s="1"/>
  <c r="S207" i="30"/>
  <c r="Y207" i="30" s="1"/>
  <c r="AE207" i="30" s="1"/>
  <c r="AK207" i="30" s="1"/>
  <c r="R207" i="30"/>
  <c r="X207" i="30" s="1"/>
  <c r="AD207" i="30" s="1"/>
  <c r="AJ207" i="30" s="1"/>
  <c r="K207" i="30"/>
  <c r="J207" i="30"/>
  <c r="I207" i="30"/>
  <c r="T206" i="30"/>
  <c r="Z206" i="30" s="1"/>
  <c r="S206" i="30"/>
  <c r="Y206" i="30" s="1"/>
  <c r="AE206" i="30" s="1"/>
  <c r="AK206" i="30" s="1"/>
  <c r="R206" i="30"/>
  <c r="X206" i="30" s="1"/>
  <c r="AD206" i="30" s="1"/>
  <c r="AJ206" i="30" s="1"/>
  <c r="K206" i="30"/>
  <c r="J206" i="30"/>
  <c r="I206" i="30"/>
  <c r="Z205" i="30"/>
  <c r="Y205" i="30"/>
  <c r="AE205" i="30" s="1"/>
  <c r="AK205" i="30" s="1"/>
  <c r="X205" i="30"/>
  <c r="AD205" i="30" s="1"/>
  <c r="AJ205" i="30" s="1"/>
  <c r="T204" i="30"/>
  <c r="Z204" i="30" s="1"/>
  <c r="S204" i="30"/>
  <c r="Y204" i="30" s="1"/>
  <c r="AE204" i="30" s="1"/>
  <c r="AK204" i="30" s="1"/>
  <c r="R204" i="30"/>
  <c r="X204" i="30" s="1"/>
  <c r="AD204" i="30" s="1"/>
  <c r="AJ204" i="30" s="1"/>
  <c r="K204" i="30"/>
  <c r="J204" i="30"/>
  <c r="I204" i="30"/>
  <c r="T203" i="30"/>
  <c r="Z203" i="30" s="1"/>
  <c r="S203" i="30"/>
  <c r="Y203" i="30" s="1"/>
  <c r="AE203" i="30" s="1"/>
  <c r="AK203" i="30" s="1"/>
  <c r="R203" i="30"/>
  <c r="X203" i="30" s="1"/>
  <c r="AD203" i="30" s="1"/>
  <c r="AJ203" i="30" s="1"/>
  <c r="K203" i="30"/>
  <c r="J203" i="30"/>
  <c r="I203" i="30"/>
  <c r="T202" i="30"/>
  <c r="Z202" i="30" s="1"/>
  <c r="S202" i="30"/>
  <c r="Y202" i="30" s="1"/>
  <c r="AE202" i="30" s="1"/>
  <c r="R202" i="30"/>
  <c r="X202" i="30" s="1"/>
  <c r="AD202" i="30" s="1"/>
  <c r="AJ202" i="30" s="1"/>
  <c r="K202" i="30"/>
  <c r="J202" i="30"/>
  <c r="I202" i="30"/>
  <c r="T201" i="30"/>
  <c r="Z201" i="30" s="1"/>
  <c r="S201" i="30"/>
  <c r="Y201" i="30" s="1"/>
  <c r="AE201" i="30" s="1"/>
  <c r="AK201" i="30" s="1"/>
  <c r="R201" i="30"/>
  <c r="X201" i="30" s="1"/>
  <c r="AD201" i="30" s="1"/>
  <c r="AJ201" i="30" s="1"/>
  <c r="K201" i="30"/>
  <c r="J201" i="30"/>
  <c r="I201" i="30"/>
  <c r="T200" i="30"/>
  <c r="Z200" i="30" s="1"/>
  <c r="S200" i="30"/>
  <c r="Y200" i="30" s="1"/>
  <c r="AE200" i="30" s="1"/>
  <c r="AK200" i="30" s="1"/>
  <c r="R200" i="30"/>
  <c r="X200" i="30" s="1"/>
  <c r="AD200" i="30" s="1"/>
  <c r="AJ200" i="30" s="1"/>
  <c r="K200" i="30"/>
  <c r="J200" i="30"/>
  <c r="I200" i="30"/>
  <c r="T199" i="30"/>
  <c r="Z199" i="30" s="1"/>
  <c r="S199" i="30"/>
  <c r="Y199" i="30" s="1"/>
  <c r="AE199" i="30" s="1"/>
  <c r="AK199" i="30" s="1"/>
  <c r="R199" i="30"/>
  <c r="X199" i="30" s="1"/>
  <c r="AD199" i="30" s="1"/>
  <c r="AJ199" i="30" s="1"/>
  <c r="K199" i="30"/>
  <c r="J199" i="30"/>
  <c r="I199" i="30"/>
  <c r="T198" i="30"/>
  <c r="Z198" i="30" s="1"/>
  <c r="S198" i="30"/>
  <c r="Y198" i="30" s="1"/>
  <c r="AE198" i="30" s="1"/>
  <c r="AK198" i="30" s="1"/>
  <c r="R198" i="30"/>
  <c r="X198" i="30" s="1"/>
  <c r="AD198" i="30" s="1"/>
  <c r="AJ198" i="30" s="1"/>
  <c r="K198" i="30"/>
  <c r="J198" i="30"/>
  <c r="I198" i="30"/>
  <c r="T197" i="30"/>
  <c r="Z197" i="30" s="1"/>
  <c r="S197" i="30"/>
  <c r="Y197" i="30" s="1"/>
  <c r="AE197" i="30" s="1"/>
  <c r="AK197" i="30" s="1"/>
  <c r="R197" i="30"/>
  <c r="X197" i="30" s="1"/>
  <c r="AD197" i="30" s="1"/>
  <c r="AJ197" i="30" s="1"/>
  <c r="K197" i="30"/>
  <c r="J197" i="30"/>
  <c r="I197" i="30"/>
  <c r="T196" i="30"/>
  <c r="Z196" i="30" s="1"/>
  <c r="S196" i="30"/>
  <c r="Y196" i="30" s="1"/>
  <c r="AE196" i="30" s="1"/>
  <c r="AK196" i="30" s="1"/>
  <c r="R196" i="30"/>
  <c r="K196" i="30"/>
  <c r="J196" i="30"/>
  <c r="I196" i="30"/>
  <c r="T195" i="30"/>
  <c r="Z195" i="30" s="1"/>
  <c r="S195" i="30"/>
  <c r="R195" i="30"/>
  <c r="X195" i="30" s="1"/>
  <c r="AD195" i="30" s="1"/>
  <c r="AJ195" i="30" s="1"/>
  <c r="K195" i="30"/>
  <c r="J195" i="30"/>
  <c r="I195" i="30"/>
  <c r="T194" i="30"/>
  <c r="Z194" i="30" s="1"/>
  <c r="S194" i="30"/>
  <c r="Y194" i="30" s="1"/>
  <c r="AE194" i="30" s="1"/>
  <c r="AK194" i="30" s="1"/>
  <c r="R194" i="30"/>
  <c r="X194" i="30" s="1"/>
  <c r="K194" i="30"/>
  <c r="J194" i="30"/>
  <c r="I194" i="30"/>
  <c r="Z192" i="30"/>
  <c r="AF192" i="30" s="1"/>
  <c r="AL192" i="30" s="1"/>
  <c r="Y192" i="30"/>
  <c r="AE192" i="30" s="1"/>
  <c r="AK192" i="30" s="1"/>
  <c r="X192" i="30"/>
  <c r="AD192" i="30" s="1"/>
  <c r="AJ192" i="30" s="1"/>
  <c r="T191" i="30"/>
  <c r="Z191" i="30" s="1"/>
  <c r="AF191" i="30" s="1"/>
  <c r="AL191" i="30" s="1"/>
  <c r="S191" i="30"/>
  <c r="Y191" i="30" s="1"/>
  <c r="AE191" i="30" s="1"/>
  <c r="AK191" i="30" s="1"/>
  <c r="R191" i="30"/>
  <c r="X191" i="30" s="1"/>
  <c r="AD191" i="30" s="1"/>
  <c r="AJ191" i="30" s="1"/>
  <c r="AL190" i="30"/>
  <c r="AK190" i="30"/>
  <c r="AJ190" i="30"/>
  <c r="T189" i="30"/>
  <c r="Z189" i="30" s="1"/>
  <c r="AF189" i="30" s="1"/>
  <c r="AL189" i="30" s="1"/>
  <c r="S189" i="30"/>
  <c r="Y189" i="30" s="1"/>
  <c r="AE189" i="30" s="1"/>
  <c r="AK189" i="30" s="1"/>
  <c r="R189" i="30"/>
  <c r="X189" i="30" s="1"/>
  <c r="AD189" i="30" s="1"/>
  <c r="AJ189" i="30" s="1"/>
  <c r="K189" i="30"/>
  <c r="J189" i="30"/>
  <c r="I189" i="30"/>
  <c r="T188" i="30"/>
  <c r="Z188" i="30" s="1"/>
  <c r="AF188" i="30" s="1"/>
  <c r="AL188" i="30" s="1"/>
  <c r="S188" i="30"/>
  <c r="R188" i="30"/>
  <c r="X188" i="30" s="1"/>
  <c r="AD188" i="30" s="1"/>
  <c r="AJ188" i="30" s="1"/>
  <c r="K188" i="30"/>
  <c r="J188" i="30"/>
  <c r="I188" i="30"/>
  <c r="T187" i="30"/>
  <c r="Z187" i="30" s="1"/>
  <c r="AF187" i="30" s="1"/>
  <c r="AL187" i="30" s="1"/>
  <c r="S187" i="30"/>
  <c r="Y187" i="30" s="1"/>
  <c r="AE187" i="30" s="1"/>
  <c r="AK187" i="30" s="1"/>
  <c r="R187" i="30"/>
  <c r="X187" i="30" s="1"/>
  <c r="AD187" i="30" s="1"/>
  <c r="AJ187" i="30" s="1"/>
  <c r="K187" i="30"/>
  <c r="J187" i="30"/>
  <c r="I187" i="30"/>
  <c r="T186" i="30"/>
  <c r="Z186" i="30" s="1"/>
  <c r="AF186" i="30" s="1"/>
  <c r="AL186" i="30" s="1"/>
  <c r="S186" i="30"/>
  <c r="Y186" i="30" s="1"/>
  <c r="AE186" i="30" s="1"/>
  <c r="AK186" i="30" s="1"/>
  <c r="R186" i="30"/>
  <c r="X186" i="30" s="1"/>
  <c r="AD186" i="30" s="1"/>
  <c r="AJ186" i="30" s="1"/>
  <c r="K186" i="30"/>
  <c r="J186" i="30"/>
  <c r="I186" i="30"/>
  <c r="AF185" i="30"/>
  <c r="AL185" i="30" s="1"/>
  <c r="AE185" i="30"/>
  <c r="AK185" i="30" s="1"/>
  <c r="AD185" i="30"/>
  <c r="AJ185" i="30" s="1"/>
  <c r="T184" i="30"/>
  <c r="S184" i="30"/>
  <c r="Y184" i="30" s="1"/>
  <c r="AE184" i="30" s="1"/>
  <c r="AK184" i="30" s="1"/>
  <c r="R184" i="30"/>
  <c r="K184" i="30"/>
  <c r="J184" i="30"/>
  <c r="I184" i="30"/>
  <c r="T183" i="30"/>
  <c r="Z183" i="30" s="1"/>
  <c r="AF183" i="30" s="1"/>
  <c r="S183" i="30"/>
  <c r="Y183" i="30" s="1"/>
  <c r="AE183" i="30" s="1"/>
  <c r="R183" i="30"/>
  <c r="X183" i="30" s="1"/>
  <c r="K183" i="30"/>
  <c r="J183" i="30"/>
  <c r="I183" i="30"/>
  <c r="AI182" i="30"/>
  <c r="AH182" i="30"/>
  <c r="AG182" i="30"/>
  <c r="AC182" i="30"/>
  <c r="AB182" i="30"/>
  <c r="AA182" i="30"/>
  <c r="W182" i="30"/>
  <c r="W169" i="30" s="1"/>
  <c r="V182" i="30"/>
  <c r="V169" i="30" s="1"/>
  <c r="U182" i="30"/>
  <c r="U169" i="30" s="1"/>
  <c r="Q182" i="30"/>
  <c r="Q169" i="30" s="1"/>
  <c r="P182" i="30"/>
  <c r="P169" i="30" s="1"/>
  <c r="O182" i="30"/>
  <c r="O169" i="30" s="1"/>
  <c r="N182" i="30"/>
  <c r="N169" i="30" s="1"/>
  <c r="M182" i="30"/>
  <c r="L182" i="30"/>
  <c r="L169" i="30" s="1"/>
  <c r="H182" i="30"/>
  <c r="H169" i="30" s="1"/>
  <c r="G182" i="30"/>
  <c r="G169" i="30" s="1"/>
  <c r="F182" i="30"/>
  <c r="Z181" i="30"/>
  <c r="AF181" i="30" s="1"/>
  <c r="AL181" i="30" s="1"/>
  <c r="Y181" i="30"/>
  <c r="AE181" i="30" s="1"/>
  <c r="AK181" i="30" s="1"/>
  <c r="X181" i="30"/>
  <c r="AD181" i="30" s="1"/>
  <c r="AJ181" i="30" s="1"/>
  <c r="T180" i="30"/>
  <c r="Z180" i="30" s="1"/>
  <c r="AF180" i="30" s="1"/>
  <c r="AL180" i="30" s="1"/>
  <c r="S180" i="30"/>
  <c r="Y180" i="30" s="1"/>
  <c r="AE180" i="30" s="1"/>
  <c r="AK180" i="30" s="1"/>
  <c r="R180" i="30"/>
  <c r="X180" i="30" s="1"/>
  <c r="AD180" i="30" s="1"/>
  <c r="AJ180" i="30" s="1"/>
  <c r="K180" i="30"/>
  <c r="J180" i="30"/>
  <c r="I180" i="30"/>
  <c r="T179" i="30"/>
  <c r="Z179" i="30" s="1"/>
  <c r="AF179" i="30" s="1"/>
  <c r="AL179" i="30" s="1"/>
  <c r="S179" i="30"/>
  <c r="Y179" i="30" s="1"/>
  <c r="AE179" i="30" s="1"/>
  <c r="AK179" i="30" s="1"/>
  <c r="R179" i="30"/>
  <c r="X179" i="30" s="1"/>
  <c r="AD179" i="30" s="1"/>
  <c r="AJ179" i="30" s="1"/>
  <c r="K179" i="30"/>
  <c r="J179" i="30"/>
  <c r="I179" i="30"/>
  <c r="Z178" i="30"/>
  <c r="AF178" i="30" s="1"/>
  <c r="AL178" i="30" s="1"/>
  <c r="Y178" i="30"/>
  <c r="AE178" i="30" s="1"/>
  <c r="AK178" i="30" s="1"/>
  <c r="X178" i="30"/>
  <c r="AD178" i="30" s="1"/>
  <c r="AJ178" i="30" s="1"/>
  <c r="T177" i="30"/>
  <c r="Z177" i="30" s="1"/>
  <c r="AF177" i="30" s="1"/>
  <c r="AL177" i="30" s="1"/>
  <c r="S177" i="30"/>
  <c r="Y177" i="30" s="1"/>
  <c r="AE177" i="30" s="1"/>
  <c r="AK177" i="30" s="1"/>
  <c r="R177" i="30"/>
  <c r="X177" i="30" s="1"/>
  <c r="AD177" i="30" s="1"/>
  <c r="AJ177" i="30" s="1"/>
  <c r="K177" i="30"/>
  <c r="J177" i="30"/>
  <c r="I177" i="30"/>
  <c r="T176" i="30"/>
  <c r="Z176" i="30" s="1"/>
  <c r="AF176" i="30" s="1"/>
  <c r="AL176" i="30" s="1"/>
  <c r="S176" i="30"/>
  <c r="Y176" i="30" s="1"/>
  <c r="AE176" i="30" s="1"/>
  <c r="AK176" i="30" s="1"/>
  <c r="R176" i="30"/>
  <c r="X176" i="30" s="1"/>
  <c r="AD176" i="30" s="1"/>
  <c r="AJ176" i="30" s="1"/>
  <c r="K176" i="30"/>
  <c r="J176" i="30"/>
  <c r="I176" i="30"/>
  <c r="T175" i="30"/>
  <c r="Z175" i="30" s="1"/>
  <c r="AF175" i="30" s="1"/>
  <c r="AL175" i="30" s="1"/>
  <c r="R175" i="30"/>
  <c r="X175" i="30" s="1"/>
  <c r="AD175" i="30" s="1"/>
  <c r="AJ175" i="30" s="1"/>
  <c r="M175" i="30"/>
  <c r="K175" i="30"/>
  <c r="I175" i="30"/>
  <c r="AL174" i="30"/>
  <c r="AK174" i="30"/>
  <c r="AJ174" i="30"/>
  <c r="AF173" i="30"/>
  <c r="AL173" i="30" s="1"/>
  <c r="AE173" i="30"/>
  <c r="AK173" i="30" s="1"/>
  <c r="AD173" i="30"/>
  <c r="AJ173" i="30" s="1"/>
  <c r="AF172" i="30"/>
  <c r="AL172" i="30" s="1"/>
  <c r="AE172" i="30"/>
  <c r="AK172" i="30" s="1"/>
  <c r="AD172" i="30"/>
  <c r="AI171" i="30"/>
  <c r="AH171" i="30"/>
  <c r="AG171" i="30"/>
  <c r="AC171" i="30"/>
  <c r="AB171" i="30"/>
  <c r="AA171" i="30"/>
  <c r="Z171" i="30"/>
  <c r="Y171" i="30"/>
  <c r="X171" i="30"/>
  <c r="T170" i="30"/>
  <c r="Z170" i="30" s="1"/>
  <c r="S170" i="30"/>
  <c r="Y170" i="30" s="1"/>
  <c r="AE170" i="30" s="1"/>
  <c r="R170" i="30"/>
  <c r="X170" i="30" s="1"/>
  <c r="K170" i="30"/>
  <c r="J170" i="30"/>
  <c r="I170" i="30"/>
  <c r="F169" i="30"/>
  <c r="T168" i="30"/>
  <c r="Z168" i="30" s="1"/>
  <c r="AF168" i="30" s="1"/>
  <c r="AL168" i="30" s="1"/>
  <c r="S168" i="30"/>
  <c r="Y168" i="30" s="1"/>
  <c r="AE168" i="30" s="1"/>
  <c r="AK168" i="30" s="1"/>
  <c r="R168" i="30"/>
  <c r="X168" i="30" s="1"/>
  <c r="AD168" i="30" s="1"/>
  <c r="AJ168" i="30" s="1"/>
  <c r="K168" i="30"/>
  <c r="J168" i="30"/>
  <c r="I168" i="30"/>
  <c r="T167" i="30"/>
  <c r="S167" i="30"/>
  <c r="Y167" i="30" s="1"/>
  <c r="AE167" i="30" s="1"/>
  <c r="AK167" i="30" s="1"/>
  <c r="R167" i="30"/>
  <c r="K167" i="30"/>
  <c r="J167" i="30"/>
  <c r="I167" i="30"/>
  <c r="T166" i="30"/>
  <c r="Z166" i="30" s="1"/>
  <c r="S166" i="30"/>
  <c r="Y166" i="30" s="1"/>
  <c r="AE166" i="30" s="1"/>
  <c r="AK166" i="30" s="1"/>
  <c r="R166" i="30"/>
  <c r="X166" i="30" s="1"/>
  <c r="K166" i="30"/>
  <c r="J166" i="30"/>
  <c r="I166" i="30"/>
  <c r="AI165" i="30"/>
  <c r="AI164" i="30" s="1"/>
  <c r="AH165" i="30"/>
  <c r="AH164" i="30" s="1"/>
  <c r="AG165" i="30"/>
  <c r="AG164" i="30" s="1"/>
  <c r="AC165" i="30"/>
  <c r="AC164" i="30" s="1"/>
  <c r="AB165" i="30"/>
  <c r="AB164" i="30" s="1"/>
  <c r="AA165" i="30"/>
  <c r="AA164" i="30" s="1"/>
  <c r="W165" i="30"/>
  <c r="W164" i="30" s="1"/>
  <c r="V165" i="30"/>
  <c r="U165" i="30"/>
  <c r="U164" i="30" s="1"/>
  <c r="Q165" i="30"/>
  <c r="Q164" i="30" s="1"/>
  <c r="P165" i="30"/>
  <c r="P164" i="30" s="1"/>
  <c r="O165" i="30"/>
  <c r="O164" i="30" s="1"/>
  <c r="N165" i="30"/>
  <c r="N164" i="30" s="1"/>
  <c r="M165" i="30"/>
  <c r="M164" i="30" s="1"/>
  <c r="L165" i="30"/>
  <c r="L164" i="30" s="1"/>
  <c r="H165" i="30"/>
  <c r="H164" i="30" s="1"/>
  <c r="G165" i="30"/>
  <c r="G164" i="30" s="1"/>
  <c r="F165" i="30"/>
  <c r="F164" i="30" s="1"/>
  <c r="V164" i="30"/>
  <c r="T160" i="30"/>
  <c r="Z160" i="30" s="1"/>
  <c r="AF160" i="30" s="1"/>
  <c r="AL160" i="30" s="1"/>
  <c r="S160" i="30"/>
  <c r="Y160" i="30" s="1"/>
  <c r="AE160" i="30" s="1"/>
  <c r="AK160" i="30" s="1"/>
  <c r="R160" i="30"/>
  <c r="X160" i="30" s="1"/>
  <c r="AD160" i="30" s="1"/>
  <c r="AJ160" i="30" s="1"/>
  <c r="K160" i="30"/>
  <c r="J160" i="30"/>
  <c r="I160" i="30"/>
  <c r="T159" i="30"/>
  <c r="Z159" i="30" s="1"/>
  <c r="AF159" i="30" s="1"/>
  <c r="AL159" i="30" s="1"/>
  <c r="S159" i="30"/>
  <c r="Y159" i="30" s="1"/>
  <c r="AE159" i="30" s="1"/>
  <c r="AK159" i="30" s="1"/>
  <c r="R159" i="30"/>
  <c r="X159" i="30" s="1"/>
  <c r="AD159" i="30" s="1"/>
  <c r="AJ159" i="30" s="1"/>
  <c r="K159" i="30"/>
  <c r="J159" i="30"/>
  <c r="I159" i="30"/>
  <c r="AI158" i="30"/>
  <c r="AI156" i="30" s="1"/>
  <c r="AH158" i="30"/>
  <c r="AH156" i="30" s="1"/>
  <c r="AG158" i="30"/>
  <c r="AC158" i="30"/>
  <c r="AC156" i="30" s="1"/>
  <c r="AB158" i="30"/>
  <c r="AB156" i="30" s="1"/>
  <c r="AA158" i="30"/>
  <c r="AA156" i="30" s="1"/>
  <c r="W158" i="30"/>
  <c r="W156" i="30" s="1"/>
  <c r="V158" i="30"/>
  <c r="V156" i="30" s="1"/>
  <c r="U158" i="30"/>
  <c r="U156" i="30" s="1"/>
  <c r="Q158" i="30"/>
  <c r="P158" i="30"/>
  <c r="P156" i="30" s="1"/>
  <c r="O158" i="30"/>
  <c r="N158" i="30"/>
  <c r="N156" i="30" s="1"/>
  <c r="M158" i="30"/>
  <c r="M156" i="30" s="1"/>
  <c r="L158" i="30"/>
  <c r="L156" i="30" s="1"/>
  <c r="H158" i="30"/>
  <c r="G158" i="30"/>
  <c r="G156" i="30" s="1"/>
  <c r="F158" i="30"/>
  <c r="F156" i="30" s="1"/>
  <c r="AL157" i="30"/>
  <c r="AK157" i="30"/>
  <c r="AG157" i="30"/>
  <c r="AJ157" i="30" s="1"/>
  <c r="Q156" i="30"/>
  <c r="T155" i="30"/>
  <c r="Z155" i="30" s="1"/>
  <c r="AF155" i="30" s="1"/>
  <c r="AL155" i="30" s="1"/>
  <c r="S155" i="30"/>
  <c r="Y155" i="30" s="1"/>
  <c r="AE155" i="30" s="1"/>
  <c r="AK155" i="30" s="1"/>
  <c r="R155" i="30"/>
  <c r="X155" i="30" s="1"/>
  <c r="AD155" i="30" s="1"/>
  <c r="AJ155" i="30" s="1"/>
  <c r="T154" i="30"/>
  <c r="Z154" i="30" s="1"/>
  <c r="AF154" i="30" s="1"/>
  <c r="AL154" i="30" s="1"/>
  <c r="S154" i="30"/>
  <c r="Y154" i="30" s="1"/>
  <c r="AE154" i="30" s="1"/>
  <c r="AK154" i="30" s="1"/>
  <c r="R154" i="30"/>
  <c r="X154" i="30" s="1"/>
  <c r="AD154" i="30" s="1"/>
  <c r="AJ154" i="30" s="1"/>
  <c r="S153" i="30"/>
  <c r="Y153" i="30" s="1"/>
  <c r="AE153" i="30" s="1"/>
  <c r="AK153" i="30" s="1"/>
  <c r="R153" i="30"/>
  <c r="X153" i="30" s="1"/>
  <c r="AD153" i="30" s="1"/>
  <c r="AJ153" i="30" s="1"/>
  <c r="N153" i="30"/>
  <c r="T153" i="30" s="1"/>
  <c r="Z153" i="30" s="1"/>
  <c r="AF153" i="30" s="1"/>
  <c r="AL153" i="30" s="1"/>
  <c r="J153" i="30"/>
  <c r="I153" i="30"/>
  <c r="H153" i="30"/>
  <c r="R152" i="30"/>
  <c r="X152" i="30" s="1"/>
  <c r="M152" i="30"/>
  <c r="N152" i="30" s="1"/>
  <c r="I152" i="30"/>
  <c r="G152" i="30"/>
  <c r="H152" i="30" s="1"/>
  <c r="AI151" i="30"/>
  <c r="AH151" i="30"/>
  <c r="AG151" i="30"/>
  <c r="AC151" i="30"/>
  <c r="AB151" i="30"/>
  <c r="AA151" i="30"/>
  <c r="W151" i="30"/>
  <c r="V151" i="30"/>
  <c r="U151" i="30"/>
  <c r="Q151" i="30"/>
  <c r="P151" i="30"/>
  <c r="O151" i="30"/>
  <c r="L151" i="30"/>
  <c r="F151" i="30"/>
  <c r="T150" i="30"/>
  <c r="Z150" i="30" s="1"/>
  <c r="AF150" i="30" s="1"/>
  <c r="S150" i="30"/>
  <c r="Y150" i="30" s="1"/>
  <c r="R150" i="30"/>
  <c r="X150" i="30" s="1"/>
  <c r="K150" i="30"/>
  <c r="J150" i="30"/>
  <c r="I150" i="30"/>
  <c r="AI149" i="30"/>
  <c r="AH149" i="30"/>
  <c r="AG149" i="30"/>
  <c r="AC149" i="30"/>
  <c r="AB149" i="30"/>
  <c r="AA149" i="30"/>
  <c r="W149" i="30"/>
  <c r="V149" i="30"/>
  <c r="U149" i="30"/>
  <c r="Q149" i="30"/>
  <c r="P149" i="30"/>
  <c r="O149" i="30"/>
  <c r="N149" i="30"/>
  <c r="M149" i="30"/>
  <c r="L149" i="30"/>
  <c r="I149" i="30" s="1"/>
  <c r="H149" i="30"/>
  <c r="G149" i="30"/>
  <c r="F149" i="30"/>
  <c r="T148" i="30"/>
  <c r="Z148" i="30" s="1"/>
  <c r="AF148" i="30" s="1"/>
  <c r="AF147" i="30" s="1"/>
  <c r="S148" i="30"/>
  <c r="Y148" i="30" s="1"/>
  <c r="R148" i="30"/>
  <c r="X148" i="30" s="1"/>
  <c r="K148" i="30"/>
  <c r="J148" i="30"/>
  <c r="I148" i="30"/>
  <c r="AI147" i="30"/>
  <c r="AH147" i="30"/>
  <c r="AG147" i="30"/>
  <c r="AC147" i="30"/>
  <c r="AB147" i="30"/>
  <c r="AA147" i="30"/>
  <c r="W147" i="30"/>
  <c r="V147" i="30"/>
  <c r="U147" i="30"/>
  <c r="Q147" i="30"/>
  <c r="P147" i="30"/>
  <c r="O147" i="30"/>
  <c r="N147" i="30"/>
  <c r="K147" i="30" s="1"/>
  <c r="M147" i="30"/>
  <c r="L147" i="30"/>
  <c r="H147" i="30"/>
  <c r="G147" i="30"/>
  <c r="F147" i="30"/>
  <c r="T146" i="30"/>
  <c r="Z146" i="30" s="1"/>
  <c r="AF146" i="30" s="1"/>
  <c r="S146" i="30"/>
  <c r="Y146" i="30" s="1"/>
  <c r="AE146" i="30" s="1"/>
  <c r="R146" i="30"/>
  <c r="X146" i="30" s="1"/>
  <c r="K146" i="30"/>
  <c r="J146" i="30"/>
  <c r="I146" i="30"/>
  <c r="AI145" i="30"/>
  <c r="AH145" i="30"/>
  <c r="AG145" i="30"/>
  <c r="AC145" i="30"/>
  <c r="AB145" i="30"/>
  <c r="AA145" i="30"/>
  <c r="W145" i="30"/>
  <c r="V145" i="30"/>
  <c r="U145" i="30"/>
  <c r="Q145" i="30"/>
  <c r="P145" i="30"/>
  <c r="O145" i="30"/>
  <c r="N145" i="30"/>
  <c r="K145" i="30" s="1"/>
  <c r="M145" i="30"/>
  <c r="L145" i="30"/>
  <c r="H145" i="30"/>
  <c r="G145" i="30"/>
  <c r="F145" i="30"/>
  <c r="L143" i="30"/>
  <c r="M143" i="30" s="1"/>
  <c r="N143" i="30" s="1"/>
  <c r="F143" i="30"/>
  <c r="AI142" i="30"/>
  <c r="AH142" i="30"/>
  <c r="AC142" i="30"/>
  <c r="AB142" i="30"/>
  <c r="AA142" i="30"/>
  <c r="W142" i="30"/>
  <c r="V142" i="30"/>
  <c r="U142" i="30"/>
  <c r="Q142" i="30"/>
  <c r="P142" i="30"/>
  <c r="O142" i="30"/>
  <c r="T141" i="30"/>
  <c r="Z141" i="30" s="1"/>
  <c r="S141" i="30"/>
  <c r="R141" i="30"/>
  <c r="X141" i="30" s="1"/>
  <c r="AD141" i="30" s="1"/>
  <c r="AD140" i="30" s="1"/>
  <c r="K141" i="30"/>
  <c r="J141" i="30"/>
  <c r="I141" i="30"/>
  <c r="AI140" i="30"/>
  <c r="AH140" i="30"/>
  <c r="AC140" i="30"/>
  <c r="AB140" i="30"/>
  <c r="AA140" i="30"/>
  <c r="W140" i="30"/>
  <c r="V140" i="30"/>
  <c r="U140" i="30"/>
  <c r="Q140" i="30"/>
  <c r="P140" i="30"/>
  <c r="O140" i="30"/>
  <c r="N140" i="30"/>
  <c r="M140" i="30"/>
  <c r="L140" i="30"/>
  <c r="I140" i="30" s="1"/>
  <c r="H140" i="30"/>
  <c r="G140" i="30"/>
  <c r="F140" i="30"/>
  <c r="AL139" i="30"/>
  <c r="AK139" i="30"/>
  <c r="AJ139" i="30"/>
  <c r="T138" i="30"/>
  <c r="Z138" i="30" s="1"/>
  <c r="AF138" i="30" s="1"/>
  <c r="S138" i="30"/>
  <c r="Y138" i="30" s="1"/>
  <c r="R138" i="30"/>
  <c r="K138" i="30"/>
  <c r="J138" i="30"/>
  <c r="I138" i="30"/>
  <c r="AI137" i="30"/>
  <c r="AH137" i="30"/>
  <c r="AG137" i="30"/>
  <c r="AC137" i="30"/>
  <c r="AB137" i="30"/>
  <c r="AA137" i="30"/>
  <c r="Z137" i="30"/>
  <c r="W137" i="30"/>
  <c r="V137" i="30"/>
  <c r="U137" i="30"/>
  <c r="T137" i="30"/>
  <c r="S137" i="30"/>
  <c r="Q137" i="30"/>
  <c r="P137" i="30"/>
  <c r="O137" i="30"/>
  <c r="N137" i="30"/>
  <c r="M137" i="30"/>
  <c r="L137" i="30"/>
  <c r="H137" i="30"/>
  <c r="G137" i="30"/>
  <c r="F137" i="30"/>
  <c r="N136" i="30"/>
  <c r="M136" i="30"/>
  <c r="L136" i="30"/>
  <c r="R136" i="30" s="1"/>
  <c r="X136" i="30" s="1"/>
  <c r="AD136" i="30" s="1"/>
  <c r="H136" i="30"/>
  <c r="H135" i="30" s="1"/>
  <c r="G136" i="30"/>
  <c r="G135" i="30" s="1"/>
  <c r="F136" i="30"/>
  <c r="F135" i="30" s="1"/>
  <c r="AI135" i="30"/>
  <c r="AH135" i="30"/>
  <c r="AG135" i="30"/>
  <c r="AC135" i="30"/>
  <c r="AB135" i="30"/>
  <c r="AA135" i="30"/>
  <c r="W135" i="30"/>
  <c r="V135" i="30"/>
  <c r="U135" i="30"/>
  <c r="Q135" i="30"/>
  <c r="P135" i="30"/>
  <c r="O135" i="30"/>
  <c r="N134" i="30"/>
  <c r="T134" i="30" s="1"/>
  <c r="M134" i="30"/>
  <c r="L134" i="30"/>
  <c r="H134" i="30"/>
  <c r="H133" i="30" s="1"/>
  <c r="G134" i="30"/>
  <c r="G133" i="30" s="1"/>
  <c r="F134" i="30"/>
  <c r="AI133" i="30"/>
  <c r="AH133" i="30"/>
  <c r="AG133" i="30"/>
  <c r="AC133" i="30"/>
  <c r="AB133" i="30"/>
  <c r="AA133" i="30"/>
  <c r="W133" i="30"/>
  <c r="V133" i="30"/>
  <c r="U133" i="30"/>
  <c r="Q133" i="30"/>
  <c r="P133" i="30"/>
  <c r="O133" i="30"/>
  <c r="F133" i="30"/>
  <c r="S130" i="30"/>
  <c r="Y130" i="30" s="1"/>
  <c r="R130" i="30"/>
  <c r="N130" i="30"/>
  <c r="N129" i="30" s="1"/>
  <c r="J130" i="30"/>
  <c r="I130" i="30"/>
  <c r="H130" i="30"/>
  <c r="H129" i="30" s="1"/>
  <c r="H128" i="30" s="1"/>
  <c r="AI129" i="30"/>
  <c r="AH129" i="30"/>
  <c r="AH128" i="30" s="1"/>
  <c r="AG129" i="30"/>
  <c r="AG128" i="30" s="1"/>
  <c r="AC129" i="30"/>
  <c r="AC128" i="30" s="1"/>
  <c r="AB129" i="30"/>
  <c r="AB128" i="30" s="1"/>
  <c r="AA129" i="30"/>
  <c r="AA128" i="30" s="1"/>
  <c r="W129" i="30"/>
  <c r="W128" i="30" s="1"/>
  <c r="V129" i="30"/>
  <c r="V128" i="30" s="1"/>
  <c r="U129" i="30"/>
  <c r="U128" i="30" s="1"/>
  <c r="Q129" i="30"/>
  <c r="Q128" i="30" s="1"/>
  <c r="P129" i="30"/>
  <c r="P128" i="30" s="1"/>
  <c r="O129" i="30"/>
  <c r="O128" i="30" s="1"/>
  <c r="M129" i="30"/>
  <c r="L129" i="30"/>
  <c r="G129" i="30"/>
  <c r="G128" i="30" s="1"/>
  <c r="F129" i="30"/>
  <c r="F128" i="30" s="1"/>
  <c r="AI128" i="30"/>
  <c r="AL127" i="30"/>
  <c r="AK127" i="30"/>
  <c r="AJ127" i="30"/>
  <c r="T126" i="30"/>
  <c r="S126" i="30"/>
  <c r="Y126" i="30" s="1"/>
  <c r="AE126" i="30" s="1"/>
  <c r="AK126" i="30" s="1"/>
  <c r="R126" i="30"/>
  <c r="K126" i="30"/>
  <c r="J126" i="30"/>
  <c r="I126" i="30"/>
  <c r="T125" i="30"/>
  <c r="Z125" i="30" s="1"/>
  <c r="S125" i="30"/>
  <c r="Y125" i="30" s="1"/>
  <c r="AE125" i="30" s="1"/>
  <c r="R125" i="30"/>
  <c r="X125" i="30" s="1"/>
  <c r="K125" i="30"/>
  <c r="J125" i="30"/>
  <c r="I125" i="30"/>
  <c r="AI124" i="30"/>
  <c r="AI123" i="30" s="1"/>
  <c r="AH124" i="30"/>
  <c r="AH123" i="30" s="1"/>
  <c r="AG124" i="30"/>
  <c r="AG123" i="30" s="1"/>
  <c r="AC124" i="30"/>
  <c r="AC123" i="30" s="1"/>
  <c r="AB124" i="30"/>
  <c r="AB123" i="30" s="1"/>
  <c r="AA124" i="30"/>
  <c r="AA123" i="30" s="1"/>
  <c r="W124" i="30"/>
  <c r="W123" i="30" s="1"/>
  <c r="V124" i="30"/>
  <c r="V123" i="30" s="1"/>
  <c r="U124" i="30"/>
  <c r="U123" i="30" s="1"/>
  <c r="Q124" i="30"/>
  <c r="Q123" i="30" s="1"/>
  <c r="P124" i="30"/>
  <c r="P123" i="30" s="1"/>
  <c r="O124" i="30"/>
  <c r="O123" i="30" s="1"/>
  <c r="N124" i="30"/>
  <c r="M124" i="30"/>
  <c r="L124" i="30"/>
  <c r="H124" i="30"/>
  <c r="H123" i="30" s="1"/>
  <c r="G124" i="30"/>
  <c r="G123" i="30" s="1"/>
  <c r="F124" i="30"/>
  <c r="F123" i="30" s="1"/>
  <c r="AL122" i="30"/>
  <c r="AK122" i="30"/>
  <c r="AJ122" i="30"/>
  <c r="AL121" i="30"/>
  <c r="AK121" i="30"/>
  <c r="AJ121" i="30"/>
  <c r="AL120" i="30"/>
  <c r="AK120" i="30"/>
  <c r="AJ120" i="30"/>
  <c r="T120" i="30"/>
  <c r="Z120" i="30" s="1"/>
  <c r="Z119" i="30" s="1"/>
  <c r="S120" i="30"/>
  <c r="Y120" i="30" s="1"/>
  <c r="Y119" i="30" s="1"/>
  <c r="R120" i="30"/>
  <c r="X120" i="30" s="1"/>
  <c r="X119" i="30" s="1"/>
  <c r="K120" i="30"/>
  <c r="J120" i="30"/>
  <c r="I120" i="30"/>
  <c r="AI119" i="30"/>
  <c r="AH119" i="30"/>
  <c r="AG119" i="30"/>
  <c r="AF119" i="30"/>
  <c r="AE119" i="30"/>
  <c r="AD119" i="30"/>
  <c r="AC119" i="30"/>
  <c r="AB119" i="30"/>
  <c r="AA119" i="30"/>
  <c r="W119" i="30"/>
  <c r="V119" i="30"/>
  <c r="U119" i="30"/>
  <c r="R119" i="30"/>
  <c r="Q119" i="30"/>
  <c r="P119" i="30"/>
  <c r="O119" i="30"/>
  <c r="N119" i="30"/>
  <c r="M119" i="30"/>
  <c r="L119" i="30"/>
  <c r="H119" i="30"/>
  <c r="G119" i="30"/>
  <c r="F119" i="30"/>
  <c r="AL117" i="30"/>
  <c r="AK117" i="30"/>
  <c r="AJ117" i="30"/>
  <c r="T116" i="30"/>
  <c r="Z116" i="30" s="1"/>
  <c r="AF116" i="30" s="1"/>
  <c r="S116" i="30"/>
  <c r="Y116" i="30" s="1"/>
  <c r="AE116" i="30" s="1"/>
  <c r="AK116" i="30" s="1"/>
  <c r="R116" i="30"/>
  <c r="X116" i="30" s="1"/>
  <c r="AD116" i="30" s="1"/>
  <c r="I116" i="30"/>
  <c r="I263" i="30" s="1"/>
  <c r="G116" i="30"/>
  <c r="G113" i="30" s="1"/>
  <c r="AI115" i="30"/>
  <c r="AI113" i="30" s="1"/>
  <c r="AH115" i="30"/>
  <c r="AG115" i="30"/>
  <c r="AG113" i="30" s="1"/>
  <c r="T114" i="30"/>
  <c r="Z114" i="30" s="1"/>
  <c r="S114" i="30"/>
  <c r="R114" i="30"/>
  <c r="X114" i="30" s="1"/>
  <c r="K114" i="30"/>
  <c r="J114" i="30"/>
  <c r="I114" i="30"/>
  <c r="AH113" i="30"/>
  <c r="AC113" i="30"/>
  <c r="AB113" i="30"/>
  <c r="AA113" i="30"/>
  <c r="W113" i="30"/>
  <c r="V113" i="30"/>
  <c r="U113" i="30"/>
  <c r="Q113" i="30"/>
  <c r="P113" i="30"/>
  <c r="O113" i="30"/>
  <c r="N113" i="30"/>
  <c r="M113" i="30"/>
  <c r="L113" i="30"/>
  <c r="F113" i="30"/>
  <c r="AL112" i="30"/>
  <c r="AK112" i="30"/>
  <c r="AJ112" i="30"/>
  <c r="AL111" i="30"/>
  <c r="AK111" i="30"/>
  <c r="AJ111" i="30"/>
  <c r="R110" i="30"/>
  <c r="R108" i="30" s="1"/>
  <c r="M110" i="30"/>
  <c r="I110" i="30"/>
  <c r="G110" i="30"/>
  <c r="AI109" i="30"/>
  <c r="AI108" i="30" s="1"/>
  <c r="AH109" i="30"/>
  <c r="AH108" i="30" s="1"/>
  <c r="AG109" i="30"/>
  <c r="AG108" i="30" s="1"/>
  <c r="AC108" i="30"/>
  <c r="AB108" i="30"/>
  <c r="AA108" i="30"/>
  <c r="W108" i="30"/>
  <c r="V108" i="30"/>
  <c r="U108" i="30"/>
  <c r="Q108" i="30"/>
  <c r="P108" i="30"/>
  <c r="O108" i="30"/>
  <c r="L108" i="30"/>
  <c r="F108" i="30"/>
  <c r="T106" i="30"/>
  <c r="S106" i="30"/>
  <c r="Y106" i="30" s="1"/>
  <c r="AE106" i="30" s="1"/>
  <c r="AK106" i="30" s="1"/>
  <c r="R106" i="30"/>
  <c r="K106" i="30"/>
  <c r="J106" i="30"/>
  <c r="I106" i="30"/>
  <c r="T105" i="30"/>
  <c r="Z105" i="30" s="1"/>
  <c r="AF105" i="30" s="1"/>
  <c r="S105" i="30"/>
  <c r="Y105" i="30" s="1"/>
  <c r="AE105" i="30" s="1"/>
  <c r="R105" i="30"/>
  <c r="X105" i="30" s="1"/>
  <c r="K105" i="30"/>
  <c r="J105" i="30"/>
  <c r="I105" i="30"/>
  <c r="AI104" i="30"/>
  <c r="AI100" i="30" s="1"/>
  <c r="AI99" i="30" s="1"/>
  <c r="AH104" i="30"/>
  <c r="AG104" i="30"/>
  <c r="AG100" i="30" s="1"/>
  <c r="AG99" i="30" s="1"/>
  <c r="AC104" i="30"/>
  <c r="AC100" i="30" s="1"/>
  <c r="AC99" i="30" s="1"/>
  <c r="AB104" i="30"/>
  <c r="AB100" i="30" s="1"/>
  <c r="AB99" i="30" s="1"/>
  <c r="AA104" i="30"/>
  <c r="W104" i="30"/>
  <c r="W100" i="30" s="1"/>
  <c r="W99" i="30" s="1"/>
  <c r="V104" i="30"/>
  <c r="V100" i="30" s="1"/>
  <c r="V99" i="30" s="1"/>
  <c r="U104" i="30"/>
  <c r="Q104" i="30"/>
  <c r="Q100" i="30" s="1"/>
  <c r="Q99" i="30" s="1"/>
  <c r="P104" i="30"/>
  <c r="P100" i="30" s="1"/>
  <c r="P99" i="30" s="1"/>
  <c r="O104" i="30"/>
  <c r="O100" i="30" s="1"/>
  <c r="O99" i="30" s="1"/>
  <c r="K104" i="30"/>
  <c r="J104" i="30"/>
  <c r="I104" i="30"/>
  <c r="T103" i="30"/>
  <c r="Z103" i="30" s="1"/>
  <c r="AF103" i="30" s="1"/>
  <c r="AL103" i="30" s="1"/>
  <c r="S103" i="30"/>
  <c r="Y103" i="30" s="1"/>
  <c r="AE103" i="30" s="1"/>
  <c r="AK103" i="30" s="1"/>
  <c r="R103" i="30"/>
  <c r="X103" i="30" s="1"/>
  <c r="AD103" i="30" s="1"/>
  <c r="AJ103" i="30" s="1"/>
  <c r="K103" i="30"/>
  <c r="J103" i="30"/>
  <c r="I103" i="30"/>
  <c r="T102" i="30"/>
  <c r="Z102" i="30" s="1"/>
  <c r="AF102" i="30" s="1"/>
  <c r="AL102" i="30" s="1"/>
  <c r="S102" i="30"/>
  <c r="Y102" i="30" s="1"/>
  <c r="AE102" i="30" s="1"/>
  <c r="AK102" i="30" s="1"/>
  <c r="R102" i="30"/>
  <c r="X102" i="30" s="1"/>
  <c r="AD102" i="30" s="1"/>
  <c r="AJ102" i="30" s="1"/>
  <c r="K102" i="30"/>
  <c r="J102" i="30"/>
  <c r="I102" i="30"/>
  <c r="T101" i="30"/>
  <c r="Z101" i="30" s="1"/>
  <c r="AF101" i="30" s="1"/>
  <c r="AL101" i="30" s="1"/>
  <c r="S101" i="30"/>
  <c r="Y101" i="30" s="1"/>
  <c r="R101" i="30"/>
  <c r="X101" i="30" s="1"/>
  <c r="AD101" i="30" s="1"/>
  <c r="K101" i="30"/>
  <c r="J101" i="30"/>
  <c r="I101" i="30"/>
  <c r="AH100" i="30"/>
  <c r="AH99" i="30" s="1"/>
  <c r="N100" i="30"/>
  <c r="M100" i="30"/>
  <c r="L100" i="30"/>
  <c r="H100" i="30"/>
  <c r="H99" i="30" s="1"/>
  <c r="G100" i="30"/>
  <c r="G99" i="30" s="1"/>
  <c r="F100" i="30"/>
  <c r="F99" i="30" s="1"/>
  <c r="AA99" i="30"/>
  <c r="U99" i="30"/>
  <c r="N99" i="30"/>
  <c r="AL98" i="30"/>
  <c r="AK98" i="30"/>
  <c r="AG98" i="30"/>
  <c r="AJ98" i="30" s="1"/>
  <c r="AL97" i="30"/>
  <c r="AK97" i="30"/>
  <c r="AJ97" i="30"/>
  <c r="T96" i="30"/>
  <c r="Z96" i="30" s="1"/>
  <c r="AF96" i="30" s="1"/>
  <c r="S96" i="30"/>
  <c r="Y96" i="30" s="1"/>
  <c r="AE96" i="30" s="1"/>
  <c r="AK96" i="30" s="1"/>
  <c r="R96" i="30"/>
  <c r="X96" i="30" s="1"/>
  <c r="AD96" i="30" s="1"/>
  <c r="K96" i="30"/>
  <c r="J96" i="30"/>
  <c r="I96" i="30"/>
  <c r="AI95" i="30"/>
  <c r="AI94" i="30" s="1"/>
  <c r="AH95" i="30"/>
  <c r="AH94" i="30" s="1"/>
  <c r="AC94" i="30"/>
  <c r="AB94" i="30"/>
  <c r="AA94" i="30"/>
  <c r="W94" i="30"/>
  <c r="V94" i="30"/>
  <c r="U94" i="30"/>
  <c r="Q94" i="30"/>
  <c r="P94" i="30"/>
  <c r="O94" i="30"/>
  <c r="N94" i="30"/>
  <c r="M94" i="30"/>
  <c r="L94" i="30"/>
  <c r="H94" i="30"/>
  <c r="G94" i="30"/>
  <c r="F94" i="30"/>
  <c r="R93" i="30"/>
  <c r="X93" i="30" s="1"/>
  <c r="AD93" i="30" s="1"/>
  <c r="AJ93" i="30" s="1"/>
  <c r="M93" i="30"/>
  <c r="I93" i="30"/>
  <c r="G93" i="30"/>
  <c r="H93" i="30" s="1"/>
  <c r="H92" i="30" s="1"/>
  <c r="H91" i="30" s="1"/>
  <c r="AI92" i="30"/>
  <c r="AI91" i="30" s="1"/>
  <c r="AH92" i="30"/>
  <c r="AH91" i="30" s="1"/>
  <c r="AG92" i="30"/>
  <c r="AG91" i="30" s="1"/>
  <c r="AC92" i="30"/>
  <c r="AC91" i="30" s="1"/>
  <c r="AB92" i="30"/>
  <c r="AB91" i="30" s="1"/>
  <c r="AA92" i="30"/>
  <c r="AA91" i="30" s="1"/>
  <c r="W92" i="30"/>
  <c r="W91" i="30" s="1"/>
  <c r="V92" i="30"/>
  <c r="V91" i="30" s="1"/>
  <c r="U92" i="30"/>
  <c r="U91" i="30" s="1"/>
  <c r="Q92" i="30"/>
  <c r="Q91" i="30" s="1"/>
  <c r="P92" i="30"/>
  <c r="P91" i="30" s="1"/>
  <c r="O92" i="30"/>
  <c r="O91" i="30" s="1"/>
  <c r="L92" i="30"/>
  <c r="F92" i="30"/>
  <c r="F91" i="30" s="1"/>
  <c r="AL90" i="30"/>
  <c r="AK90" i="30"/>
  <c r="AJ90" i="30"/>
  <c r="AL89" i="30"/>
  <c r="AK89" i="30"/>
  <c r="AJ89" i="30"/>
  <c r="R88" i="30"/>
  <c r="X88" i="30" s="1"/>
  <c r="AD88" i="30" s="1"/>
  <c r="AD87" i="30" s="1"/>
  <c r="AD86" i="30" s="1"/>
  <c r="M88" i="30"/>
  <c r="S88" i="30" s="1"/>
  <c r="Y88" i="30" s="1"/>
  <c r="AE88" i="30" s="1"/>
  <c r="I88" i="30"/>
  <c r="G88" i="30"/>
  <c r="AI87" i="30"/>
  <c r="AI86" i="30" s="1"/>
  <c r="AH87" i="30"/>
  <c r="AH86" i="30" s="1"/>
  <c r="AG87" i="30"/>
  <c r="AG86" i="30" s="1"/>
  <c r="AC86" i="30"/>
  <c r="AB86" i="30"/>
  <c r="AA86" i="30"/>
  <c r="W86" i="30"/>
  <c r="V86" i="30"/>
  <c r="U86" i="30"/>
  <c r="Q86" i="30"/>
  <c r="P86" i="30"/>
  <c r="O86" i="30"/>
  <c r="L86" i="30"/>
  <c r="F86" i="30"/>
  <c r="AL85" i="30"/>
  <c r="AK85" i="30"/>
  <c r="AJ85" i="30"/>
  <c r="T84" i="30"/>
  <c r="Z84" i="30" s="1"/>
  <c r="AF84" i="30" s="1"/>
  <c r="AL84" i="30" s="1"/>
  <c r="S84" i="30"/>
  <c r="Y84" i="30" s="1"/>
  <c r="AE84" i="30" s="1"/>
  <c r="AK84" i="30" s="1"/>
  <c r="R84" i="30"/>
  <c r="X84" i="30" s="1"/>
  <c r="AD84" i="30" s="1"/>
  <c r="AJ84" i="30" s="1"/>
  <c r="K84" i="30"/>
  <c r="J84" i="30"/>
  <c r="I84" i="30"/>
  <c r="AI83" i="30"/>
  <c r="AI82" i="30" s="1"/>
  <c r="AH83" i="30"/>
  <c r="AH82" i="30" s="1"/>
  <c r="AG83" i="30"/>
  <c r="AG82" i="30" s="1"/>
  <c r="AF82" i="30"/>
  <c r="AE82" i="30"/>
  <c r="AD82" i="30"/>
  <c r="AC82" i="30"/>
  <c r="AB82" i="30"/>
  <c r="AA82" i="30"/>
  <c r="W82" i="30"/>
  <c r="V82" i="30"/>
  <c r="U82" i="30"/>
  <c r="Q82" i="30"/>
  <c r="P82" i="30"/>
  <c r="O82" i="30"/>
  <c r="N82" i="30"/>
  <c r="M82" i="30"/>
  <c r="L82" i="30"/>
  <c r="H82" i="30"/>
  <c r="G82" i="30"/>
  <c r="F82" i="30"/>
  <c r="AC80" i="30"/>
  <c r="AB80" i="30"/>
  <c r="AA80" i="30"/>
  <c r="W80" i="30"/>
  <c r="V80" i="30"/>
  <c r="U80" i="30"/>
  <c r="Q80" i="30"/>
  <c r="P80" i="30"/>
  <c r="O80" i="30"/>
  <c r="N80" i="30"/>
  <c r="M80" i="30"/>
  <c r="L80" i="30"/>
  <c r="H80" i="30"/>
  <c r="G80" i="30"/>
  <c r="F80" i="30"/>
  <c r="AL79" i="30"/>
  <c r="AK79" i="30"/>
  <c r="AJ79" i="30"/>
  <c r="AL78" i="30"/>
  <c r="AK78" i="30"/>
  <c r="AJ78" i="30"/>
  <c r="N77" i="30"/>
  <c r="M77" i="30"/>
  <c r="S77" i="30" s="1"/>
  <c r="Y77" i="30" s="1"/>
  <c r="AE77" i="30" s="1"/>
  <c r="L77" i="30"/>
  <c r="AI76" i="30"/>
  <c r="AH76" i="30"/>
  <c r="AG76" i="30"/>
  <c r="AI75" i="30"/>
  <c r="AH75" i="30"/>
  <c r="AG75" i="30"/>
  <c r="AC75" i="30"/>
  <c r="AB75" i="30"/>
  <c r="AA75" i="30"/>
  <c r="W75" i="30"/>
  <c r="V75" i="30"/>
  <c r="U75" i="30"/>
  <c r="Q75" i="30"/>
  <c r="P75" i="30"/>
  <c r="O75" i="30"/>
  <c r="H75" i="30"/>
  <c r="G75" i="30"/>
  <c r="F75" i="30"/>
  <c r="T73" i="30"/>
  <c r="Z73" i="30" s="1"/>
  <c r="AF73" i="30" s="1"/>
  <c r="AL73" i="30" s="1"/>
  <c r="S73" i="30"/>
  <c r="Y73" i="30" s="1"/>
  <c r="AE73" i="30" s="1"/>
  <c r="AK73" i="30" s="1"/>
  <c r="R73" i="30"/>
  <c r="X73" i="30" s="1"/>
  <c r="AD73" i="30" s="1"/>
  <c r="AJ73" i="30" s="1"/>
  <c r="K73" i="30"/>
  <c r="J73" i="30"/>
  <c r="I73" i="30"/>
  <c r="AI72" i="30"/>
  <c r="AH72" i="30"/>
  <c r="AG72" i="30"/>
  <c r="AC72" i="30"/>
  <c r="AB72" i="30"/>
  <c r="AA72" i="30"/>
  <c r="W72" i="30"/>
  <c r="V72" i="30"/>
  <c r="U72" i="30"/>
  <c r="Q72" i="30"/>
  <c r="P72" i="30"/>
  <c r="O72" i="30"/>
  <c r="N72" i="30"/>
  <c r="M72" i="30"/>
  <c r="L72" i="30"/>
  <c r="J72" i="30"/>
  <c r="H72" i="30"/>
  <c r="G72" i="30"/>
  <c r="F72" i="30"/>
  <c r="AL69" i="30"/>
  <c r="AK69" i="30"/>
  <c r="AJ69" i="30"/>
  <c r="T68" i="30"/>
  <c r="Z68" i="30" s="1"/>
  <c r="S68" i="30"/>
  <c r="R68" i="30"/>
  <c r="X68" i="30" s="1"/>
  <c r="K68" i="30"/>
  <c r="J68" i="30"/>
  <c r="I68" i="30"/>
  <c r="AI67" i="30"/>
  <c r="AI66" i="30" s="1"/>
  <c r="AH67" i="30"/>
  <c r="AG67" i="30"/>
  <c r="AG66" i="30" s="1"/>
  <c r="AH66" i="30"/>
  <c r="AC66" i="30"/>
  <c r="AC62" i="30" s="1"/>
  <c r="AB66" i="30"/>
  <c r="AB62" i="30" s="1"/>
  <c r="AA66" i="30"/>
  <c r="AA62" i="30" s="1"/>
  <c r="W66" i="30"/>
  <c r="W62" i="30" s="1"/>
  <c r="V66" i="30"/>
  <c r="V62" i="30" s="1"/>
  <c r="U66" i="30"/>
  <c r="U62" i="30" s="1"/>
  <c r="T66" i="30"/>
  <c r="Q66" i="30"/>
  <c r="Q62" i="30" s="1"/>
  <c r="P66" i="30"/>
  <c r="P62" i="30" s="1"/>
  <c r="O66" i="30"/>
  <c r="O62" i="30" s="1"/>
  <c r="N66" i="30"/>
  <c r="N62" i="30" s="1"/>
  <c r="M66" i="30"/>
  <c r="M62" i="30" s="1"/>
  <c r="L66" i="30"/>
  <c r="L62" i="30" s="1"/>
  <c r="H66" i="30"/>
  <c r="H62" i="30" s="1"/>
  <c r="G66" i="30"/>
  <c r="F66" i="30"/>
  <c r="AL65" i="30"/>
  <c r="AK65" i="30"/>
  <c r="AJ65" i="30"/>
  <c r="AL64" i="30"/>
  <c r="AK64" i="30"/>
  <c r="AJ64" i="30"/>
  <c r="AI63" i="30"/>
  <c r="AH63" i="30"/>
  <c r="AH62" i="30" s="1"/>
  <c r="AG63" i="30"/>
  <c r="AF63" i="30"/>
  <c r="AE63" i="30"/>
  <c r="AD63" i="30"/>
  <c r="T63" i="30"/>
  <c r="Z63" i="30" s="1"/>
  <c r="S63" i="30"/>
  <c r="Y63" i="30" s="1"/>
  <c r="R63" i="30"/>
  <c r="K63" i="30"/>
  <c r="J63" i="30"/>
  <c r="I63" i="30"/>
  <c r="G62" i="30"/>
  <c r="T61" i="30"/>
  <c r="Z61" i="30" s="1"/>
  <c r="AF61" i="30" s="1"/>
  <c r="AL61" i="30" s="1"/>
  <c r="S61" i="30"/>
  <c r="Y61" i="30" s="1"/>
  <c r="AE61" i="30" s="1"/>
  <c r="AK61" i="30" s="1"/>
  <c r="R61" i="30"/>
  <c r="X61" i="30" s="1"/>
  <c r="AD61" i="30" s="1"/>
  <c r="AJ61" i="30" s="1"/>
  <c r="K61" i="30"/>
  <c r="J61" i="30"/>
  <c r="I61" i="30"/>
  <c r="T60" i="30"/>
  <c r="S60" i="30"/>
  <c r="Y60" i="30" s="1"/>
  <c r="AE60" i="30" s="1"/>
  <c r="R60" i="30"/>
  <c r="X60" i="30" s="1"/>
  <c r="K60" i="30"/>
  <c r="J60" i="30"/>
  <c r="I60" i="30"/>
  <c r="AI59" i="30"/>
  <c r="AH59" i="30"/>
  <c r="AG59" i="30"/>
  <c r="AC59" i="30"/>
  <c r="AB59" i="30"/>
  <c r="AA59" i="30"/>
  <c r="W59" i="30"/>
  <c r="V59" i="30"/>
  <c r="U59" i="30"/>
  <c r="R59" i="30"/>
  <c r="Q59" i="30"/>
  <c r="P59" i="30"/>
  <c r="O59" i="30"/>
  <c r="O58" i="30" s="1"/>
  <c r="O14" i="30" s="1"/>
  <c r="N59" i="30"/>
  <c r="M59" i="30"/>
  <c r="L59" i="30"/>
  <c r="H59" i="30"/>
  <c r="G59" i="30"/>
  <c r="F59" i="30"/>
  <c r="T57" i="30"/>
  <c r="Z57" i="30" s="1"/>
  <c r="AF57" i="30" s="1"/>
  <c r="S57" i="30"/>
  <c r="Y57" i="30" s="1"/>
  <c r="R57" i="30"/>
  <c r="X57" i="30" s="1"/>
  <c r="AD57" i="30" s="1"/>
  <c r="K57" i="30"/>
  <c r="J57" i="30"/>
  <c r="I57" i="30"/>
  <c r="AI56" i="30"/>
  <c r="AH56" i="30"/>
  <c r="AG56" i="30"/>
  <c r="AC56" i="30"/>
  <c r="AB56" i="30"/>
  <c r="AA56" i="30"/>
  <c r="W56" i="30"/>
  <c r="V56" i="30"/>
  <c r="U56" i="30"/>
  <c r="Q56" i="30"/>
  <c r="P56" i="30"/>
  <c r="O56" i="30"/>
  <c r="N56" i="30"/>
  <c r="M56" i="30"/>
  <c r="L56" i="30"/>
  <c r="H56" i="30"/>
  <c r="G56" i="30"/>
  <c r="F56" i="30"/>
  <c r="T55" i="30"/>
  <c r="S55" i="30"/>
  <c r="Y55" i="30" s="1"/>
  <c r="R55" i="30"/>
  <c r="X55" i="30" s="1"/>
  <c r="AD55" i="30" s="1"/>
  <c r="K55" i="30"/>
  <c r="J55" i="30"/>
  <c r="I55" i="30"/>
  <c r="AI54" i="30"/>
  <c r="AH54" i="30"/>
  <c r="AG54" i="30"/>
  <c r="AC54" i="30"/>
  <c r="AB54" i="30"/>
  <c r="AB53" i="30" s="1"/>
  <c r="AA54" i="30"/>
  <c r="W54" i="30"/>
  <c r="V54" i="30"/>
  <c r="U54" i="30"/>
  <c r="Q54" i="30"/>
  <c r="P54" i="30"/>
  <c r="O54" i="30"/>
  <c r="N54" i="30"/>
  <c r="M54" i="30"/>
  <c r="L54" i="30"/>
  <c r="H54" i="30"/>
  <c r="G54" i="30"/>
  <c r="F54" i="30"/>
  <c r="T52" i="30"/>
  <c r="Z52" i="30" s="1"/>
  <c r="AF52" i="30" s="1"/>
  <c r="AL52" i="30" s="1"/>
  <c r="S52" i="30"/>
  <c r="Y52" i="30" s="1"/>
  <c r="AE52" i="30" s="1"/>
  <c r="AK52" i="30" s="1"/>
  <c r="R52" i="30"/>
  <c r="K52" i="30"/>
  <c r="J52" i="30"/>
  <c r="I52" i="30"/>
  <c r="T51" i="30"/>
  <c r="Z51" i="30" s="1"/>
  <c r="AF51" i="30" s="1"/>
  <c r="S51" i="30"/>
  <c r="R51" i="30"/>
  <c r="X51" i="30" s="1"/>
  <c r="AD51" i="30" s="1"/>
  <c r="K51" i="30"/>
  <c r="J51" i="30"/>
  <c r="I51" i="30"/>
  <c r="AI50" i="30"/>
  <c r="AH50" i="30"/>
  <c r="AG50" i="30"/>
  <c r="AC50" i="30"/>
  <c r="AB50" i="30"/>
  <c r="AA50" i="30"/>
  <c r="W50" i="30"/>
  <c r="V50" i="30"/>
  <c r="U50" i="30"/>
  <c r="Q50" i="30"/>
  <c r="P50" i="30"/>
  <c r="O50" i="30"/>
  <c r="N50" i="30"/>
  <c r="M50" i="30"/>
  <c r="L50" i="30"/>
  <c r="H50" i="30"/>
  <c r="G50" i="30"/>
  <c r="F50" i="30"/>
  <c r="T49" i="30"/>
  <c r="Z49" i="30" s="1"/>
  <c r="AF49" i="30" s="1"/>
  <c r="S49" i="30"/>
  <c r="Y49" i="30" s="1"/>
  <c r="R49" i="30"/>
  <c r="X49" i="30" s="1"/>
  <c r="AD49" i="30" s="1"/>
  <c r="K49" i="30"/>
  <c r="J49" i="30"/>
  <c r="I49" i="30"/>
  <c r="AI48" i="30"/>
  <c r="AH48" i="30"/>
  <c r="AG48" i="30"/>
  <c r="AC48" i="30"/>
  <c r="AB48" i="30"/>
  <c r="AA48" i="30"/>
  <c r="W48" i="30"/>
  <c r="V48" i="30"/>
  <c r="U48" i="30"/>
  <c r="Q48" i="30"/>
  <c r="P48" i="30"/>
  <c r="O48" i="30"/>
  <c r="N48" i="30"/>
  <c r="M48" i="30"/>
  <c r="L48" i="30"/>
  <c r="H48" i="30"/>
  <c r="G48" i="30"/>
  <c r="F48" i="30"/>
  <c r="T46" i="30"/>
  <c r="Z46" i="30" s="1"/>
  <c r="S46" i="30"/>
  <c r="S45" i="30" s="1"/>
  <c r="R46" i="30"/>
  <c r="X46" i="30" s="1"/>
  <c r="K46" i="30"/>
  <c r="J46" i="30"/>
  <c r="I46" i="30"/>
  <c r="AI45" i="30"/>
  <c r="AH45" i="30"/>
  <c r="AG45" i="30"/>
  <c r="AC45" i="30"/>
  <c r="AB45" i="30"/>
  <c r="AA45" i="30"/>
  <c r="W45" i="30"/>
  <c r="V45" i="30"/>
  <c r="U45" i="30"/>
  <c r="Q45" i="30"/>
  <c r="P45" i="30"/>
  <c r="O45" i="30"/>
  <c r="N45" i="30"/>
  <c r="M45" i="30"/>
  <c r="L45" i="30"/>
  <c r="H45" i="30"/>
  <c r="G45" i="30"/>
  <c r="F45" i="30"/>
  <c r="T44" i="30"/>
  <c r="Z44" i="30" s="1"/>
  <c r="AF44" i="30" s="1"/>
  <c r="AL44" i="30" s="1"/>
  <c r="S44" i="30"/>
  <c r="Y44" i="30" s="1"/>
  <c r="AE44" i="30" s="1"/>
  <c r="AK44" i="30" s="1"/>
  <c r="R44" i="30"/>
  <c r="K44" i="30"/>
  <c r="J44" i="30"/>
  <c r="I44" i="30"/>
  <c r="T43" i="30"/>
  <c r="Z43" i="30" s="1"/>
  <c r="AF43" i="30" s="1"/>
  <c r="S43" i="30"/>
  <c r="Y43" i="30" s="1"/>
  <c r="R43" i="30"/>
  <c r="X43" i="30" s="1"/>
  <c r="AD43" i="30" s="1"/>
  <c r="K43" i="30"/>
  <c r="J43" i="30"/>
  <c r="I43" i="30"/>
  <c r="AI42" i="30"/>
  <c r="AH42" i="30"/>
  <c r="AG42" i="30"/>
  <c r="AC42" i="30"/>
  <c r="AB42" i="30"/>
  <c r="AA42" i="30"/>
  <c r="W42" i="30"/>
  <c r="V42" i="30"/>
  <c r="U42" i="30"/>
  <c r="Q42" i="30"/>
  <c r="P42" i="30"/>
  <c r="O42" i="30"/>
  <c r="N42" i="30"/>
  <c r="M42" i="30"/>
  <c r="L42" i="30"/>
  <c r="H42" i="30"/>
  <c r="G42" i="30"/>
  <c r="F42" i="30"/>
  <c r="T41" i="30"/>
  <c r="Z41" i="30" s="1"/>
  <c r="AF41" i="30" s="1"/>
  <c r="AL41" i="30" s="1"/>
  <c r="S41" i="30"/>
  <c r="Y41" i="30" s="1"/>
  <c r="AE41" i="30" s="1"/>
  <c r="AK41" i="30" s="1"/>
  <c r="R41" i="30"/>
  <c r="X41" i="30" s="1"/>
  <c r="AD41" i="30" s="1"/>
  <c r="AJ41" i="30" s="1"/>
  <c r="K41" i="30"/>
  <c r="J41" i="30"/>
  <c r="I41" i="30"/>
  <c r="T40" i="30"/>
  <c r="Z40" i="30" s="1"/>
  <c r="S40" i="30"/>
  <c r="Y40" i="30" s="1"/>
  <c r="AE40" i="30" s="1"/>
  <c r="R40" i="30"/>
  <c r="X40" i="30" s="1"/>
  <c r="K40" i="30"/>
  <c r="J40" i="30"/>
  <c r="I40" i="30"/>
  <c r="AI39" i="30"/>
  <c r="AH39" i="30"/>
  <c r="AG39" i="30"/>
  <c r="AC39" i="30"/>
  <c r="AB39" i="30"/>
  <c r="AA39" i="30"/>
  <c r="W39" i="30"/>
  <c r="V39" i="30"/>
  <c r="U39" i="30"/>
  <c r="Q39" i="30"/>
  <c r="P39" i="30"/>
  <c r="O39" i="30"/>
  <c r="N39" i="30"/>
  <c r="M39" i="30"/>
  <c r="L39" i="30"/>
  <c r="H39" i="30"/>
  <c r="G39" i="30"/>
  <c r="F39" i="30"/>
  <c r="T38" i="30"/>
  <c r="Z38" i="30" s="1"/>
  <c r="AF38" i="30" s="1"/>
  <c r="AL38" i="30" s="1"/>
  <c r="S38" i="30"/>
  <c r="Y38" i="30" s="1"/>
  <c r="AE38" i="30" s="1"/>
  <c r="AK38" i="30" s="1"/>
  <c r="R38" i="30"/>
  <c r="X38" i="30" s="1"/>
  <c r="AD38" i="30" s="1"/>
  <c r="AJ38" i="30" s="1"/>
  <c r="K38" i="30"/>
  <c r="J38" i="30"/>
  <c r="I38" i="30"/>
  <c r="T37" i="30"/>
  <c r="Z37" i="30" s="1"/>
  <c r="AF37" i="30" s="1"/>
  <c r="AL37" i="30" s="1"/>
  <c r="S37" i="30"/>
  <c r="R37" i="30"/>
  <c r="X37" i="30" s="1"/>
  <c r="AD37" i="30" s="1"/>
  <c r="AJ37" i="30" s="1"/>
  <c r="K37" i="30"/>
  <c r="J37" i="30"/>
  <c r="I37" i="30"/>
  <c r="T36" i="30"/>
  <c r="Z36" i="30" s="1"/>
  <c r="S36" i="30"/>
  <c r="Y36" i="30" s="1"/>
  <c r="AE36" i="30" s="1"/>
  <c r="R36" i="30"/>
  <c r="X36" i="30" s="1"/>
  <c r="K36" i="30"/>
  <c r="J36" i="30"/>
  <c r="I36" i="30"/>
  <c r="AI35" i="30"/>
  <c r="AH35" i="30"/>
  <c r="AG35" i="30"/>
  <c r="AC35" i="30"/>
  <c r="AB35" i="30"/>
  <c r="AA35" i="30"/>
  <c r="W35" i="30"/>
  <c r="V35" i="30"/>
  <c r="U35" i="30"/>
  <c r="Q35" i="30"/>
  <c r="P35" i="30"/>
  <c r="O35" i="30"/>
  <c r="N35" i="30"/>
  <c r="M35" i="30"/>
  <c r="L35" i="30"/>
  <c r="H35" i="30"/>
  <c r="G35" i="30"/>
  <c r="F35" i="30"/>
  <c r="T33" i="30"/>
  <c r="Z33" i="30" s="1"/>
  <c r="AF33" i="30" s="1"/>
  <c r="S33" i="30"/>
  <c r="Y33" i="30" s="1"/>
  <c r="R33" i="30"/>
  <c r="X33" i="30" s="1"/>
  <c r="AD33" i="30" s="1"/>
  <c r="K33" i="30"/>
  <c r="J33" i="30"/>
  <c r="I33" i="30"/>
  <c r="H53" i="30" l="1"/>
  <c r="R72" i="30"/>
  <c r="X72" i="30" s="1"/>
  <c r="AD72" i="30" s="1"/>
  <c r="AJ72" i="30" s="1"/>
  <c r="I82" i="30"/>
  <c r="I151" i="30"/>
  <c r="G151" i="30"/>
  <c r="AC58" i="30"/>
  <c r="AC14" i="30" s="1"/>
  <c r="J59" i="30"/>
  <c r="AB107" i="30"/>
  <c r="I48" i="30"/>
  <c r="N53" i="30"/>
  <c r="N47" i="30" s="1"/>
  <c r="R54" i="30"/>
  <c r="S59" i="30"/>
  <c r="U58" i="30"/>
  <c r="U14" i="30" s="1"/>
  <c r="P74" i="30"/>
  <c r="J94" i="30"/>
  <c r="AH107" i="30"/>
  <c r="I113" i="30"/>
  <c r="Z247" i="30"/>
  <c r="J252" i="30"/>
  <c r="P107" i="30"/>
  <c r="W107" i="30"/>
  <c r="AK115" i="30"/>
  <c r="T99" i="30"/>
  <c r="T140" i="30"/>
  <c r="AH169" i="30"/>
  <c r="AB47" i="30"/>
  <c r="AL83" i="30"/>
  <c r="AL82" i="30" s="1"/>
  <c r="K100" i="30"/>
  <c r="I108" i="30"/>
  <c r="I265" i="30" s="1"/>
  <c r="I266" i="30" s="1"/>
  <c r="AB169" i="30"/>
  <c r="AB163" i="30" s="1"/>
  <c r="AB162" i="30" s="1"/>
  <c r="AL171" i="30"/>
  <c r="R86" i="30"/>
  <c r="X86" i="30" s="1"/>
  <c r="J35" i="30"/>
  <c r="K42" i="30"/>
  <c r="T72" i="30"/>
  <c r="Z72" i="30" s="1"/>
  <c r="AF72" i="30" s="1"/>
  <c r="AL72" i="30" s="1"/>
  <c r="V74" i="30"/>
  <c r="V71" i="30" s="1"/>
  <c r="AJ83" i="30"/>
  <c r="AJ82" i="30" s="1"/>
  <c r="M86" i="30"/>
  <c r="S86" i="30" s="1"/>
  <c r="Y86" i="30" s="1"/>
  <c r="F118" i="30"/>
  <c r="F267" i="30" s="1"/>
  <c r="AG132" i="30"/>
  <c r="AE171" i="30"/>
  <c r="J275" i="30"/>
  <c r="K48" i="30"/>
  <c r="R48" i="30"/>
  <c r="Q53" i="30"/>
  <c r="W53" i="30"/>
  <c r="W47" i="30" s="1"/>
  <c r="AG53" i="30"/>
  <c r="AG47" i="30" s="1"/>
  <c r="L53" i="30"/>
  <c r="L47" i="30" s="1"/>
  <c r="P53" i="30"/>
  <c r="P47" i="30" s="1"/>
  <c r="P58" i="30"/>
  <c r="P14" i="30" s="1"/>
  <c r="I66" i="30"/>
  <c r="I62" i="30" s="1"/>
  <c r="T94" i="30"/>
  <c r="Z94" i="30" s="1"/>
  <c r="I165" i="30"/>
  <c r="AI169" i="30"/>
  <c r="AI163" i="30" s="1"/>
  <c r="AI162" i="30" s="1"/>
  <c r="AA58" i="30"/>
  <c r="AA14" i="30" s="1"/>
  <c r="G92" i="30"/>
  <c r="G91" i="30" s="1"/>
  <c r="J93" i="30"/>
  <c r="L107" i="30"/>
  <c r="N133" i="30"/>
  <c r="R145" i="30"/>
  <c r="J158" i="30"/>
  <c r="G163" i="30"/>
  <c r="G162" i="30" s="1"/>
  <c r="AG34" i="30"/>
  <c r="J45" i="30"/>
  <c r="K50" i="30"/>
  <c r="O53" i="30"/>
  <c r="O47" i="30" s="1"/>
  <c r="U53" i="30"/>
  <c r="U47" i="30" s="1"/>
  <c r="AI53" i="30"/>
  <c r="K56" i="30"/>
  <c r="R56" i="30"/>
  <c r="I80" i="30"/>
  <c r="R82" i="30"/>
  <c r="X82" i="30" s="1"/>
  <c r="K119" i="30"/>
  <c r="I124" i="30"/>
  <c r="L135" i="30"/>
  <c r="I135" i="30" s="1"/>
  <c r="I136" i="30"/>
  <c r="T145" i="30"/>
  <c r="AG156" i="30"/>
  <c r="I156" i="30"/>
  <c r="AG169" i="30"/>
  <c r="Z134" i="30"/>
  <c r="T133" i="30"/>
  <c r="AK171" i="30"/>
  <c r="AF242" i="30"/>
  <c r="F265" i="30"/>
  <c r="F266" i="30" s="1"/>
  <c r="AF218" i="30"/>
  <c r="AF221" i="30"/>
  <c r="AF223" i="30"/>
  <c r="AF225" i="30"/>
  <c r="AF234" i="30"/>
  <c r="AJ245" i="30"/>
  <c r="AJ246" i="30"/>
  <c r="M34" i="30"/>
  <c r="H34" i="30"/>
  <c r="T35" i="30"/>
  <c r="AH34" i="30"/>
  <c r="AC34" i="30"/>
  <c r="I42" i="30"/>
  <c r="J48" i="30"/>
  <c r="I50" i="30"/>
  <c r="K54" i="30"/>
  <c r="AI62" i="30"/>
  <c r="AI58" i="30" s="1"/>
  <c r="AI14" i="30" s="1"/>
  <c r="R66" i="30"/>
  <c r="F74" i="30"/>
  <c r="F71" i="30" s="1"/>
  <c r="J80" i="30"/>
  <c r="T80" i="30"/>
  <c r="Z80" i="30" s="1"/>
  <c r="AB74" i="30"/>
  <c r="AB71" i="30" s="1"/>
  <c r="R92" i="30"/>
  <c r="X92" i="30" s="1"/>
  <c r="AD92" i="30" s="1"/>
  <c r="AJ92" i="30" s="1"/>
  <c r="AJ95" i="30"/>
  <c r="Z99" i="30"/>
  <c r="AF99" i="30" s="1"/>
  <c r="AL99" i="30" s="1"/>
  <c r="F107" i="30"/>
  <c r="AE115" i="30"/>
  <c r="H118" i="30"/>
  <c r="H267" i="30" s="1"/>
  <c r="I119" i="30"/>
  <c r="P118" i="30"/>
  <c r="L123" i="30"/>
  <c r="I123" i="30" s="1"/>
  <c r="K130" i="30"/>
  <c r="T130" i="30"/>
  <c r="AH132" i="30"/>
  <c r="K134" i="30"/>
  <c r="J137" i="30"/>
  <c r="K153" i="30"/>
  <c r="AA169" i="30"/>
  <c r="O163" i="30"/>
  <c r="O162" i="30" s="1"/>
  <c r="AF227" i="30"/>
  <c r="AF229" i="30"/>
  <c r="AF233" i="30"/>
  <c r="AF236" i="30"/>
  <c r="AF238" i="30"/>
  <c r="AF240" i="30"/>
  <c r="T243" i="30"/>
  <c r="T252" i="30"/>
  <c r="L256" i="30"/>
  <c r="L265" i="30" s="1"/>
  <c r="L266" i="30" s="1"/>
  <c r="T258" i="30"/>
  <c r="Z258" i="30" s="1"/>
  <c r="AF259" i="30" s="1"/>
  <c r="AL258" i="30" s="1"/>
  <c r="N163" i="30"/>
  <c r="AB34" i="30"/>
  <c r="F53" i="30"/>
  <c r="F47" i="30" s="1"/>
  <c r="AH53" i="30"/>
  <c r="AH47" i="30" s="1"/>
  <c r="K124" i="30"/>
  <c r="AB118" i="30"/>
  <c r="AI132" i="30"/>
  <c r="AI131" i="30" s="1"/>
  <c r="J140" i="30"/>
  <c r="F163" i="30"/>
  <c r="F162" i="30" s="1"/>
  <c r="AF217" i="30"/>
  <c r="AF219" i="30"/>
  <c r="AF220" i="30"/>
  <c r="AF222" i="30"/>
  <c r="AF224" i="30"/>
  <c r="AF235" i="30"/>
  <c r="AF212" i="30"/>
  <c r="U34" i="30"/>
  <c r="H47" i="30"/>
  <c r="V53" i="30"/>
  <c r="V47" i="30" s="1"/>
  <c r="AC53" i="30"/>
  <c r="AC47" i="30" s="1"/>
  <c r="F62" i="30"/>
  <c r="F58" i="30" s="1"/>
  <c r="F14" i="30" s="1"/>
  <c r="H264" i="30"/>
  <c r="J39" i="30"/>
  <c r="Q34" i="30"/>
  <c r="J54" i="30"/>
  <c r="H58" i="30"/>
  <c r="H14" i="30" s="1"/>
  <c r="W58" i="30"/>
  <c r="W14" i="30" s="1"/>
  <c r="G58" i="30"/>
  <c r="G14" i="30" s="1"/>
  <c r="K82" i="30"/>
  <c r="AK95" i="30"/>
  <c r="AK94" i="30" s="1"/>
  <c r="V107" i="30"/>
  <c r="AC107" i="30"/>
  <c r="S129" i="30"/>
  <c r="S128" i="30" s="1"/>
  <c r="Q132" i="30"/>
  <c r="Q131" i="30" s="1"/>
  <c r="K140" i="30"/>
  <c r="S145" i="30"/>
  <c r="K149" i="30"/>
  <c r="T149" i="30"/>
  <c r="R151" i="30"/>
  <c r="T156" i="30"/>
  <c r="Z156" i="30" s="1"/>
  <c r="S158" i="30"/>
  <c r="Y158" i="30" s="1"/>
  <c r="AE158" i="30" s="1"/>
  <c r="AE156" i="30" s="1"/>
  <c r="K165" i="30"/>
  <c r="K164" i="30" s="1"/>
  <c r="AC169" i="30"/>
  <c r="AC163" i="30" s="1"/>
  <c r="AC162" i="30" s="1"/>
  <c r="AF213" i="30"/>
  <c r="AF215" i="30"/>
  <c r="AF226" i="30"/>
  <c r="AF228" i="30"/>
  <c r="AF230" i="30"/>
  <c r="AF232" i="30"/>
  <c r="AF237" i="30"/>
  <c r="S258" i="30"/>
  <c r="Y258" i="30" s="1"/>
  <c r="AH163" i="30"/>
  <c r="AH162" i="30" s="1"/>
  <c r="S35" i="30"/>
  <c r="R147" i="30"/>
  <c r="T45" i="30"/>
  <c r="Y46" i="30"/>
  <c r="AE46" i="30" s="1"/>
  <c r="AE45" i="30" s="1"/>
  <c r="S48" i="30"/>
  <c r="S54" i="30"/>
  <c r="T56" i="30"/>
  <c r="AL63" i="30"/>
  <c r="X110" i="30"/>
  <c r="X108" i="30" s="1"/>
  <c r="R113" i="30"/>
  <c r="R107" i="30" s="1"/>
  <c r="R135" i="30"/>
  <c r="X135" i="30"/>
  <c r="Y145" i="30"/>
  <c r="S147" i="30"/>
  <c r="R149" i="30"/>
  <c r="Z252" i="30"/>
  <c r="S56" i="30"/>
  <c r="R140" i="30"/>
  <c r="T147" i="30"/>
  <c r="AL148" i="30"/>
  <c r="AL147" i="30" s="1"/>
  <c r="S149" i="30"/>
  <c r="J165" i="30"/>
  <c r="J164" i="30" s="1"/>
  <c r="S165" i="30"/>
  <c r="S164" i="30" s="1"/>
  <c r="Y165" i="30"/>
  <c r="Y164" i="30" s="1"/>
  <c r="AE165" i="30"/>
  <c r="AK165" i="30"/>
  <c r="AK164" i="30" s="1"/>
  <c r="Q163" i="30"/>
  <c r="Q162" i="30" s="1"/>
  <c r="W163" i="30"/>
  <c r="W162" i="30" s="1"/>
  <c r="Y141" i="30"/>
  <c r="Y140" i="30" s="1"/>
  <c r="S140" i="30"/>
  <c r="AE254" i="30"/>
  <c r="AK255" i="30"/>
  <c r="AK254" i="30" s="1"/>
  <c r="G264" i="30"/>
  <c r="F34" i="30"/>
  <c r="L34" i="30"/>
  <c r="P34" i="30"/>
  <c r="V34" i="30"/>
  <c r="K39" i="30"/>
  <c r="R39" i="30"/>
  <c r="J42" i="30"/>
  <c r="W34" i="30"/>
  <c r="K45" i="30"/>
  <c r="R45" i="30"/>
  <c r="T48" i="30"/>
  <c r="Y51" i="30"/>
  <c r="AE51" i="30" s="1"/>
  <c r="S50" i="30"/>
  <c r="AD68" i="30"/>
  <c r="AD67" i="30" s="1"/>
  <c r="AD66" i="30" s="1"/>
  <c r="AD62" i="30" s="1"/>
  <c r="X66" i="30"/>
  <c r="AH74" i="30"/>
  <c r="AH71" i="30" s="1"/>
  <c r="K80" i="30"/>
  <c r="AK88" i="30"/>
  <c r="AK87" i="30" s="1"/>
  <c r="AK86" i="30" s="1"/>
  <c r="AE87" i="30"/>
  <c r="AE86" i="30" s="1"/>
  <c r="AD95" i="30"/>
  <c r="AD94" i="30" s="1"/>
  <c r="AJ96" i="30"/>
  <c r="Y114" i="30"/>
  <c r="S113" i="30"/>
  <c r="U118" i="30"/>
  <c r="X130" i="30"/>
  <c r="R129" i="30"/>
  <c r="R128" i="30" s="1"/>
  <c r="U132" i="30"/>
  <c r="U131" i="30" s="1"/>
  <c r="T136" i="30"/>
  <c r="Z136" i="30" s="1"/>
  <c r="K136" i="30"/>
  <c r="N135" i="30"/>
  <c r="K135" i="30" s="1"/>
  <c r="AF149" i="30"/>
  <c r="AL150" i="30"/>
  <c r="AL149" i="30" s="1"/>
  <c r="AF68" i="30"/>
  <c r="Z66" i="30"/>
  <c r="Z62" i="30" s="1"/>
  <c r="AD114" i="30"/>
  <c r="X113" i="30"/>
  <c r="X107" i="30" s="1"/>
  <c r="J129" i="30"/>
  <c r="M128" i="30"/>
  <c r="J128" i="30" s="1"/>
  <c r="T257" i="30"/>
  <c r="N256" i="30"/>
  <c r="N162" i="30" s="1"/>
  <c r="K257" i="30"/>
  <c r="K256" i="30" s="1"/>
  <c r="F264" i="30"/>
  <c r="T39" i="30"/>
  <c r="S42" i="30"/>
  <c r="AA34" i="30"/>
  <c r="I54" i="30"/>
  <c r="Z55" i="30"/>
  <c r="AF55" i="30" s="1"/>
  <c r="AF54" i="30" s="1"/>
  <c r="T54" i="30"/>
  <c r="N58" i="30"/>
  <c r="N14" i="30" s="1"/>
  <c r="Z60" i="30"/>
  <c r="AF60" i="30" s="1"/>
  <c r="T59" i="30"/>
  <c r="I100" i="30"/>
  <c r="S110" i="30"/>
  <c r="Y110" i="30" s="1"/>
  <c r="M108" i="30"/>
  <c r="M107" i="30" s="1"/>
  <c r="N110" i="30"/>
  <c r="T110" i="30" s="1"/>
  <c r="T108" i="30" s="1"/>
  <c r="R134" i="30"/>
  <c r="R133" i="30" s="1"/>
  <c r="L133" i="30"/>
  <c r="I133" i="30" s="1"/>
  <c r="I134" i="30"/>
  <c r="AJ136" i="30"/>
  <c r="AJ135" i="30" s="1"/>
  <c r="AD135" i="30"/>
  <c r="AE148" i="30"/>
  <c r="AE147" i="30" s="1"/>
  <c r="Y147" i="30"/>
  <c r="G34" i="30"/>
  <c r="J34" i="30" s="1"/>
  <c r="K35" i="30"/>
  <c r="I39" i="30"/>
  <c r="O34" i="30"/>
  <c r="AI34" i="30"/>
  <c r="R42" i="30"/>
  <c r="I45" i="30"/>
  <c r="J50" i="30"/>
  <c r="I56" i="30"/>
  <c r="AD115" i="30"/>
  <c r="AJ116" i="30"/>
  <c r="AJ115" i="30" s="1"/>
  <c r="N123" i="30"/>
  <c r="K123" i="30" s="1"/>
  <c r="AJ141" i="30"/>
  <c r="AJ140" i="30" s="1"/>
  <c r="I145" i="30"/>
  <c r="AJ63" i="30"/>
  <c r="T62" i="30"/>
  <c r="AL95" i="30"/>
  <c r="AG107" i="30"/>
  <c r="AI107" i="30"/>
  <c r="AC118" i="30"/>
  <c r="AK119" i="30"/>
  <c r="AL119" i="30"/>
  <c r="AH118" i="30"/>
  <c r="AH131" i="30"/>
  <c r="O132" i="30"/>
  <c r="W132" i="30"/>
  <c r="W131" i="30" s="1"/>
  <c r="I147" i="30"/>
  <c r="S152" i="30"/>
  <c r="M151" i="30"/>
  <c r="J151" i="30" s="1"/>
  <c r="R158" i="30"/>
  <c r="X158" i="30" s="1"/>
  <c r="AD158" i="30" s="1"/>
  <c r="AJ158" i="30" s="1"/>
  <c r="AJ156" i="30" s="1"/>
  <c r="O156" i="30"/>
  <c r="R156" i="30" s="1"/>
  <c r="X156" i="30" s="1"/>
  <c r="U163" i="30"/>
  <c r="U162" i="30" s="1"/>
  <c r="I182" i="30"/>
  <c r="I169" i="30" s="1"/>
  <c r="G53" i="30"/>
  <c r="G47" i="30" s="1"/>
  <c r="AA53" i="30"/>
  <c r="AA47" i="30" s="1"/>
  <c r="J56" i="30"/>
  <c r="I59" i="30"/>
  <c r="AH58" i="30"/>
  <c r="AH14" i="30" s="1"/>
  <c r="R62" i="30"/>
  <c r="R58" i="30" s="1"/>
  <c r="R14" i="30" s="1"/>
  <c r="AK63" i="30"/>
  <c r="AG62" i="30"/>
  <c r="AG58" i="30" s="1"/>
  <c r="AG14" i="30" s="1"/>
  <c r="AK83" i="30"/>
  <c r="AK82" i="30" s="1"/>
  <c r="J88" i="30"/>
  <c r="S94" i="30"/>
  <c r="Y94" i="30" s="1"/>
  <c r="S104" i="30"/>
  <c r="S100" i="30" s="1"/>
  <c r="Y104" i="30"/>
  <c r="Y100" i="30" s="1"/>
  <c r="T104" i="30"/>
  <c r="T100" i="30" s="1"/>
  <c r="AA107" i="30"/>
  <c r="T113" i="30"/>
  <c r="V132" i="30"/>
  <c r="V131" i="30" s="1"/>
  <c r="AE150" i="30"/>
  <c r="AK150" i="30" s="1"/>
  <c r="AK149" i="30" s="1"/>
  <c r="Y149" i="30"/>
  <c r="I164" i="30"/>
  <c r="S175" i="30"/>
  <c r="Y175" i="30" s="1"/>
  <c r="AE175" i="30" s="1"/>
  <c r="AK175" i="30" s="1"/>
  <c r="J175" i="30"/>
  <c r="M169" i="30"/>
  <c r="M163" i="30" s="1"/>
  <c r="J209" i="30"/>
  <c r="J193" i="30" s="1"/>
  <c r="X253" i="30"/>
  <c r="R252" i="30"/>
  <c r="R50" i="30"/>
  <c r="AB58" i="30"/>
  <c r="AB14" i="30" s="1"/>
  <c r="M58" i="30"/>
  <c r="M14" i="30" s="1"/>
  <c r="Q58" i="30"/>
  <c r="Q14" i="30" s="1"/>
  <c r="M75" i="30"/>
  <c r="S75" i="30" s="1"/>
  <c r="Y75" i="30" s="1"/>
  <c r="AE75" i="30" s="1"/>
  <c r="AI74" i="30"/>
  <c r="AI71" i="30" s="1"/>
  <c r="J77" i="30"/>
  <c r="J82" i="30"/>
  <c r="N88" i="30"/>
  <c r="AG95" i="30"/>
  <c r="AG94" i="30" s="1"/>
  <c r="L99" i="30"/>
  <c r="I99" i="30" s="1"/>
  <c r="O107" i="30"/>
  <c r="J113" i="30"/>
  <c r="O118" i="30"/>
  <c r="T119" i="30"/>
  <c r="AJ119" i="30"/>
  <c r="AA132" i="30"/>
  <c r="AA131" i="30" s="1"/>
  <c r="AC132" i="30"/>
  <c r="AC131" i="30" s="1"/>
  <c r="Z243" i="30"/>
  <c r="R258" i="30"/>
  <c r="X258" i="30" s="1"/>
  <c r="AD258" i="30" s="1"/>
  <c r="AJ258" i="30" s="1"/>
  <c r="AE258" i="30"/>
  <c r="AK258" i="30" s="1"/>
  <c r="J145" i="30"/>
  <c r="J147" i="30"/>
  <c r="H151" i="30"/>
  <c r="V163" i="30"/>
  <c r="V162" i="30" s="1"/>
  <c r="AJ208" i="30"/>
  <c r="AG193" i="30"/>
  <c r="R243" i="30"/>
  <c r="R257" i="30"/>
  <c r="X257" i="30" s="1"/>
  <c r="J149" i="30"/>
  <c r="AA163" i="30"/>
  <c r="AA162" i="30" s="1"/>
  <c r="K182" i="30"/>
  <c r="K169" i="30" s="1"/>
  <c r="J182" i="30"/>
  <c r="T182" i="30"/>
  <c r="T169" i="30" s="1"/>
  <c r="S252" i="30"/>
  <c r="AF40" i="30"/>
  <c r="Z39" i="30"/>
  <c r="AD48" i="30"/>
  <c r="AJ49" i="30"/>
  <c r="AJ48" i="30" s="1"/>
  <c r="AK105" i="30"/>
  <c r="AK104" i="30" s="1"/>
  <c r="AE104" i="30"/>
  <c r="AJ33" i="30"/>
  <c r="AF36" i="30"/>
  <c r="Z35" i="30"/>
  <c r="AK40" i="30"/>
  <c r="AK39" i="30" s="1"/>
  <c r="AE39" i="30"/>
  <c r="AJ43" i="30"/>
  <c r="AF46" i="30"/>
  <c r="Z45" i="30"/>
  <c r="Q47" i="30"/>
  <c r="AI47" i="30"/>
  <c r="AL49" i="30"/>
  <c r="AL48" i="30" s="1"/>
  <c r="AF48" i="30"/>
  <c r="AJ51" i="30"/>
  <c r="AD54" i="30"/>
  <c r="AJ55" i="30"/>
  <c r="AJ54" i="30" s="1"/>
  <c r="AL57" i="30"/>
  <c r="AL56" i="30" s="1"/>
  <c r="AF56" i="30"/>
  <c r="AK60" i="30"/>
  <c r="AK59" i="30" s="1"/>
  <c r="AE59" i="30"/>
  <c r="AD56" i="30"/>
  <c r="AJ57" i="30"/>
  <c r="AJ56" i="30" s="1"/>
  <c r="AL51" i="30"/>
  <c r="AL50" i="30" s="1"/>
  <c r="AF50" i="30"/>
  <c r="AE57" i="30"/>
  <c r="Y56" i="30"/>
  <c r="AD60" i="30"/>
  <c r="X59" i="30"/>
  <c r="AK77" i="30"/>
  <c r="AE76" i="30"/>
  <c r="N275" i="30"/>
  <c r="F275" i="30"/>
  <c r="AH275" i="30"/>
  <c r="AL33" i="30"/>
  <c r="AK36" i="30"/>
  <c r="AD40" i="30"/>
  <c r="X39" i="30"/>
  <c r="AL43" i="30"/>
  <c r="AL42" i="30" s="1"/>
  <c r="AF42" i="30"/>
  <c r="AE49" i="30"/>
  <c r="Y48" i="30"/>
  <c r="AE33" i="30"/>
  <c r="X35" i="30"/>
  <c r="AD36" i="30"/>
  <c r="AE43" i="30"/>
  <c r="Y42" i="30"/>
  <c r="AD46" i="30"/>
  <c r="X45" i="30"/>
  <c r="Y50" i="30"/>
  <c r="AE55" i="30"/>
  <c r="Y54" i="30"/>
  <c r="V58" i="30"/>
  <c r="V14" i="30" s="1"/>
  <c r="AE95" i="30"/>
  <c r="AE94" i="30" s="1"/>
  <c r="AE101" i="30"/>
  <c r="G108" i="30"/>
  <c r="H110" i="30"/>
  <c r="Z110" i="30"/>
  <c r="X151" i="30"/>
  <c r="AD152" i="30"/>
  <c r="AF166" i="30"/>
  <c r="G275" i="30"/>
  <c r="O275" i="30"/>
  <c r="AA275" i="30"/>
  <c r="AI275" i="30"/>
  <c r="N34" i="30"/>
  <c r="I35" i="30"/>
  <c r="Y37" i="30"/>
  <c r="AE37" i="30" s="1"/>
  <c r="AK37" i="30" s="1"/>
  <c r="S39" i="30"/>
  <c r="T42" i="30"/>
  <c r="X44" i="30"/>
  <c r="AD44" i="30" s="1"/>
  <c r="AJ44" i="30" s="1"/>
  <c r="X48" i="30"/>
  <c r="T50" i="30"/>
  <c r="X52" i="30"/>
  <c r="AD52" i="30" s="1"/>
  <c r="AJ52" i="30" s="1"/>
  <c r="M53" i="30"/>
  <c r="X54" i="30"/>
  <c r="X56" i="30"/>
  <c r="L58" i="30"/>
  <c r="L14" i="30" s="1"/>
  <c r="K59" i="30"/>
  <c r="X63" i="30"/>
  <c r="K66" i="30"/>
  <c r="K62" i="30" s="1"/>
  <c r="K72" i="30"/>
  <c r="Q74" i="30"/>
  <c r="Q71" i="30" s="1"/>
  <c r="W74" i="30"/>
  <c r="W71" i="30" s="1"/>
  <c r="AC74" i="30"/>
  <c r="AC71" i="30" s="1"/>
  <c r="T77" i="30"/>
  <c r="Z77" i="30" s="1"/>
  <c r="AF77" i="30" s="1"/>
  <c r="K77" i="30"/>
  <c r="N75" i="30"/>
  <c r="S80" i="30"/>
  <c r="Y80" i="30" s="1"/>
  <c r="AE80" i="30" s="1"/>
  <c r="G86" i="30"/>
  <c r="J86" i="30" s="1"/>
  <c r="H88" i="30"/>
  <c r="H86" i="30" s="1"/>
  <c r="H74" i="30" s="1"/>
  <c r="H71" i="30" s="1"/>
  <c r="S93" i="30"/>
  <c r="Y93" i="30" s="1"/>
  <c r="AE93" i="30" s="1"/>
  <c r="AK93" i="30" s="1"/>
  <c r="N93" i="30"/>
  <c r="M92" i="30"/>
  <c r="K94" i="30"/>
  <c r="Q107" i="30"/>
  <c r="AF115" i="30"/>
  <c r="AL116" i="30"/>
  <c r="AL115" i="30" s="1"/>
  <c r="AG118" i="30"/>
  <c r="M123" i="30"/>
  <c r="J123" i="30" s="1"/>
  <c r="J124" i="30"/>
  <c r="AD125" i="30"/>
  <c r="T143" i="30"/>
  <c r="N142" i="30"/>
  <c r="Y68" i="30"/>
  <c r="S66" i="30"/>
  <c r="S62" i="30" s="1"/>
  <c r="AF114" i="30"/>
  <c r="Z113" i="30"/>
  <c r="H275" i="30"/>
  <c r="J66" i="30"/>
  <c r="J62" i="30" s="1"/>
  <c r="K99" i="30"/>
  <c r="AJ101" i="30"/>
  <c r="AL105" i="30"/>
  <c r="X106" i="30"/>
  <c r="AD106" i="30" s="1"/>
  <c r="AJ106" i="30" s="1"/>
  <c r="R104" i="30"/>
  <c r="R100" i="30" s="1"/>
  <c r="S119" i="30"/>
  <c r="W118" i="30"/>
  <c r="N128" i="30"/>
  <c r="K128" i="30" s="1"/>
  <c r="K129" i="30"/>
  <c r="X138" i="30"/>
  <c r="R137" i="30"/>
  <c r="AL138" i="30"/>
  <c r="AL137" i="30" s="1"/>
  <c r="AF137" i="30"/>
  <c r="AF145" i="30"/>
  <c r="AL146" i="30"/>
  <c r="AL145" i="30" s="1"/>
  <c r="AK170" i="30"/>
  <c r="L275" i="30"/>
  <c r="P275" i="30"/>
  <c r="AB275" i="30"/>
  <c r="R35" i="30"/>
  <c r="M275" i="30"/>
  <c r="Q275" i="30"/>
  <c r="AC275" i="30"/>
  <c r="AG275" i="30"/>
  <c r="Y39" i="30"/>
  <c r="Z42" i="30"/>
  <c r="Z48" i="30"/>
  <c r="Z50" i="30"/>
  <c r="Z56" i="30"/>
  <c r="Y59" i="30"/>
  <c r="I72" i="30"/>
  <c r="S72" i="30"/>
  <c r="Y72" i="30" s="1"/>
  <c r="AE72" i="30" s="1"/>
  <c r="AK72" i="30" s="1"/>
  <c r="P71" i="30"/>
  <c r="O74" i="30"/>
  <c r="O71" i="30" s="1"/>
  <c r="U74" i="30"/>
  <c r="U71" i="30" s="1"/>
  <c r="AA74" i="30"/>
  <c r="AA71" i="30" s="1"/>
  <c r="AG74" i="30"/>
  <c r="I77" i="30"/>
  <c r="L75" i="30"/>
  <c r="R77" i="30"/>
  <c r="X77" i="30" s="1"/>
  <c r="AD77" i="30" s="1"/>
  <c r="R80" i="30"/>
  <c r="X80" i="30" s="1"/>
  <c r="AD80" i="30" s="1"/>
  <c r="T82" i="30"/>
  <c r="Z82" i="30" s="1"/>
  <c r="S82" i="30"/>
  <c r="Y82" i="30" s="1"/>
  <c r="I86" i="30"/>
  <c r="AJ88" i="30"/>
  <c r="AJ87" i="30" s="1"/>
  <c r="AJ86" i="30" s="1"/>
  <c r="L91" i="30"/>
  <c r="I92" i="30"/>
  <c r="R94" i="30"/>
  <c r="X94" i="30" s="1"/>
  <c r="I94" i="30"/>
  <c r="AL96" i="30"/>
  <c r="AF95" i="30"/>
  <c r="AF94" i="30" s="1"/>
  <c r="J100" i="30"/>
  <c r="AD105" i="30"/>
  <c r="U107" i="30"/>
  <c r="J110" i="30"/>
  <c r="V118" i="30"/>
  <c r="AK125" i="30"/>
  <c r="AK124" i="30" s="1"/>
  <c r="AK123" i="30" s="1"/>
  <c r="AE124" i="30"/>
  <c r="AE123" i="30" s="1"/>
  <c r="X126" i="30"/>
  <c r="AD126" i="30" s="1"/>
  <c r="AJ126" i="30" s="1"/>
  <c r="R124" i="30"/>
  <c r="R123" i="30" s="1"/>
  <c r="AK146" i="30"/>
  <c r="AK145" i="30" s="1"/>
  <c r="AE145" i="30"/>
  <c r="M99" i="30"/>
  <c r="Z106" i="30"/>
  <c r="AF106" i="30" s="1"/>
  <c r="AL106" i="30" s="1"/>
  <c r="G263" i="30"/>
  <c r="J116" i="30"/>
  <c r="J263" i="30" s="1"/>
  <c r="H116" i="30"/>
  <c r="G118" i="30"/>
  <c r="G267" i="30" s="1"/>
  <c r="S124" i="30"/>
  <c r="S123" i="30" s="1"/>
  <c r="Y124" i="30"/>
  <c r="Y123" i="30" s="1"/>
  <c r="AF125" i="30"/>
  <c r="P132" i="30"/>
  <c r="P131" i="30" s="1"/>
  <c r="J136" i="30"/>
  <c r="S136" i="30"/>
  <c r="M135" i="30"/>
  <c r="J135" i="30" s="1"/>
  <c r="I137" i="30"/>
  <c r="F142" i="30"/>
  <c r="F132" i="30" s="1"/>
  <c r="F131" i="30" s="1"/>
  <c r="G143" i="30"/>
  <c r="AD150" i="30"/>
  <c r="X149" i="30"/>
  <c r="T152" i="30"/>
  <c r="K152" i="30"/>
  <c r="N151" i="30"/>
  <c r="AK183" i="30"/>
  <c r="X184" i="30"/>
  <c r="AD184" i="30" s="1"/>
  <c r="AJ184" i="30" s="1"/>
  <c r="R182" i="30"/>
  <c r="R169" i="30" s="1"/>
  <c r="J119" i="30"/>
  <c r="Q118" i="30"/>
  <c r="AA118" i="30"/>
  <c r="AI118" i="30"/>
  <c r="T124" i="30"/>
  <c r="T123" i="30" s="1"/>
  <c r="Z126" i="30"/>
  <c r="AF126" i="30" s="1"/>
  <c r="AL126" i="30" s="1"/>
  <c r="I129" i="30"/>
  <c r="L128" i="30"/>
  <c r="I128" i="30" s="1"/>
  <c r="Y129" i="30"/>
  <c r="Y128" i="30" s="1"/>
  <c r="AE130" i="30"/>
  <c r="S134" i="30"/>
  <c r="M133" i="30"/>
  <c r="J134" i="30"/>
  <c r="AD148" i="30"/>
  <c r="X147" i="30"/>
  <c r="H156" i="30"/>
  <c r="K156" i="30" s="1"/>
  <c r="K158" i="30"/>
  <c r="AD194" i="30"/>
  <c r="K133" i="30"/>
  <c r="AB132" i="30"/>
  <c r="AB131" i="30" s="1"/>
  <c r="K137" i="30"/>
  <c r="AE138" i="30"/>
  <c r="Y137" i="30"/>
  <c r="AF141" i="30"/>
  <c r="Z140" i="30"/>
  <c r="S143" i="30"/>
  <c r="M142" i="30"/>
  <c r="AD146" i="30"/>
  <c r="X145" i="30"/>
  <c r="X140" i="30"/>
  <c r="L142" i="30"/>
  <c r="R143" i="30"/>
  <c r="Z145" i="30"/>
  <c r="Z147" i="30"/>
  <c r="Z149" i="30"/>
  <c r="J152" i="30"/>
  <c r="H163" i="30"/>
  <c r="H162" i="30" s="1"/>
  <c r="P163" i="30"/>
  <c r="P162" i="30" s="1"/>
  <c r="Z167" i="30"/>
  <c r="AF167" i="30" s="1"/>
  <c r="AL167" i="30" s="1"/>
  <c r="T165" i="30"/>
  <c r="T164" i="30" s="1"/>
  <c r="AJ172" i="30"/>
  <c r="AJ171" i="30" s="1"/>
  <c r="AD171" i="30"/>
  <c r="AD183" i="30"/>
  <c r="K209" i="30"/>
  <c r="K193" i="30" s="1"/>
  <c r="AD170" i="30"/>
  <c r="X210" i="30"/>
  <c r="R209" i="30"/>
  <c r="R193" i="30" s="1"/>
  <c r="S256" i="30"/>
  <c r="Y257" i="30"/>
  <c r="I143" i="30"/>
  <c r="J156" i="30"/>
  <c r="S156" i="30"/>
  <c r="Y156" i="30" s="1"/>
  <c r="I158" i="30"/>
  <c r="T158" i="30"/>
  <c r="Z158" i="30" s="1"/>
  <c r="AF158" i="30" s="1"/>
  <c r="L163" i="30"/>
  <c r="AD166" i="30"/>
  <c r="R165" i="30"/>
  <c r="R164" i="30" s="1"/>
  <c r="X167" i="30"/>
  <c r="AD167" i="30" s="1"/>
  <c r="AJ167" i="30" s="1"/>
  <c r="AF170" i="30"/>
  <c r="Y188" i="30"/>
  <c r="S182" i="30"/>
  <c r="X196" i="30"/>
  <c r="AD196" i="30" s="1"/>
  <c r="AJ196" i="30" s="1"/>
  <c r="Z214" i="30"/>
  <c r="T209" i="30"/>
  <c r="T193" i="30" s="1"/>
  <c r="AF171" i="30"/>
  <c r="Z184" i="30"/>
  <c r="AF184" i="30" s="1"/>
  <c r="AL182" i="30" s="1"/>
  <c r="Y195" i="30"/>
  <c r="AE195" i="30" s="1"/>
  <c r="AK195" i="30" s="1"/>
  <c r="AJ219" i="30"/>
  <c r="AD244" i="30"/>
  <c r="AE210" i="30"/>
  <c r="I209" i="30"/>
  <c r="I193" i="30" s="1"/>
  <c r="Y211" i="30"/>
  <c r="AE211" i="30" s="1"/>
  <c r="AK211" i="30" s="1"/>
  <c r="S209" i="30"/>
  <c r="S193" i="30" s="1"/>
  <c r="K252" i="30"/>
  <c r="AF253" i="30"/>
  <c r="I252" i="30"/>
  <c r="AE253" i="30"/>
  <c r="Y252" i="30"/>
  <c r="J257" i="30"/>
  <c r="J256" i="30" s="1"/>
  <c r="M256" i="30"/>
  <c r="AE244" i="30"/>
  <c r="AE243" i="30" s="1"/>
  <c r="Y243" i="30"/>
  <c r="AD248" i="30"/>
  <c r="X247" i="30"/>
  <c r="X243" i="30" s="1"/>
  <c r="AJ255" i="30"/>
  <c r="AJ254" i="30" s="1"/>
  <c r="AD254" i="30"/>
  <c r="J75" i="30" l="1"/>
  <c r="AG163" i="30"/>
  <c r="AG162" i="30" s="1"/>
  <c r="S53" i="30"/>
  <c r="Q272" i="30"/>
  <c r="K53" i="30"/>
  <c r="N108" i="30"/>
  <c r="AB272" i="30"/>
  <c r="R53" i="30"/>
  <c r="AD156" i="30"/>
  <c r="S58" i="30"/>
  <c r="S14" i="30" s="1"/>
  <c r="T135" i="30"/>
  <c r="T34" i="30"/>
  <c r="AK158" i="30"/>
  <c r="AK156" i="30" s="1"/>
  <c r="AL94" i="30"/>
  <c r="R99" i="30"/>
  <c r="X99" i="30" s="1"/>
  <c r="AD99" i="30" s="1"/>
  <c r="AJ99" i="30" s="1"/>
  <c r="X134" i="30"/>
  <c r="AD134" i="30" s="1"/>
  <c r="X165" i="30"/>
  <c r="X164" i="30" s="1"/>
  <c r="N132" i="30"/>
  <c r="AG272" i="30"/>
  <c r="AK46" i="30"/>
  <c r="AK45" i="30" s="1"/>
  <c r="I34" i="30"/>
  <c r="AG131" i="30"/>
  <c r="J58" i="30"/>
  <c r="J14" i="30" s="1"/>
  <c r="Y45" i="30"/>
  <c r="Z54" i="30"/>
  <c r="Z53" i="30" s="1"/>
  <c r="Z47" i="30" s="1"/>
  <c r="AE141" i="30"/>
  <c r="AK141" i="30" s="1"/>
  <c r="AK140" i="30" s="1"/>
  <c r="K88" i="30"/>
  <c r="I107" i="30"/>
  <c r="M74" i="30"/>
  <c r="J53" i="30"/>
  <c r="I53" i="30"/>
  <c r="H272" i="30"/>
  <c r="L162" i="30"/>
  <c r="AG71" i="30"/>
  <c r="AG70" i="30" s="1"/>
  <c r="T53" i="30"/>
  <c r="T47" i="30" s="1"/>
  <c r="AC272" i="30"/>
  <c r="K34" i="30"/>
  <c r="J169" i="30"/>
  <c r="J163" i="30" s="1"/>
  <c r="J162" i="30" s="1"/>
  <c r="J108" i="30"/>
  <c r="J265" i="30" s="1"/>
  <c r="J266" i="30" s="1"/>
  <c r="K47" i="30"/>
  <c r="M265" i="30"/>
  <c r="M266" i="30" s="1"/>
  <c r="I142" i="30"/>
  <c r="V70" i="30"/>
  <c r="X62" i="30"/>
  <c r="X58" i="30" s="1"/>
  <c r="X14" i="30" s="1"/>
  <c r="L272" i="30"/>
  <c r="K58" i="30"/>
  <c r="K14" i="30" s="1"/>
  <c r="AI272" i="30"/>
  <c r="R47" i="30"/>
  <c r="M162" i="30"/>
  <c r="T58" i="30"/>
  <c r="T14" i="30" s="1"/>
  <c r="P272" i="30"/>
  <c r="AF214" i="30"/>
  <c r="AJ94" i="30"/>
  <c r="AD247" i="30"/>
  <c r="Y53" i="30"/>
  <c r="Y47" i="30" s="1"/>
  <c r="I58" i="30"/>
  <c r="I14" i="30" s="1"/>
  <c r="I47" i="30"/>
  <c r="Z130" i="30"/>
  <c r="T129" i="30"/>
  <c r="T128" i="30" s="1"/>
  <c r="T118" i="30" s="1"/>
  <c r="AF134" i="30"/>
  <c r="Z133" i="30"/>
  <c r="R256" i="30"/>
  <c r="AB274" i="30"/>
  <c r="AE149" i="30"/>
  <c r="S47" i="30"/>
  <c r="N118" i="30"/>
  <c r="K118" i="30" s="1"/>
  <c r="K267" i="30" s="1"/>
  <c r="Z104" i="30"/>
  <c r="Z100" i="30" s="1"/>
  <c r="R34" i="30"/>
  <c r="AJ68" i="30"/>
  <c r="AJ67" i="30" s="1"/>
  <c r="AJ66" i="30" s="1"/>
  <c r="AJ62" i="30" s="1"/>
  <c r="AK148" i="30"/>
  <c r="AK147" i="30" s="1"/>
  <c r="AL55" i="30"/>
  <c r="AL54" i="30" s="1"/>
  <c r="AL53" i="30" s="1"/>
  <c r="AL47" i="30" s="1"/>
  <c r="Z59" i="30"/>
  <c r="Z58" i="30" s="1"/>
  <c r="Z14" i="30" s="1"/>
  <c r="AC274" i="30"/>
  <c r="AM243" i="30"/>
  <c r="AN243" i="30" s="1"/>
  <c r="Z124" i="30"/>
  <c r="Z123" i="30" s="1"/>
  <c r="S169" i="30"/>
  <c r="S163" i="30" s="1"/>
  <c r="S162" i="30" s="1"/>
  <c r="AD110" i="30"/>
  <c r="AD108" i="30" s="1"/>
  <c r="R118" i="30"/>
  <c r="X104" i="30"/>
  <c r="X100" i="30" s="1"/>
  <c r="AL104" i="30"/>
  <c r="AL100" i="30" s="1"/>
  <c r="X42" i="30"/>
  <c r="X34" i="30" s="1"/>
  <c r="Y35" i="30"/>
  <c r="Y34" i="30" s="1"/>
  <c r="R275" i="30"/>
  <c r="AH274" i="30"/>
  <c r="AA272" i="30"/>
  <c r="Z257" i="30"/>
  <c r="T256" i="30"/>
  <c r="AD130" i="30"/>
  <c r="X129" i="30"/>
  <c r="X128" i="30" s="1"/>
  <c r="I163" i="30"/>
  <c r="I162" i="30" s="1"/>
  <c r="X182" i="30"/>
  <c r="X169" i="30" s="1"/>
  <c r="AI273" i="30"/>
  <c r="M118" i="30"/>
  <c r="P274" i="30"/>
  <c r="S118" i="30"/>
  <c r="X124" i="30"/>
  <c r="X123" i="30" s="1"/>
  <c r="AJ50" i="30"/>
  <c r="AF67" i="30"/>
  <c r="AF66" i="30" s="1"/>
  <c r="AF62" i="30" s="1"/>
  <c r="AL68" i="30"/>
  <c r="AL67" i="30" s="1"/>
  <c r="AL66" i="30" s="1"/>
  <c r="AL62" i="30" s="1"/>
  <c r="Y209" i="30"/>
  <c r="K151" i="30"/>
  <c r="Y118" i="30"/>
  <c r="AA274" i="30"/>
  <c r="S108" i="30"/>
  <c r="S107" i="30" s="1"/>
  <c r="S34" i="30"/>
  <c r="O272" i="30"/>
  <c r="T88" i="30"/>
  <c r="Z88" i="30" s="1"/>
  <c r="AF88" i="30" s="1"/>
  <c r="N86" i="30"/>
  <c r="N74" i="30" s="1"/>
  <c r="AD253" i="30"/>
  <c r="X252" i="30"/>
  <c r="O131" i="30"/>
  <c r="O70" i="30" s="1"/>
  <c r="T107" i="30"/>
  <c r="AD113" i="30"/>
  <c r="AJ114" i="30"/>
  <c r="AJ113" i="30" s="1"/>
  <c r="R163" i="30"/>
  <c r="U70" i="30"/>
  <c r="AH273" i="30"/>
  <c r="X50" i="30"/>
  <c r="AJ53" i="30"/>
  <c r="G272" i="30"/>
  <c r="Y152" i="30"/>
  <c r="S151" i="30"/>
  <c r="AH70" i="30"/>
  <c r="AE114" i="30"/>
  <c r="Y113" i="30"/>
  <c r="AJ146" i="30"/>
  <c r="AJ145" i="30" s="1"/>
  <c r="AD145" i="30"/>
  <c r="AL141" i="30"/>
  <c r="AL140" i="30" s="1"/>
  <c r="AF140" i="30"/>
  <c r="R91" i="30"/>
  <c r="X91" i="30" s="1"/>
  <c r="AD91" i="30" s="1"/>
  <c r="AJ91" i="30" s="1"/>
  <c r="I91" i="30"/>
  <c r="R75" i="30"/>
  <c r="X75" i="30" s="1"/>
  <c r="AD75" i="30" s="1"/>
  <c r="L74" i="30"/>
  <c r="I75" i="30"/>
  <c r="Z143" i="30"/>
  <c r="T142" i="30"/>
  <c r="Q273" i="30"/>
  <c r="Q70" i="30"/>
  <c r="AF165" i="30"/>
  <c r="AF164" i="30" s="1"/>
  <c r="H108" i="30"/>
  <c r="K108" i="30" s="1"/>
  <c r="K265" i="30" s="1"/>
  <c r="K110" i="30"/>
  <c r="AE50" i="30"/>
  <c r="AK51" i="30"/>
  <c r="AK50" i="30" s="1"/>
  <c r="AE42" i="30"/>
  <c r="AK43" i="30"/>
  <c r="AK42" i="30" s="1"/>
  <c r="Y275" i="30"/>
  <c r="X275" i="30"/>
  <c r="N272" i="30"/>
  <c r="AL46" i="30"/>
  <c r="AL45" i="30" s="1"/>
  <c r="AF45" i="30"/>
  <c r="AE209" i="30"/>
  <c r="AE193" i="30" s="1"/>
  <c r="AK209" i="30"/>
  <c r="AK193" i="30" s="1"/>
  <c r="Z182" i="30"/>
  <c r="Z169" i="30" s="1"/>
  <c r="AL158" i="30"/>
  <c r="AL156" i="30" s="1"/>
  <c r="AF156" i="30"/>
  <c r="AF182" i="30"/>
  <c r="AF169" i="30" s="1"/>
  <c r="AJ183" i="30"/>
  <c r="AJ182" i="30" s="1"/>
  <c r="AD182" i="30"/>
  <c r="AD169" i="30" s="1"/>
  <c r="T163" i="30"/>
  <c r="Z209" i="30"/>
  <c r="Z193" i="30" s="1"/>
  <c r="M132" i="30"/>
  <c r="J133" i="30"/>
  <c r="M267" i="30"/>
  <c r="J118" i="30"/>
  <c r="J267" i="30" s="1"/>
  <c r="AJ150" i="30"/>
  <c r="AJ149" i="30" s="1"/>
  <c r="AD149" i="30"/>
  <c r="AF124" i="30"/>
  <c r="AF123" i="30" s="1"/>
  <c r="AL125" i="30"/>
  <c r="AL124" i="30" s="1"/>
  <c r="AL123" i="30" s="1"/>
  <c r="AD138" i="30"/>
  <c r="X137" i="30"/>
  <c r="S74" i="30"/>
  <c r="Y74" i="30" s="1"/>
  <c r="AE74" i="30" s="1"/>
  <c r="AK74" i="30" s="1"/>
  <c r="AF113" i="30"/>
  <c r="AL114" i="30"/>
  <c r="AL113" i="30" s="1"/>
  <c r="AD124" i="30"/>
  <c r="AD123" i="30" s="1"/>
  <c r="AJ125" i="30"/>
  <c r="AJ124" i="30" s="1"/>
  <c r="AJ123" i="30" s="1"/>
  <c r="K93" i="30"/>
  <c r="T93" i="30"/>
  <c r="Z93" i="30" s="1"/>
  <c r="AF93" i="30" s="1"/>
  <c r="AL93" i="30" s="1"/>
  <c r="N92" i="30"/>
  <c r="AL77" i="30"/>
  <c r="AF76" i="30"/>
  <c r="AB273" i="30"/>
  <c r="AB70" i="30"/>
  <c r="AI70" i="30"/>
  <c r="X53" i="30"/>
  <c r="L264" i="30"/>
  <c r="I264" i="30" s="1"/>
  <c r="AJ152" i="30"/>
  <c r="AJ151" i="30" s="1"/>
  <c r="AD151" i="30"/>
  <c r="G265" i="30"/>
  <c r="G266" i="30" s="1"/>
  <c r="G107" i="30"/>
  <c r="J107" i="30" s="1"/>
  <c r="AK33" i="30"/>
  <c r="AK35" i="30"/>
  <c r="AD59" i="30"/>
  <c r="AD58" i="30" s="1"/>
  <c r="AD14" i="30" s="1"/>
  <c r="AJ60" i="30"/>
  <c r="AJ59" i="30" s="1"/>
  <c r="AD50" i="30"/>
  <c r="AJ42" i="30"/>
  <c r="Z34" i="30"/>
  <c r="T275" i="30"/>
  <c r="AD39" i="30"/>
  <c r="AJ40" i="30"/>
  <c r="AJ39" i="30" s="1"/>
  <c r="AJ248" i="30"/>
  <c r="AJ247" i="30" s="1"/>
  <c r="AJ244" i="30"/>
  <c r="AL170" i="30"/>
  <c r="AD165" i="30"/>
  <c r="AD164" i="30" s="1"/>
  <c r="AJ166" i="30"/>
  <c r="AJ165" i="30" s="1"/>
  <c r="AJ164" i="30" s="1"/>
  <c r="P273" i="30"/>
  <c r="P70" i="30"/>
  <c r="F273" i="30"/>
  <c r="F70" i="30"/>
  <c r="I275" i="30"/>
  <c r="G74" i="30"/>
  <c r="G71" i="30" s="1"/>
  <c r="AF136" i="30"/>
  <c r="Z135" i="30"/>
  <c r="AC273" i="30"/>
  <c r="AC70" i="30"/>
  <c r="S275" i="30"/>
  <c r="AF104" i="30"/>
  <c r="AF100" i="30" s="1"/>
  <c r="AE54" i="30"/>
  <c r="AK55" i="30"/>
  <c r="AK54" i="30" s="1"/>
  <c r="AJ46" i="30"/>
  <c r="AJ45" i="30" s="1"/>
  <c r="AD45" i="30"/>
  <c r="AJ36" i="30"/>
  <c r="AJ35" i="30" s="1"/>
  <c r="AD35" i="30"/>
  <c r="AE48" i="30"/>
  <c r="AK49" i="30"/>
  <c r="AK48" i="30" s="1"/>
  <c r="AE35" i="30"/>
  <c r="AH272" i="30"/>
  <c r="F272" i="30"/>
  <c r="AL60" i="30"/>
  <c r="AL59" i="30" s="1"/>
  <c r="AF59" i="30"/>
  <c r="K275" i="30"/>
  <c r="AK76" i="30"/>
  <c r="AK75" i="30"/>
  <c r="N264" i="30"/>
  <c r="K264" i="30" s="1"/>
  <c r="AD42" i="30"/>
  <c r="AF35" i="30"/>
  <c r="AL36" i="30"/>
  <c r="AL35" i="30" s="1"/>
  <c r="AL40" i="30"/>
  <c r="AL39" i="30" s="1"/>
  <c r="AF39" i="30"/>
  <c r="AK244" i="30"/>
  <c r="AK253" i="30"/>
  <c r="AK252" i="30" s="1"/>
  <c r="AE252" i="30"/>
  <c r="AE257" i="30"/>
  <c r="Y256" i="30"/>
  <c r="AJ105" i="30"/>
  <c r="AJ104" i="30" s="1"/>
  <c r="AJ100" i="30" s="1"/>
  <c r="AD104" i="30"/>
  <c r="AD100" i="30" s="1"/>
  <c r="AE110" i="30"/>
  <c r="Y108" i="30"/>
  <c r="S92" i="30"/>
  <c r="Y92" i="30" s="1"/>
  <c r="AE92" i="30" s="1"/>
  <c r="AK92" i="30" s="1"/>
  <c r="J92" i="30"/>
  <c r="M91" i="30"/>
  <c r="R142" i="30"/>
  <c r="R132" i="30" s="1"/>
  <c r="R131" i="30" s="1"/>
  <c r="X143" i="30"/>
  <c r="Y143" i="30"/>
  <c r="S142" i="30"/>
  <c r="AK138" i="30"/>
  <c r="AK137" i="30" s="1"/>
  <c r="AE137" i="30"/>
  <c r="N131" i="30"/>
  <c r="AJ194" i="30"/>
  <c r="S133" i="30"/>
  <c r="Y134" i="30"/>
  <c r="AE129" i="30"/>
  <c r="AE128" i="30" s="1"/>
  <c r="AE118" i="30" s="1"/>
  <c r="AK130" i="30"/>
  <c r="AK129" i="30" s="1"/>
  <c r="AK128" i="30" s="1"/>
  <c r="AK118" i="30" s="1"/>
  <c r="H143" i="30"/>
  <c r="J143" i="30"/>
  <c r="G142" i="30"/>
  <c r="G132" i="30" s="1"/>
  <c r="G131" i="30" s="1"/>
  <c r="S135" i="30"/>
  <c r="Y136" i="30"/>
  <c r="H263" i="30"/>
  <c r="K116" i="30"/>
  <c r="K263" i="30" s="1"/>
  <c r="H113" i="30"/>
  <c r="K113" i="30" s="1"/>
  <c r="N265" i="30"/>
  <c r="N266" i="30" s="1"/>
  <c r="N107" i="30"/>
  <c r="S99" i="30"/>
  <c r="Y99" i="30" s="1"/>
  <c r="AE99" i="30" s="1"/>
  <c r="AK99" i="30" s="1"/>
  <c r="J99" i="30"/>
  <c r="AD257" i="30"/>
  <c r="X256" i="30"/>
  <c r="Y193" i="30"/>
  <c r="AE188" i="30"/>
  <c r="Y182" i="30"/>
  <c r="Y169" i="30" s="1"/>
  <c r="X209" i="30"/>
  <c r="X193" i="30" s="1"/>
  <c r="AD210" i="30"/>
  <c r="AJ170" i="30"/>
  <c r="K163" i="30"/>
  <c r="K162" i="30" s="1"/>
  <c r="AJ148" i="30"/>
  <c r="AJ147" i="30" s="1"/>
  <c r="AD147" i="30"/>
  <c r="L132" i="30"/>
  <c r="Z152" i="30"/>
  <c r="T151" i="30"/>
  <c r="L118" i="30"/>
  <c r="AD76" i="30"/>
  <c r="AJ77" i="30"/>
  <c r="AA273" i="30"/>
  <c r="AA70" i="30"/>
  <c r="Q274" i="30"/>
  <c r="Y66" i="30"/>
  <c r="Y62" i="30" s="1"/>
  <c r="Y58" i="30" s="1"/>
  <c r="Y14" i="30" s="1"/>
  <c r="AE68" i="30"/>
  <c r="T75" i="30"/>
  <c r="Z75" i="30" s="1"/>
  <c r="AF75" i="30" s="1"/>
  <c r="K75" i="30"/>
  <c r="W70" i="30"/>
  <c r="M47" i="30"/>
  <c r="J47" i="30" s="1"/>
  <c r="AI274" i="30"/>
  <c r="Z165" i="30"/>
  <c r="Z164" i="30" s="1"/>
  <c r="AF110" i="30"/>
  <c r="Z108" i="30"/>
  <c r="Z107" i="30" s="1"/>
  <c r="AK101" i="30"/>
  <c r="AK100" i="30" s="1"/>
  <c r="AE100" i="30"/>
  <c r="AF53" i="30"/>
  <c r="AF47" i="30" s="1"/>
  <c r="F274" i="30"/>
  <c r="AE56" i="30"/>
  <c r="AK57" i="30"/>
  <c r="AK56" i="30" s="1"/>
  <c r="AD53" i="30"/>
  <c r="AJ47" i="30"/>
  <c r="AA161" i="30" l="1"/>
  <c r="AC161" i="30"/>
  <c r="R272" i="30"/>
  <c r="AJ169" i="30"/>
  <c r="AB161" i="30"/>
  <c r="AH161" i="30"/>
  <c r="AH276" i="30" s="1"/>
  <c r="AH279" i="30" s="1"/>
  <c r="AE140" i="30"/>
  <c r="T132" i="30"/>
  <c r="Q161" i="30"/>
  <c r="U161" i="30"/>
  <c r="U260" i="30" s="1"/>
  <c r="W161" i="30"/>
  <c r="W261" i="30" s="1"/>
  <c r="X133" i="30"/>
  <c r="N267" i="30"/>
  <c r="X118" i="30"/>
  <c r="P161" i="30"/>
  <c r="P261" i="30" s="1"/>
  <c r="X47" i="30"/>
  <c r="AD107" i="30"/>
  <c r="V161" i="30"/>
  <c r="V261" i="30" s="1"/>
  <c r="AG161" i="30"/>
  <c r="AG261" i="30" s="1"/>
  <c r="AG273" i="30"/>
  <c r="AE34" i="30"/>
  <c r="Y107" i="30"/>
  <c r="AG274" i="30"/>
  <c r="O273" i="30"/>
  <c r="Z129" i="30"/>
  <c r="Z128" i="30" s="1"/>
  <c r="AF130" i="30"/>
  <c r="O274" i="30"/>
  <c r="O161" i="30"/>
  <c r="O276" i="30" s="1"/>
  <c r="AJ110" i="30"/>
  <c r="AJ108" i="30" s="1"/>
  <c r="AJ107" i="30" s="1"/>
  <c r="AD243" i="30"/>
  <c r="AJ58" i="30"/>
  <c r="AJ14" i="30" s="1"/>
  <c r="Z118" i="30"/>
  <c r="AL134" i="30"/>
  <c r="AL133" i="30" s="1"/>
  <c r="AF133" i="30"/>
  <c r="R162" i="30"/>
  <c r="T131" i="30"/>
  <c r="X163" i="30"/>
  <c r="X162" i="30" s="1"/>
  <c r="K266" i="30"/>
  <c r="AL58" i="30"/>
  <c r="AL14" i="30" s="1"/>
  <c r="AF58" i="30"/>
  <c r="AF14" i="30" s="1"/>
  <c r="AJ253" i="30"/>
  <c r="AJ252" i="30" s="1"/>
  <c r="AD252" i="30"/>
  <c r="Z256" i="30"/>
  <c r="AF258" i="30"/>
  <c r="AK114" i="30"/>
  <c r="AK113" i="30" s="1"/>
  <c r="AE113" i="30"/>
  <c r="AD47" i="30"/>
  <c r="J142" i="30"/>
  <c r="T86" i="30"/>
  <c r="Z86" i="30" s="1"/>
  <c r="K86" i="30"/>
  <c r="AL34" i="30"/>
  <c r="AK34" i="30"/>
  <c r="T162" i="30"/>
  <c r="AE152" i="30"/>
  <c r="Y151" i="30"/>
  <c r="AF87" i="30"/>
  <c r="AF86" i="30" s="1"/>
  <c r="AL88" i="30"/>
  <c r="AL87" i="30" s="1"/>
  <c r="AL86" i="30" s="1"/>
  <c r="AJ130" i="30"/>
  <c r="AJ129" i="30" s="1"/>
  <c r="AJ128" i="30" s="1"/>
  <c r="AJ118" i="30" s="1"/>
  <c r="AD129" i="30"/>
  <c r="AD128" i="30" s="1"/>
  <c r="AD118" i="30" s="1"/>
  <c r="W260" i="30"/>
  <c r="AD143" i="30"/>
  <c r="AJ143" i="30" s="1"/>
  <c r="X142" i="30"/>
  <c r="X132" i="30" s="1"/>
  <c r="X131" i="30" s="1"/>
  <c r="AE256" i="30"/>
  <c r="AK257" i="30"/>
  <c r="AK256" i="30" s="1"/>
  <c r="Z275" i="30"/>
  <c r="S272" i="30"/>
  <c r="AL136" i="30"/>
  <c r="AL135" i="30" s="1"/>
  <c r="AF135" i="30"/>
  <c r="T272" i="30"/>
  <c r="AL75" i="30"/>
  <c r="AL76" i="30"/>
  <c r="AJ134" i="30"/>
  <c r="AJ133" i="30" s="1"/>
  <c r="AD133" i="30"/>
  <c r="K272" i="30"/>
  <c r="AK53" i="30"/>
  <c r="AK47" i="30" s="1"/>
  <c r="G273" i="30"/>
  <c r="G70" i="30"/>
  <c r="G161" i="30" s="1"/>
  <c r="G274" i="30"/>
  <c r="I272" i="30"/>
  <c r="AD275" i="30"/>
  <c r="AE275" i="30"/>
  <c r="K92" i="30"/>
  <c r="N91" i="30"/>
  <c r="T92" i="30"/>
  <c r="Z92" i="30" s="1"/>
  <c r="AF92" i="30" s="1"/>
  <c r="AL92" i="30" s="1"/>
  <c r="J74" i="30"/>
  <c r="AJ138" i="30"/>
  <c r="AJ137" i="30" s="1"/>
  <c r="AD137" i="30"/>
  <c r="AF108" i="30"/>
  <c r="AF107" i="30" s="1"/>
  <c r="AL110" i="30"/>
  <c r="AJ209" i="30"/>
  <c r="AJ193" i="30" s="1"/>
  <c r="AD209" i="30"/>
  <c r="AD193" i="30" s="1"/>
  <c r="J91" i="30"/>
  <c r="S91" i="30"/>
  <c r="Y91" i="30" s="1"/>
  <c r="AE91" i="30" s="1"/>
  <c r="AK91" i="30" s="1"/>
  <c r="AC261" i="30"/>
  <c r="AC276" i="30"/>
  <c r="AC279" i="30" s="1"/>
  <c r="AC260" i="30"/>
  <c r="M71" i="30"/>
  <c r="Z151" i="30"/>
  <c r="AF152" i="30"/>
  <c r="O260" i="30"/>
  <c r="AF34" i="30"/>
  <c r="V260" i="30"/>
  <c r="Z163" i="30"/>
  <c r="Q276" i="30"/>
  <c r="Q261" i="30"/>
  <c r="Q260" i="30"/>
  <c r="L267" i="30"/>
  <c r="I118" i="30"/>
  <c r="I267" i="30" s="1"/>
  <c r="Y163" i="30"/>
  <c r="Y162" i="30" s="1"/>
  <c r="AD256" i="30"/>
  <c r="AJ257" i="30"/>
  <c r="AJ256" i="30" s="1"/>
  <c r="Y133" i="30"/>
  <c r="AE134" i="30"/>
  <c r="AH261" i="30"/>
  <c r="AJ34" i="30"/>
  <c r="AE53" i="30"/>
  <c r="AE47" i="30" s="1"/>
  <c r="AJ275" i="30"/>
  <c r="AK275" i="30"/>
  <c r="J132" i="30"/>
  <c r="M131" i="30"/>
  <c r="J131" i="30" s="1"/>
  <c r="X272" i="30"/>
  <c r="Y272" i="30"/>
  <c r="H265" i="30"/>
  <c r="H266" i="30" s="1"/>
  <c r="H107" i="30"/>
  <c r="K107" i="30" s="1"/>
  <c r="Z142" i="30"/>
  <c r="AF143" i="30"/>
  <c r="AB276" i="30"/>
  <c r="AB279" i="30" s="1"/>
  <c r="AB260" i="30"/>
  <c r="AB261" i="30"/>
  <c r="K74" i="30"/>
  <c r="T74" i="30"/>
  <c r="Z74" i="30" s="1"/>
  <c r="AF74" i="30" s="1"/>
  <c r="AL74" i="30" s="1"/>
  <c r="N71" i="30"/>
  <c r="AJ75" i="30"/>
  <c r="AJ76" i="30"/>
  <c r="AE108" i="30"/>
  <c r="AK110" i="30"/>
  <c r="AA276" i="30"/>
  <c r="AA279" i="30" s="1"/>
  <c r="AA260" i="30"/>
  <c r="AA261" i="30"/>
  <c r="I74" i="30"/>
  <c r="R74" i="30"/>
  <c r="X74" i="30" s="1"/>
  <c r="AD74" i="30" s="1"/>
  <c r="AJ74" i="30" s="1"/>
  <c r="L71" i="30"/>
  <c r="AD34" i="30"/>
  <c r="AK68" i="30"/>
  <c r="AK67" i="30" s="1"/>
  <c r="AK66" i="30" s="1"/>
  <c r="AK62" i="30" s="1"/>
  <c r="AK58" i="30" s="1"/>
  <c r="AK14" i="30" s="1"/>
  <c r="AE67" i="30"/>
  <c r="AE66" i="30" s="1"/>
  <c r="AE62" i="30" s="1"/>
  <c r="AE58" i="30" s="1"/>
  <c r="AE14" i="30" s="1"/>
  <c r="L131" i="30"/>
  <c r="I131" i="30" s="1"/>
  <c r="I132" i="30"/>
  <c r="AK188" i="30"/>
  <c r="AK182" i="30" s="1"/>
  <c r="AE182" i="30"/>
  <c r="AE169" i="30" s="1"/>
  <c r="AE136" i="30"/>
  <c r="Y135" i="30"/>
  <c r="H142" i="30"/>
  <c r="K143" i="30"/>
  <c r="S132" i="30"/>
  <c r="S131" i="30" s="1"/>
  <c r="Y142" i="30"/>
  <c r="AE143" i="30"/>
  <c r="M264" i="30"/>
  <c r="J264" i="30" s="1"/>
  <c r="M272" i="30"/>
  <c r="AI161" i="30"/>
  <c r="F161" i="30"/>
  <c r="Z132" i="30"/>
  <c r="AE107" i="30" l="1"/>
  <c r="U261" i="30"/>
  <c r="O261" i="30"/>
  <c r="AG260" i="30"/>
  <c r="P260" i="30"/>
  <c r="AG276" i="30"/>
  <c r="AG279" i="30" s="1"/>
  <c r="P276" i="30"/>
  <c r="P278" i="30" s="1"/>
  <c r="M274" i="30"/>
  <c r="AH260" i="30"/>
  <c r="AJ163" i="30"/>
  <c r="AJ162" i="30" s="1"/>
  <c r="Z162" i="30"/>
  <c r="AD163" i="30"/>
  <c r="AD162" i="30" s="1"/>
  <c r="AJ109" i="30"/>
  <c r="AL130" i="30"/>
  <c r="AL129" i="30" s="1"/>
  <c r="AL128" i="30" s="1"/>
  <c r="AL118" i="30" s="1"/>
  <c r="AF129" i="30"/>
  <c r="AF128" i="30" s="1"/>
  <c r="AF118" i="30" s="1"/>
  <c r="AK162" i="30"/>
  <c r="AE151" i="30"/>
  <c r="AK152" i="30"/>
  <c r="AK151" i="30" s="1"/>
  <c r="AL257" i="30"/>
  <c r="AF257" i="30"/>
  <c r="Z131" i="30"/>
  <c r="AE162" i="30"/>
  <c r="F261" i="30"/>
  <c r="F268" i="30"/>
  <c r="F260" i="30"/>
  <c r="F269" i="30" s="1"/>
  <c r="F276" i="30"/>
  <c r="H132" i="30"/>
  <c r="K142" i="30"/>
  <c r="AK109" i="30"/>
  <c r="AK108" i="30"/>
  <c r="AK107" i="30" s="1"/>
  <c r="N273" i="30"/>
  <c r="T71" i="30"/>
  <c r="N70" i="30"/>
  <c r="K71" i="30"/>
  <c r="N274" i="30"/>
  <c r="AJ272" i="30"/>
  <c r="Q279" i="30"/>
  <c r="Q278" i="30"/>
  <c r="AF151" i="30"/>
  <c r="AL152" i="30"/>
  <c r="AL151" i="30" s="1"/>
  <c r="T91" i="30"/>
  <c r="Z91" i="30" s="1"/>
  <c r="AF91" i="30" s="1"/>
  <c r="AL91" i="30" s="1"/>
  <c r="K91" i="30"/>
  <c r="Z272" i="30"/>
  <c r="AI276" i="30"/>
  <c r="AI279" i="30" s="1"/>
  <c r="AI260" i="30"/>
  <c r="AI261" i="30"/>
  <c r="J272" i="30"/>
  <c r="AK272" i="30"/>
  <c r="AD272" i="30"/>
  <c r="AE135" i="30"/>
  <c r="AK136" i="30"/>
  <c r="AK135" i="30" s="1"/>
  <c r="AF275" i="30"/>
  <c r="L273" i="30"/>
  <c r="R71" i="30"/>
  <c r="I71" i="30"/>
  <c r="L70" i="30"/>
  <c r="L274" i="30"/>
  <c r="AF142" i="30"/>
  <c r="AF132" i="30" s="1"/>
  <c r="AL143" i="30"/>
  <c r="AL142" i="30" s="1"/>
  <c r="AL132" i="30" s="1"/>
  <c r="AE133" i="30"/>
  <c r="AK134" i="30"/>
  <c r="AK133" i="30" s="1"/>
  <c r="O278" i="30"/>
  <c r="O279" i="30"/>
  <c r="AE272" i="30"/>
  <c r="AD142" i="30"/>
  <c r="AD132" i="30" s="1"/>
  <c r="AD131" i="30" s="1"/>
  <c r="AJ142" i="30"/>
  <c r="AJ132" i="30" s="1"/>
  <c r="AJ131" i="30" s="1"/>
  <c r="AK143" i="30"/>
  <c r="AK142" i="30" s="1"/>
  <c r="AE142" i="30"/>
  <c r="AL275" i="30"/>
  <c r="Y132" i="30"/>
  <c r="Y131" i="30" s="1"/>
  <c r="M273" i="30"/>
  <c r="J71" i="30"/>
  <c r="J273" i="30" s="1"/>
  <c r="M70" i="30"/>
  <c r="S71" i="30"/>
  <c r="AL109" i="30"/>
  <c r="AL108" i="30"/>
  <c r="AL107" i="30" s="1"/>
  <c r="G268" i="30"/>
  <c r="G260" i="30"/>
  <c r="G269" i="30" s="1"/>
  <c r="G276" i="30"/>
  <c r="G261" i="30"/>
  <c r="P279" i="30" l="1"/>
  <c r="AM163" i="30"/>
  <c r="AN163" i="30" s="1"/>
  <c r="AL162" i="30"/>
  <c r="AF162" i="30"/>
  <c r="AM162" i="30" s="1"/>
  <c r="AK132" i="30"/>
  <c r="AF131" i="30"/>
  <c r="AL131" i="30"/>
  <c r="S70" i="30"/>
  <c r="J70" i="30"/>
  <c r="J161" i="30" s="1"/>
  <c r="I273" i="30"/>
  <c r="I274" i="30"/>
  <c r="T70" i="30"/>
  <c r="N161" i="30"/>
  <c r="F279" i="30"/>
  <c r="F278" i="30"/>
  <c r="AL272" i="30"/>
  <c r="R273" i="30"/>
  <c r="X71" i="30"/>
  <c r="R274" i="30"/>
  <c r="T273" i="30"/>
  <c r="Z71" i="30"/>
  <c r="T274" i="30"/>
  <c r="G278" i="30"/>
  <c r="G279" i="30"/>
  <c r="AK131" i="30"/>
  <c r="J274" i="30"/>
  <c r="H131" i="30"/>
  <c r="K132" i="30"/>
  <c r="S273" i="30"/>
  <c r="Y71" i="30"/>
  <c r="S274" i="30"/>
  <c r="AE132" i="30"/>
  <c r="AE131" i="30" s="1"/>
  <c r="I70" i="30"/>
  <c r="I161" i="30" s="1"/>
  <c r="R70" i="30"/>
  <c r="L161" i="30"/>
  <c r="AF272" i="30"/>
  <c r="M161" i="30"/>
  <c r="K131" i="30" l="1"/>
  <c r="H273" i="30"/>
  <c r="H70" i="30"/>
  <c r="H274" i="30"/>
  <c r="X273" i="30"/>
  <c r="AD71" i="30"/>
  <c r="X274" i="30"/>
  <c r="L276" i="30"/>
  <c r="L260" i="30"/>
  <c r="L269" i="30" s="1"/>
  <c r="L268" i="30"/>
  <c r="L261" i="30"/>
  <c r="X70" i="30"/>
  <c r="R161" i="30"/>
  <c r="Y273" i="30"/>
  <c r="AE71" i="30"/>
  <c r="Y274" i="30"/>
  <c r="Z273" i="30"/>
  <c r="AF71" i="30"/>
  <c r="Z274" i="30"/>
  <c r="I276" i="30"/>
  <c r="I279" i="30" s="1"/>
  <c r="I261" i="30"/>
  <c r="I268" i="30"/>
  <c r="I260" i="30"/>
  <c r="I269" i="30" s="1"/>
  <c r="N261" i="30"/>
  <c r="N268" i="30"/>
  <c r="N260" i="30"/>
  <c r="N269" i="30" s="1"/>
  <c r="N276" i="30"/>
  <c r="J261" i="30"/>
  <c r="J268" i="30"/>
  <c r="J260" i="30"/>
  <c r="J269" i="30" s="1"/>
  <c r="J276" i="30"/>
  <c r="J279" i="30" s="1"/>
  <c r="M276" i="30"/>
  <c r="M261" i="30"/>
  <c r="M268" i="30"/>
  <c r="M260" i="30"/>
  <c r="M269" i="30" s="1"/>
  <c r="Z70" i="30"/>
  <c r="T161" i="30"/>
  <c r="Y70" i="30"/>
  <c r="S161" i="30"/>
  <c r="AD70" i="30" l="1"/>
  <c r="X161" i="30"/>
  <c r="L279" i="30"/>
  <c r="L278" i="30"/>
  <c r="AE70" i="30"/>
  <c r="Y161" i="30"/>
  <c r="T276" i="30"/>
  <c r="T279" i="30" s="1"/>
  <c r="T260" i="30"/>
  <c r="T261" i="30"/>
  <c r="AE273" i="30"/>
  <c r="AK71" i="30"/>
  <c r="AE274" i="30"/>
  <c r="H161" i="30"/>
  <c r="K70" i="30"/>
  <c r="K161" i="30" s="1"/>
  <c r="AF70" i="30"/>
  <c r="Z161" i="30"/>
  <c r="M279" i="30"/>
  <c r="M278" i="30"/>
  <c r="AF273" i="30"/>
  <c r="AL71" i="30"/>
  <c r="AF274" i="30"/>
  <c r="AD273" i="30"/>
  <c r="AJ71" i="30"/>
  <c r="AD274" i="30"/>
  <c r="S260" i="30"/>
  <c r="S276" i="30"/>
  <c r="S279" i="30" s="1"/>
  <c r="S261" i="30"/>
  <c r="N279" i="30"/>
  <c r="N278" i="30"/>
  <c r="R261" i="30"/>
  <c r="R260" i="30"/>
  <c r="R276" i="30"/>
  <c r="R279" i="30" s="1"/>
  <c r="R277" i="30" s="1"/>
  <c r="K274" i="30"/>
  <c r="K273" i="30"/>
  <c r="Z261" i="30" l="1"/>
  <c r="Z276" i="30"/>
  <c r="Z279" i="30" s="1"/>
  <c r="Z260" i="30"/>
  <c r="AL273" i="30"/>
  <c r="AL274" i="30"/>
  <c r="AJ273" i="30"/>
  <c r="AJ274" i="30"/>
  <c r="AL70" i="30"/>
  <c r="AL161" i="30" s="1"/>
  <c r="AL260" i="30" s="1"/>
  <c r="AF161" i="30"/>
  <c r="AK273" i="30"/>
  <c r="AK274" i="30"/>
  <c r="K268" i="30"/>
  <c r="K260" i="30"/>
  <c r="K269" i="30" s="1"/>
  <c r="K276" i="30"/>
  <c r="K279" i="30" s="1"/>
  <c r="K261" i="30"/>
  <c r="Y261" i="30"/>
  <c r="Y260" i="30"/>
  <c r="Y276" i="30"/>
  <c r="Y279" i="30" s="1"/>
  <c r="X276" i="30"/>
  <c r="X279" i="30" s="1"/>
  <c r="X277" i="30" s="1"/>
  <c r="X261" i="30"/>
  <c r="X260" i="30"/>
  <c r="H276" i="30"/>
  <c r="H268" i="30"/>
  <c r="H261" i="30"/>
  <c r="H260" i="30"/>
  <c r="H269" i="30" s="1"/>
  <c r="AK70" i="30"/>
  <c r="AK161" i="30" s="1"/>
  <c r="AK260" i="30" s="1"/>
  <c r="AE161" i="30"/>
  <c r="AE261" i="30" s="1"/>
  <c r="AJ70" i="30"/>
  <c r="AJ161" i="30" s="1"/>
  <c r="AJ260" i="30" s="1"/>
  <c r="AD161" i="30"/>
  <c r="AF260" i="30" l="1"/>
  <c r="AF261" i="30"/>
  <c r="AM260" i="30"/>
  <c r="AN260" i="30" s="1"/>
  <c r="AL262" i="30"/>
  <c r="AL259" i="30"/>
  <c r="AN259" i="30" s="1"/>
  <c r="AD261" i="30"/>
  <c r="AD276" i="30"/>
  <c r="AD279" i="30" s="1"/>
  <c r="AD277" i="30" s="1"/>
  <c r="AD260" i="30"/>
  <c r="AJ262" i="30" s="1"/>
  <c r="AJ276" i="30"/>
  <c r="AJ279" i="30" s="1"/>
  <c r="AJ277" i="30" s="1"/>
  <c r="AJ261" i="30"/>
  <c r="AL261" i="30"/>
  <c r="AL276" i="30"/>
  <c r="AL279" i="30" s="1"/>
  <c r="AE276" i="30"/>
  <c r="AE279" i="30" s="1"/>
  <c r="AE260" i="30"/>
  <c r="AK262" i="30" s="1"/>
  <c r="AK261" i="30"/>
  <c r="AK276" i="30"/>
  <c r="AK279" i="30" s="1"/>
  <c r="H279" i="30"/>
  <c r="H278" i="30"/>
  <c r="AF276" i="30"/>
  <c r="AF279" i="30" s="1"/>
  <c r="AM261" i="30"/>
  <c r="AN261" i="30" s="1"/>
</calcChain>
</file>

<file path=xl/sharedStrings.xml><?xml version="1.0" encoding="utf-8"?>
<sst xmlns="http://schemas.openxmlformats.org/spreadsheetml/2006/main" count="572" uniqueCount="504">
  <si>
    <t xml:space="preserve">Код </t>
  </si>
  <si>
    <t xml:space="preserve"> 1 01 00000 00 0000 000</t>
  </si>
  <si>
    <t xml:space="preserve"> 1 01 02000 01 0000 110</t>
  </si>
  <si>
    <t xml:space="preserve"> 1 01 02010 01 0000 110</t>
  </si>
  <si>
    <t xml:space="preserve"> 1 01 02020 01 0000 110</t>
  </si>
  <si>
    <t xml:space="preserve"> 1 01 02030 01 0000 110</t>
  </si>
  <si>
    <t xml:space="preserve"> 1 01 02040 01 0000 110</t>
  </si>
  <si>
    <t xml:space="preserve"> 1 03 00000 00 0000 000</t>
  </si>
  <si>
    <t xml:space="preserve"> 1 03 02000 01 0000 110</t>
  </si>
  <si>
    <t xml:space="preserve"> 1 03 02230 01 0000 110</t>
  </si>
  <si>
    <t xml:space="preserve"> 1 03 02240 01 0000 110</t>
  </si>
  <si>
    <t xml:space="preserve"> 1 03 02250 01 0000 110</t>
  </si>
  <si>
    <t xml:space="preserve"> 1 03 02260 01 0000 110</t>
  </si>
  <si>
    <t xml:space="preserve"> 1 05 00000 00 0000 000</t>
  </si>
  <si>
    <t xml:space="preserve"> 1 05 02000 02 0000 110</t>
  </si>
  <si>
    <t xml:space="preserve"> 1 05 02010 02 0000 110</t>
  </si>
  <si>
    <t xml:space="preserve"> 1 05 02020 02 0000 110</t>
  </si>
  <si>
    <t xml:space="preserve"> 1 05 03000 01 0000 110</t>
  </si>
  <si>
    <t xml:space="preserve"> 1 05 03010 01 0000 110</t>
  </si>
  <si>
    <t xml:space="preserve"> 1 05 04000 02 0000 110</t>
  </si>
  <si>
    <t xml:space="preserve"> 1 05 04010 02 0000 110</t>
  </si>
  <si>
    <t xml:space="preserve"> 1 06 00000 00 0000 000</t>
  </si>
  <si>
    <t xml:space="preserve"> 1 06 01000 00 0000 110</t>
  </si>
  <si>
    <t xml:space="preserve"> 1 06 01020 04 0000 110</t>
  </si>
  <si>
    <t>1 06 04000 02 0000 110</t>
  </si>
  <si>
    <t>1 06 04011 02 0000 110</t>
  </si>
  <si>
    <t>1 06 04012 02 0000 110</t>
  </si>
  <si>
    <t xml:space="preserve"> 1 06 06000 00 0000 110</t>
  </si>
  <si>
    <t xml:space="preserve"> 1 06 06030 00 0000 110</t>
  </si>
  <si>
    <t xml:space="preserve"> 1 06 06032 04 0000 110</t>
  </si>
  <si>
    <t xml:space="preserve"> 1 06 06040 00 0000 110</t>
  </si>
  <si>
    <t xml:space="preserve"> 1 06 06042 04 0000 110</t>
  </si>
  <si>
    <t xml:space="preserve"> 1 08 00000 00 0000 000</t>
  </si>
  <si>
    <t xml:space="preserve"> 1 08 03000 01 0000 110</t>
  </si>
  <si>
    <t xml:space="preserve"> 1 08 03010 01 0000 110</t>
  </si>
  <si>
    <t xml:space="preserve"> 1 08 07000 01 0000 110</t>
  </si>
  <si>
    <t>1 08 07150 01 0000 110</t>
  </si>
  <si>
    <t xml:space="preserve"> 1 08 07170 01 0000 110</t>
  </si>
  <si>
    <t xml:space="preserve"> 1 08 07173 01 0000 110</t>
  </si>
  <si>
    <t>1 11 00000 00 0000 000</t>
  </si>
  <si>
    <t xml:space="preserve"> 1 11 03000 00 0000 120</t>
  </si>
  <si>
    <t xml:space="preserve"> 1 11 03040 04 0000 120</t>
  </si>
  <si>
    <t>1 11 05000 00 0000 120</t>
  </si>
  <si>
    <t>1 11 05010 00 0000 120</t>
  </si>
  <si>
    <t>1 11 05012 04 0000 120</t>
  </si>
  <si>
    <t>1 11 05020 00 0000 120</t>
  </si>
  <si>
    <t>1 11 05024 04 0000 120</t>
  </si>
  <si>
    <t>1 11 05030 00 0000 120</t>
  </si>
  <si>
    <t>1 11 05034 04 0000 120</t>
  </si>
  <si>
    <t>1 11 05070 00 0000 120</t>
  </si>
  <si>
    <t>1 11 05074 04 0000 120</t>
  </si>
  <si>
    <t>1 11 07000 00 0000 120</t>
  </si>
  <si>
    <t>1 11 07010 00 0000 120</t>
  </si>
  <si>
    <t>1 11 07014 04 0000 120</t>
  </si>
  <si>
    <t xml:space="preserve"> 1 11 09000 00 0000 120</t>
  </si>
  <si>
    <t xml:space="preserve"> 1 11 09044 04 0000 120</t>
  </si>
  <si>
    <t>1 12 00000 00 0000 000</t>
  </si>
  <si>
    <t>1 12 01000 01 0000 120</t>
  </si>
  <si>
    <t>1 12 01020 01 6000 120</t>
  </si>
  <si>
    <t>1 13 00000 00 0000 000</t>
  </si>
  <si>
    <t>1 13 01000 00 0000 130</t>
  </si>
  <si>
    <t>1 13 01994 04 0000 130</t>
  </si>
  <si>
    <t>1 13 02000 00 0000 130</t>
  </si>
  <si>
    <t>1 13 02064 04 0000 130</t>
  </si>
  <si>
    <t>1 13 02994 04 0000 130</t>
  </si>
  <si>
    <t>1 14 00000 00 0000 000</t>
  </si>
  <si>
    <t xml:space="preserve"> 1 14 01000 00 0000 000</t>
  </si>
  <si>
    <t xml:space="preserve"> 1 14 01040 04 0000 410</t>
  </si>
  <si>
    <t>1 14 02000 00 0000 000</t>
  </si>
  <si>
    <t>1 14 02040 04 0000 410</t>
  </si>
  <si>
    <t>1 14 02043 04 0000 410</t>
  </si>
  <si>
    <t>1 14 06000 00 0000 000</t>
  </si>
  <si>
    <t>1 14 06010 00 0000 430</t>
  </si>
  <si>
    <t>1 14 06012 04 0000 430</t>
  </si>
  <si>
    <t>1 16 00000 00 0000 000</t>
  </si>
  <si>
    <t>2 00 00000 00 0000 000</t>
  </si>
  <si>
    <t>2 02 00000 00 0000 000</t>
  </si>
  <si>
    <t>0390002088</t>
  </si>
  <si>
    <t>0390002016</t>
  </si>
  <si>
    <t>0390002012</t>
  </si>
  <si>
    <t xml:space="preserve"> 0390002108</t>
  </si>
  <si>
    <t>0390002089</t>
  </si>
  <si>
    <t>0390002014</t>
  </si>
  <si>
    <t>0390002015</t>
  </si>
  <si>
    <t>0390002017</t>
  </si>
  <si>
    <t>0390002019</t>
  </si>
  <si>
    <t>0390002024</t>
  </si>
  <si>
    <t>0390002025</t>
  </si>
  <si>
    <t>0390002043</t>
  </si>
  <si>
    <t>0390002044</t>
  </si>
  <si>
    <t>0390002046</t>
  </si>
  <si>
    <t>0390002055</t>
  </si>
  <si>
    <t>0390002056</t>
  </si>
  <si>
    <t>0390002061</t>
  </si>
  <si>
    <t>0390002066</t>
  </si>
  <si>
    <t>0390002067</t>
  </si>
  <si>
    <t>0390002070</t>
  </si>
  <si>
    <t>0390002072</t>
  </si>
  <si>
    <t>0390002079</t>
  </si>
  <si>
    <t>0390002081</t>
  </si>
  <si>
    <t>0390002082</t>
  </si>
  <si>
    <t>0390002086</t>
  </si>
  <si>
    <t>0390002087</t>
  </si>
  <si>
    <t>0390002080</t>
  </si>
  <si>
    <t>0390002160</t>
  </si>
  <si>
    <t>0390002127</t>
  </si>
  <si>
    <t>0390002063</t>
  </si>
  <si>
    <t>0390002074</t>
  </si>
  <si>
    <t>2 04 04000 04 0000 180</t>
  </si>
  <si>
    <t>2 04 04010 04 0000 180</t>
  </si>
  <si>
    <t>2 19 60000 04 0000 000</t>
  </si>
  <si>
    <t>Примечание</t>
  </si>
  <si>
    <t xml:space="preserve"> налоговые доходы</t>
  </si>
  <si>
    <t>Налоги на прибыль, доходы</t>
  </si>
  <si>
    <t>Налог на доходы физических лиц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</si>
  <si>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</si>
  <si>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</si>
  <si>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</si>
  <si>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</si>
  <si>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</si>
  <si>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</si>
  <si>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</si>
  <si>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</si>
  <si>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Единый налог на вмененный доход для отдельных видов деятельности</t>
  </si>
  <si>
    <t>Единый налог на вмененный доход для отдельных видов деятельности (за налоговые периоды, истекшие до 1 января 2011 года)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</si>
  <si>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</si>
  <si>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</si>
  <si>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</si>
  <si>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</si>
  <si>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</si>
  <si>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 городских округов</t>
  </si>
  <si>
    <t>Транспортный налог</t>
  </si>
  <si>
    <t>Транспортный налог с организаций</t>
  </si>
  <si>
    <t>Транспортный налог с физических лиц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</si>
  <si>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</si>
  <si>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</si>
  <si>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 городских округов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</si>
  <si>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</si>
  <si>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 городских округов</t>
  </si>
  <si>
    <t>Государственная пошлина</t>
  </si>
  <si>
    <t>Государственная пошлина за государственную регистрацию, а также за совершение прочих юридически значимых действий</t>
  </si>
  <si>
    <t>Государственная пошлина за выдачу разрешения на установку рекламной конструкции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</si>
  <si>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</si>
  <si>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 xml:space="preserve"> неналоговые доходы</t>
  </si>
  <si>
    <t>Доходы от использования имущества, находящегося в государственной и  муниципальной собственности</t>
  </si>
  <si>
    <t>Проценты, полученные от предоставления бюджетных кредитов внутри страны</t>
  </si>
  <si>
    <t>Проценты, полученные от предоставления бюджетных кредитов внутри страны за счет средств бюджетов городских округов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</si>
  <si>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 и также имущества государственных и муниципальных унитарных предприятий, в т.ч.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</si>
  <si>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</si>
  <si>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</si>
  <si>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</si>
  <si>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</si>
  <si>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 муниципальных бюджетных и автономных учреждений)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</si>
  <si>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</si>
  <si>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Платежи от государственных и муниципальных унитарных предприятий</t>
  </si>
  <si>
    <t xml:space="preserve">Доходы от перечисления части прибыли  государственных и муниципальных унитарных предприятий, остающейся после уплаты налогов и иных обязательных платежей 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</si>
  <si>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</si>
  <si>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Прочие поступления от использования имущества,  находящегося в собственности городских округов (за исключением имущества бюджетных и автономных учреждений,  и также имущества государственных и муниципальных унитарных предприятий, в т.ч. казенных) (средства, полученные по договорам социального найма жилья и найма жилых помещений)</t>
  </si>
  <si>
    <t>Платежи при пользовании природными ресурсами</t>
  </si>
  <si>
    <t>Плата за негативное воздействие на окружающую среду</t>
  </si>
  <si>
    <t>Плата за выбросы загрязняющих веществ в атмосферный воздух стационарными объектами</t>
  </si>
  <si>
    <t>Плата за выбросы загрязняющих веществ в атмосферный воздух передвижными объектами</t>
  </si>
  <si>
    <t>Плата за выбросы загрязняющих веществ в водные объекты</t>
  </si>
  <si>
    <t>Плата за размещение отходов производства и потребления</t>
  </si>
  <si>
    <t xml:space="preserve">Доходы от оказания платных услуг (работ) </t>
  </si>
  <si>
    <t>Прочие доходы от оказания платных услуг (работ) получателями средств бюджетов городских округов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</si>
  <si>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</si>
  <si>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 городских округов</t>
  </si>
  <si>
    <t xml:space="preserve">Прочие доходы от компенсации затрат бюджетов городских округов </t>
  </si>
  <si>
    <t>Доходы от продажи материальных и нематериальных активов</t>
  </si>
  <si>
    <t>Доходы от продажи квартир</t>
  </si>
  <si>
    <t>Доходы от продажи квартир, находящихся в собственности городских округов</t>
  </si>
  <si>
    <t>Доходы от реализации имущества, находящегося в  собственности городских округов (за исключением имущества муниципальных автономных учреждений, а также имущества муниципальных унитарных предприятий, в т.ч. казенных) в части реализации основных средств по указанному имуществу</t>
  </si>
  <si>
    <t>Доходы от реализации иного имущества находящегося в собственности городских округов (за исключением имущества муниципальных автономных учреждений, а также имущества муниципальных унитарных предприятий , в т.ч. казенных), в части реализации основных средств по указанному имуществу</t>
  </si>
  <si>
    <t>Доходы от продажи земельных участков, находящихся в государственной и муниципальной собственности (за исключением земельных участков  бюджетных и автономных учреждений)</t>
  </si>
  <si>
    <t>Доходы от продажи земельных участков, государственная собственность на которые не разграничена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</si>
  <si>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</si>
  <si>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</si>
  <si>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Безвозмездные поступления</t>
  </si>
  <si>
    <t>Безвозмездные поступления от других бюджетов бюджетной системы РФ</t>
  </si>
  <si>
    <t xml:space="preserve">Дотации бюджетам городских округов на выравнивание бюджетной обеспеченности </t>
  </si>
  <si>
    <t>дотации на выравнивание бюджетной обеспеченности поселений</t>
  </si>
  <si>
    <t>Дотация на поддержку мер по обеспечению сбалансированности бюджета</t>
  </si>
  <si>
    <t>Субсидии бюджетам городских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</si>
  <si>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Субсидии бюджетам городских округов на  поддержку государственных программ субъектов Российской Федерации  и муниципальных программ формирования современной городской среды</t>
  </si>
  <si>
    <t>Прочие субсидии бюджетам городских округов</t>
  </si>
  <si>
    <t xml:space="preserve">  реализация мер в области государственной молодежной политики</t>
  </si>
  <si>
    <t xml:space="preserve">  адресная социальная поддержка участников образовательного процесса </t>
  </si>
  <si>
    <t>развитие единого образовательного пространства, повышение качества образовательных результатов</t>
  </si>
  <si>
    <t xml:space="preserve"> организация круглогодичного отдыха, оздоровления и занятости обучающихся </t>
  </si>
  <si>
    <t>Профилактика безнадзорности и правонарушений несовершеннолетних</t>
  </si>
  <si>
    <t xml:space="preserve">Субвенции бюджетам субъектов РФ и муниципальных образований </t>
  </si>
  <si>
    <t>Субвенции бюджетам городских округов на обеспечение мер социальной поддержки реабилитированных лиц и лиц, признанных пострадавшими от политических репрессий</t>
  </si>
  <si>
    <t>Субвенции бюджетам городских округов на содержание ребенка в семье опекуна и приемной семье, а также вознаграждение, причитающееся приемному родителю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</si>
  <si>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</si>
  <si>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Субвенции бюджетам городских округов на выплату единовременного пособия при всех формах устройства детей, лишенных родительского попечения, в семью  </t>
  </si>
  <si>
    <t>Субвенции бюджетам городских округов на выплаты единовременного пособия беременной жене военнослужащего, проходящего военную службу по призыву, а также ежемесячное пособие на ребенка военнослужащего, проходящего военную службу по призыву</t>
  </si>
  <si>
    <t>Субвенции бюджетам городских округов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</si>
  <si>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Субвенция  бюджетам городских округов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</si>
  <si>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Субвенции бюджетам городских округов на выполнение передаваемых полномочий субъектов РФ, в том числе:</t>
  </si>
  <si>
    <t xml:space="preserve">  субвенция на  создание и функционирования комиссий по делам несовершеннолетних и защите их прав</t>
  </si>
  <si>
    <t xml:space="preserve"> субвенция на ежемесячные денежные выплаты отдельным категориям граждан, воспитывающих детей в возрасте от 1,5 до 7 лет </t>
  </si>
  <si>
    <t xml:space="preserve">     - обеспечение мер социальной поддержки ветеранов труда</t>
  </si>
  <si>
    <t xml:space="preserve">     - обеспечение мер социальной поддержки ветеранов ВОВ, проработавших в тылу в период с 22 июня 1941 года по 9 мая 1945 года, но не менее шести месяцев, исключая период работы на временно оккупированных территориях СССР, либо награжденных орденами и медалями СССР за самоотверженный труд в период ВОВ</t>
  </si>
  <si>
    <t xml:space="preserve">  субвенция на меры социальной поддержки отдельных категорий граждан</t>
  </si>
  <si>
    <t xml:space="preserve">  субвенция на обеспечение деятельности (оказание услуг) учреждений социального обслуживания граждан пожилого возраста, инвалидов и других категорий граждан, находящихся в трудной жизненной ситуации</t>
  </si>
  <si>
    <t xml:space="preserve">  субвенция на обеспечение деятельности (оказания услуг) специализированных учреждений для несовершеннолетних, нуждающихся в социальной реабилитации, иных учреждений и служб, предоставляющих социальные услуги несовершеннолетним и их семьям</t>
  </si>
  <si>
    <t xml:space="preserve">  субвенция на государственную социальную помощь малоимущим семьям и малоимущим одиноко проживающим гражданам</t>
  </si>
  <si>
    <t xml:space="preserve"> субвенция на обеспечение деятельности по содержанию организаций для детей-сирот и детей, оставшихся без попечения родителей</t>
  </si>
  <si>
    <t xml:space="preserve"> субвенция на обеспечение образовательной деятельности образовательных организаций по адаптированным общеобразовательным программам</t>
  </si>
  <si>
    <t xml:space="preserve">  субвенция на обеспечение детей-сирот и детей, оставшихся без попечения родителей, одеждой, обувью, единовременным денежным пособием при выпуске из общеобразовательных учреждений</t>
  </si>
  <si>
    <t xml:space="preserve"> субвенция на обеспечение зачисления денежных средств для детей-сирот и детей, оставшихся без попечения родителей, на специальные накопительные банковские счета</t>
  </si>
  <si>
    <t xml:space="preserve">  субвенция на осуществление функций по хранению, комплектованию, учету и использованию документов архивного фонда Кемеровской области</t>
  </si>
  <si>
    <t xml:space="preserve">  субвенция на меры социальной поддержки многодетных семей</t>
  </si>
  <si>
    <t xml:space="preserve">  субвенции на меры социальной поддержки  отдельных категорий многодетных матерей</t>
  </si>
  <si>
    <t xml:space="preserve">  субвенции на меры социальной поддержки по оплате жилищно-коммунальных услуг отдельных категорий граждан, оказание мер социальной поддержки которых относится к ведению субъекта РФ</t>
  </si>
  <si>
    <t xml:space="preserve">  субвенция на меры социальной поддержки работников муниципальных учреждений социального обслуживания в виде пособий и компенсации</t>
  </si>
  <si>
    <t xml:space="preserve">  субвенция на  создание административных  комиссий </t>
  </si>
  <si>
    <t xml:space="preserve">Субвенции бюджетам городских округов на предоставление жилых помещений детям-сиротам и детям, оставшимся без попечения родителей, лицам из  их числа по договорам найма </t>
  </si>
  <si>
    <t>субвенция на предоставление бесплатного проезда отдельных категорий обучающихся</t>
  </si>
  <si>
    <t xml:space="preserve">  субвенция на  выплату социального пособия и возмещения расходов по гарантированному перечню услуг по погребению</t>
  </si>
  <si>
    <t xml:space="preserve">  субвенция на социальную поддержку и социального обслуживания населения в части содержания органов местного самоуправления</t>
  </si>
  <si>
    <t>Иные межбюджетные трансферты</t>
  </si>
  <si>
    <t>Межбюджетные трансферты, передаваемые бюджетам городских округов на реализацию программ местного развития и обеспечения занятости для шахтерских городов и поселков</t>
  </si>
  <si>
    <t>Предоставление негосударственными организациями грантов для получателей средств бюджетов городских округов</t>
  </si>
  <si>
    <t>Прочие безвозмездные поступления</t>
  </si>
  <si>
    <t>Прочие безвозмездные поступления в бюджеты городских округов</t>
  </si>
  <si>
    <t>Возврат остатков субсидий прошлых лет</t>
  </si>
  <si>
    <t>ВСЕГО доходы  бюджета</t>
  </si>
  <si>
    <t>Дотации бюджетам субъектов РФ и муниципальных образований</t>
  </si>
  <si>
    <t>1 05 01000 00 0000 110</t>
  </si>
  <si>
    <t>1 05 01010 01 0000 110</t>
  </si>
  <si>
    <t>1 05 01020 01 0000 110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</si>
  <si>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</si>
  <si>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</si>
  <si>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</si>
  <si>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доп.норматив</t>
  </si>
  <si>
    <t>дотации на выравнивание бюджетной обеспеченности муниципальных районов (городских округов)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</si>
  <si>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</si>
  <si>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субвенция на социальную поддержку работников образовательных организаций и участников образовательного процесса</t>
  </si>
  <si>
    <t>Обеспеченье жильем социальных категорий граждан, установленных законодательством Кемеровской области</t>
  </si>
  <si>
    <t>Предел муниципального долга ( налог.неналог.- доп.норматив%)</t>
  </si>
  <si>
    <t>дефицит 10%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</si>
  <si>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</si>
  <si>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 xml:space="preserve">Субвенции бюджетам городских округов на 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</t>
  </si>
  <si>
    <t>Субвенции бюджетам городских округов на выполнение полномочий Российской федерации по осуществлению ежемесячной выплаты в связи с рождением (усыновлением) первого ребенка</t>
  </si>
  <si>
    <t>налог.неналог</t>
  </si>
  <si>
    <t>Плата за размещение отходов производства</t>
  </si>
  <si>
    <t xml:space="preserve">Минимальный налог, зачисляемый в бюджеты субъектов Российской Федерации (за налоговые периоды, истекшие до 1 января 2016 года) </t>
  </si>
  <si>
    <t>1 05 01050 01 0000 110</t>
  </si>
  <si>
    <t xml:space="preserve">Субсидии бюджетам городских округов на реализацию мероприятий по обеспечению жильем молодых семей </t>
  </si>
  <si>
    <t xml:space="preserve">Плата за размещение твердых коммунальных отходов </t>
  </si>
  <si>
    <t>2 19 00000 00 0000 000</t>
  </si>
  <si>
    <t>0390002001</t>
  </si>
  <si>
    <t>Доходы от оказания платных услуг (работ) и компенсации затрат
 государства</t>
  </si>
  <si>
    <t>Наименование групп, подгрупп, статей, подстатей, элементов, 
видов (подвидов), кодов  классификации доходов</t>
  </si>
  <si>
    <t>Налоговые доходы</t>
  </si>
  <si>
    <t>доп.норматив.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</si>
  <si>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</t>
    </r>
    <r>
      <rPr>
        <i/>
        <vertAlign val="superscript"/>
        <sz val="14"/>
        <rFont val="Times"/>
        <family val="1"/>
      </rPr>
      <t>1</t>
    </r>
    <r>
      <rPr>
        <i/>
        <sz val="14"/>
        <rFont val="Times"/>
        <family val="1"/>
      </rPr>
      <t xml:space="preserve"> и 228 Налогового кодекса Российской Федерации</t>
    </r>
  </si>
  <si>
    <t xml:space="preserve"> 1 01 02050 01 0000 110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</si>
  <si>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</si>
  <si>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 территории Российской Федерации</t>
  </si>
  <si>
    <t xml:space="preserve"> 1 03 02231 01 0000 110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</si>
  <si>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</si>
  <si>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1 03 02241 01 0000 110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</si>
  <si>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</si>
  <si>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1 03 02251 01 0000 110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</si>
  <si>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</si>
  <si>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1 03 02261 01 0000 110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</si>
  <si>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</si>
  <si>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1 05 03020 01 0000 110</t>
  </si>
  <si>
    <t>Единый сельскохозяйственный налог (начисленный за период до 01.01.2011год)</t>
  </si>
  <si>
    <t>Государственная пошлина по делам, рассматриваемым в судах общей юрисдикции, мировыми судьями</t>
  </si>
  <si>
    <t>Государственная пошлина по делам, рассматриваемым в судах общей юрисдикции, мировыми судьями (за исключением Верховного Суда РФ)</t>
  </si>
  <si>
    <t xml:space="preserve"> 1 08 06000 01 0000 110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</si>
  <si>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</si>
  <si>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Неналоговые доходы</t>
  </si>
  <si>
    <t>1 12 01010 01 0000 120</t>
  </si>
  <si>
    <t>1 12 01030 01 0000 120</t>
  </si>
  <si>
    <t xml:space="preserve"> 1 12 01040 01 0000 120</t>
  </si>
  <si>
    <t xml:space="preserve"> 1 12 01041 01 0000 120</t>
  </si>
  <si>
    <t xml:space="preserve"> 1 12 01042 01 0000 120</t>
  </si>
  <si>
    <t>Доходы от реализации имущества, находящегося в государственной и муниципальной собственности (за исключением имущества автономных учреждений, а также имущества государственных и муниципальных унитарных предприятий, в т.ч. казенных)</t>
  </si>
  <si>
    <t>1 17 0100 04 0000 180</t>
  </si>
  <si>
    <t>Итого   налоговые неналоговые.</t>
  </si>
  <si>
    <t>2 02 10000 00 0000 150</t>
  </si>
  <si>
    <t>2 02 15001 04 0000 150</t>
  </si>
  <si>
    <t>2 02 15002 04 0000 150</t>
  </si>
  <si>
    <t>2 02 20000 00 0000 150</t>
  </si>
  <si>
    <t>2 02 20041 04 0000 150</t>
  </si>
  <si>
    <t>2 02 20302 04 0000 150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</si>
  <si>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</si>
  <si>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2 02 20299 04 0000 150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</si>
  <si>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</si>
  <si>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2 02  25555 04 0000 150</t>
  </si>
  <si>
    <t>2 02 29999 04 0000 150</t>
  </si>
  <si>
    <t>развитие физической культуры и спорта</t>
  </si>
  <si>
    <t>0390002180</t>
  </si>
  <si>
    <t>реализация проектов инициативного бюджетирования "Твой Кузбасс -твоя инициатива"</t>
  </si>
  <si>
    <t>2 02 30000 00 0000 150</t>
  </si>
  <si>
    <t>2 02 30013 04 0000 150</t>
  </si>
  <si>
    <t>2 02 30027 04 0000 150</t>
  </si>
  <si>
    <t>2 02 30029 04 0000 150</t>
  </si>
  <si>
    <t>2 02 35082 04 0000 150</t>
  </si>
  <si>
    <t xml:space="preserve">Субвенции бюджетам городских округов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 </t>
  </si>
  <si>
    <t>2 02 35120 04 0000 150</t>
  </si>
  <si>
    <t>2 02 35135 04 0000 150</t>
  </si>
  <si>
    <t>2 02 35176 04 0000 150</t>
  </si>
  <si>
    <t>2 02 35260 04 0000 150</t>
  </si>
  <si>
    <t>2 02 35270 04 0000 150</t>
  </si>
  <si>
    <t>2 02 35280 04 0000 150</t>
  </si>
  <si>
    <t>2 02 35380 04 0000 150</t>
  </si>
  <si>
    <t>2 02 35573 04 0000 150</t>
  </si>
  <si>
    <t>2 02 30024 04 0000 150</t>
  </si>
  <si>
    <t>субвенция на обеспечение государственных гарантий реализации прав граждан на получение общедоступного и бесплатного дошкольного образования в муниципальных  дошкольных образовательных организациях</t>
  </si>
  <si>
    <t xml:space="preserve">  субвенция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муниципальных общеобразовательных учреждениях</t>
  </si>
  <si>
    <t>0390002121</t>
  </si>
  <si>
    <t>0390002190</t>
  </si>
  <si>
    <t>Содержание и обустройство сибиреязвенных захоронений и скотомогильников (биометрических ям)</t>
  </si>
  <si>
    <t>2 02 40000 00 0000 150</t>
  </si>
  <si>
    <t>2 02 45156 04 0000 150</t>
  </si>
  <si>
    <t>2 02 45453 04 0000 150</t>
  </si>
  <si>
    <t>Безвозмездные поступления от негосударственных организаций в бюджеты городских  округов</t>
  </si>
  <si>
    <t>2 07 00000 00 0000 150</t>
  </si>
  <si>
    <t>2 07 04000 04 0000 150</t>
  </si>
  <si>
    <t xml:space="preserve">в том числе собственная база </t>
  </si>
  <si>
    <t>% дефицита в решение</t>
  </si>
  <si>
    <t>тыс.руб. дефицит в решении</t>
  </si>
  <si>
    <t>доп%15+15%=30%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</si>
  <si>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</t>
  </si>
  <si>
    <t>налоговые неналоговые+ дотация</t>
  </si>
  <si>
    <t>Собственные доходы  - ( налог.неналог + прочие безвозмездн)- (платные ,род.плата, дорожн.фонд, доходов от аренды( казна КУМИ 7310), реализация имущества)</t>
  </si>
  <si>
    <r>
      <t xml:space="preserve">платные( 1 1301000)+ прочие безв </t>
    </r>
    <r>
      <rPr>
        <sz val="14"/>
        <rFont val="Arial"/>
        <family val="2"/>
        <charset val="204"/>
      </rPr>
      <t>(2 07 04000)</t>
    </r>
  </si>
  <si>
    <r>
      <t>реализ. Имущества</t>
    </r>
    <r>
      <rPr>
        <sz val="14"/>
        <rFont val="Arial"/>
        <family val="2"/>
        <charset val="204"/>
      </rPr>
      <t>(1 14 00000</t>
    </r>
    <r>
      <rPr>
        <b/>
        <sz val="14"/>
        <rFont val="Arial"/>
        <family val="2"/>
        <charset val="204"/>
      </rPr>
      <t>)</t>
    </r>
  </si>
  <si>
    <r>
      <rPr>
        <sz val="14"/>
        <rFont val="Arial"/>
        <family val="2"/>
        <charset val="204"/>
      </rPr>
      <t>(1 13 02994)</t>
    </r>
    <r>
      <rPr>
        <b/>
        <sz val="14"/>
        <rFont val="Arial"/>
        <family val="2"/>
        <charset val="204"/>
      </rPr>
      <t xml:space="preserve">  вт.ч. родительская плата</t>
    </r>
  </si>
  <si>
    <t xml:space="preserve">Прочие доходы от использования имущества и прав, находящихся в государственной и муниципальной собственности(за исключением имущества бюджетных и автономных учреждений,  и также имущества государственных и муниципальных унитарных предприятий, в т.ч. казенных) </t>
  </si>
  <si>
    <t>Доходы от сдачи в аренду имущества, составляющего казну городских округов (за исключением земельных участков)</t>
  </si>
  <si>
    <t>образование платные+ прочие безв+род.плата +питание сотрудников</t>
  </si>
  <si>
    <t xml:space="preserve">   Ежемесячная выплата стимулирующего характера работникам муниципальных библиотек, муниципальных музеев и культурно- досуговых учреждений </t>
  </si>
  <si>
    <t>выплаты единовременного пособия гражданам усыновившим детей-сирот и детей оставшихся без попечения родителей</t>
  </si>
  <si>
    <t>Организация и осуществление деятельности по опеке и попечительству, осуществление контроля за использованием и сохранностью жилых помещений, нанимателями или членами семей нанимателей по договорам социального найма либо собственниками которых являются дети-сироты и дети, оставшиеся без попечения родителей, за обеспечением надлежащего санитарного и технического состояния жилых помещений, а также осуществления контроля за распоряжением ими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</si>
  <si>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</si>
  <si>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1 16 10031 04 0000 140</t>
  </si>
  <si>
    <t>Возмещение ущерба при возникновении страховых случаев, когда выгодоприобретателями выступают получатели средств бюджета городского округа</t>
  </si>
  <si>
    <t>1 16 10032 04 0000 140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</si>
  <si>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</si>
  <si>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</si>
  <si>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1 16 01063 01 0000 140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</si>
  <si>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</si>
  <si>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1 16 01113 01 0000 140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</si>
  <si>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</si>
  <si>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</si>
  <si>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1 16 01053 01 0000 140</t>
  </si>
  <si>
    <t>1 16 02020 02 0000 140</t>
  </si>
  <si>
    <t>900
188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</si>
  <si>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</si>
  <si>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141
900</t>
  </si>
  <si>
    <t>1 16 01073 01 0000 140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</si>
  <si>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</si>
  <si>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188=255,0
900=2,0</t>
  </si>
  <si>
    <t>1 16 01193 01 0000 140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</si>
  <si>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</si>
  <si>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1 16 01203 01 0002 140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</si>
  <si>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</si>
  <si>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прилож№</t>
  </si>
  <si>
    <t>048</t>
  </si>
  <si>
    <t>Административные штрафы, установленные Кодексом Российской Федерации об административных правонарушениях</t>
  </si>
  <si>
    <t>1 16 01000 01 0000 140</t>
  </si>
  <si>
    <t>1 16 01050 01 0000 140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</si>
  <si>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</si>
  <si>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1 16 01060 01 0000 140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</si>
  <si>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</si>
  <si>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1 16 01070 01 0000 140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</si>
  <si>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</si>
  <si>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1 16 01110 01 0000 140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</si>
  <si>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</si>
  <si>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1 16 01140 01 0000 140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</si>
  <si>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</si>
  <si>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1 16 01190 01 0000 140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</si>
  <si>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</si>
  <si>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1 16 02000 02 0000 140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</si>
  <si>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</si>
  <si>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1 16 01200 01 0000 140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</si>
  <si>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</si>
  <si>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1 16 10000 00 0000 140</t>
  </si>
  <si>
    <t>Платежи в целях возмещения причиненного ущерба (убытков</t>
  </si>
  <si>
    <t>1 16 11060 01 0000 140</t>
  </si>
  <si>
    <t xml:space="preserve">Платежи, уплачиваемые в целях возмещения вреда, причиняемого автомобильным дорогам </t>
  </si>
  <si>
    <t>1 16 11000 01 0000 140</t>
  </si>
  <si>
    <t>Платежи, уплачиваемые в целях возмещения вреда</t>
  </si>
  <si>
    <t>2020г</t>
  </si>
  <si>
    <t>2021г</t>
  </si>
  <si>
    <t>2022г</t>
  </si>
  <si>
    <t>Е.Н.Зачиняева</t>
  </si>
  <si>
    <t>1 16 01143 01 0000 140</t>
  </si>
  <si>
    <t xml:space="preserve"> 1 16 11064 01 0000 140</t>
  </si>
  <si>
    <t>Организация мероприятий при осуществлении деятельности по обращению с животными без владельцев</t>
  </si>
  <si>
    <t xml:space="preserve">Субвенции бюджетам городских округов на компенсацию отдельным категориям граждан оплаты взноса на капитальный ремонт общего имущества в многоквартирном доме
</t>
  </si>
  <si>
    <t>2 02 35462 04 0000 150</t>
  </si>
  <si>
    <t>2 02 25163 04 0000 150</t>
  </si>
  <si>
    <t>2 02 25497 04 0000 150</t>
  </si>
  <si>
    <t>Субсидии бюджетам на создание системы долговременного ухода за гражданами пожилого возраста и инвалидами</t>
  </si>
  <si>
    <r>
      <t>ДОРОЖНЫЙ ФОНД</t>
    </r>
    <r>
      <rPr>
        <b/>
        <sz val="14"/>
        <color theme="7" tint="-0.249977111117893"/>
        <rFont val="Arial"/>
        <family val="2"/>
        <charset val="204"/>
      </rPr>
      <t xml:space="preserve"> </t>
    </r>
    <r>
      <rPr>
        <b/>
        <i/>
        <sz val="14"/>
        <color theme="7" tint="-0.249977111117893"/>
        <rFont val="Arial"/>
        <family val="2"/>
        <charset val="204"/>
      </rPr>
      <t>(акцизы, транспортный налог, субсидия 20220041,
формир.совр.гор.средысубсидии на кап.ремонт дворовых тер-й)</t>
    </r>
  </si>
  <si>
    <t>(тыс. руб.</t>
  </si>
  <si>
    <t>Начальник финансового управления города Анжеро-Судженска -</t>
  </si>
  <si>
    <t>Субсидии бюджетам субъектов РФ и муниципальных образований 
(межбюджетные субсидии)</t>
  </si>
  <si>
    <t xml:space="preserve">
Невыясненные поступления зачисляемые в бюджеты городских округов
</t>
  </si>
  <si>
    <t>1 16 10123 01 0000 140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</si>
  <si>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</si>
  <si>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1 16 10129 01 0000 140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</si>
  <si>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</si>
  <si>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было</t>
  </si>
  <si>
    <t>измения</t>
  </si>
  <si>
    <t>0390002208</t>
  </si>
  <si>
    <t>Субвенции бюджетам городских округов на компенсацию отдельным категориям граждан оплаты взноса на капитальный ремонт общего имущества в многоквартирном доме</t>
  </si>
  <si>
    <t>0390002210</t>
  </si>
  <si>
    <r>
      <t xml:space="preserve">Возврат остатков субсидий, субвенций и иных межбюджетных трансфертов, имеющих целевое назначение, прошлых лет из бюджетов городских округов </t>
    </r>
    <r>
      <rPr>
        <sz val="14"/>
        <color rgb="FFFF6699"/>
        <rFont val="Times"/>
        <family val="1"/>
      </rPr>
      <t>в т.ч.</t>
    </r>
  </si>
  <si>
    <t>2 02 25294 04 0000 150</t>
  </si>
  <si>
    <t>Субсидии бюджетам городских округов на организацию профессионального обучения и дополнительного профессионального образования лиц в возрасте 50-ти лет и старше, а также лиц предпенсионного возраста</t>
  </si>
  <si>
    <t>2 02 25187 04 0000 150</t>
  </si>
  <si>
    <t>Субсидии бюджетам городских округов на 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</t>
  </si>
  <si>
    <t>0390002213</t>
  </si>
  <si>
    <t>2 02 35469 04 0000 150</t>
  </si>
  <si>
    <t>Субвенции бюджетам городских округов на проведение Всероссийской переписи населения 2020год</t>
  </si>
  <si>
    <t>Межбюджетные трансферты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</si>
  <si>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2 02 49999 04 0000  150</t>
  </si>
  <si>
    <t>государственная поддержка отрасли культуры</t>
  </si>
  <si>
    <t>было на 01.04.2020</t>
  </si>
  <si>
    <t>было на 01.05.2020</t>
  </si>
  <si>
    <t>2 02 49001 04 0000 150</t>
  </si>
  <si>
    <t>Межбюджетные трансферты, передаваемые бюджетам городских округов, за счет средств резервного фонда Правительства Российской Федерации</t>
  </si>
  <si>
    <t>2 02 39001 04 0000 150</t>
  </si>
  <si>
    <t>Субвенции бюджетам городских округов за счет средств резервного фонда Правительства Российской Федерации</t>
  </si>
  <si>
    <t>0390002164</t>
  </si>
  <si>
    <t>2 04 04000 04 0000 150</t>
  </si>
  <si>
    <t>2 04 04010 04 0000 150</t>
  </si>
  <si>
    <t>стало на 01.07.2020</t>
  </si>
  <si>
    <t>измения в июне</t>
  </si>
  <si>
    <t>измения в августе</t>
  </si>
  <si>
    <t>2 02 20077 04 0000 150</t>
  </si>
  <si>
    <t>Строительство и реконструкция котельных и сетей теплоснабжения с применением энергоэффективных технологий, материалов и оборудования</t>
  </si>
  <si>
    <t>Строительство и реконструкция объектов систем водоснабжения и водоотведения</t>
  </si>
  <si>
    <t>Субсидии бюджетам городских округов на софинансирование капитальных вложений в объекты муниципальной собственности в т.ч.</t>
  </si>
  <si>
    <t>Строительство и реконструкция котельных и сетей теплоснабжения</t>
  </si>
  <si>
    <t xml:space="preserve">Прочие межбюджетные трансферты, передаваемые бюджетам городских округов в т.ч.
</t>
  </si>
  <si>
    <t>390002193</t>
  </si>
  <si>
    <t>Стажировка выпускников образовательных организаций в целях приобретения ими опыта работы в рамках мероприятий по содействию занятости населения</t>
  </si>
  <si>
    <t>Реконструкция, ремонт и приведение в надлежащее состояние объектов трудовой доблести и воинской славы, обустройство иных памятных мест, а также благоустройство прилегающей к указанным объектам территории</t>
  </si>
  <si>
    <t>0390002199</t>
  </si>
  <si>
    <t>Устройство многофункциональных спортивных площадок</t>
  </si>
  <si>
    <t>390002219</t>
  </si>
  <si>
    <t>1 14 02042 04 0000 440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</si>
  <si>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</si>
  <si>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2 11 05012 04 0100 120</t>
  </si>
  <si>
    <t>1 11 05034 04 0100 120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</si>
  <si>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 муниципальных бюджетных и автономных учреждений)перерасчеты, недоимка,задолженность по платежу</t>
  </si>
  <si>
    <t>1 11 05074 04 0100 120</t>
  </si>
  <si>
    <t>Доходы от сдачи в аренду имущества, составляющего казну городских округов (за исключением земельных участков)перерасчеты, недоимка,задолженность по платежу</t>
  </si>
  <si>
    <t>1 11 05074 04 0200 120</t>
  </si>
  <si>
    <t>Доходы от сдачи в аренду имущества, составляющего казну городских округов (за исключением земельных участков)пеня</t>
  </si>
  <si>
    <t xml:space="preserve"> 1 11 09044 04 0001 120</t>
  </si>
  <si>
    <t xml:space="preserve"> 1 11 09044 04 0002 120</t>
  </si>
  <si>
    <t xml:space="preserve">Прочие поступления от использования имущества,  находящегося в собственности городских округов (за исключением имущества бюджетных и автономных учреждений,  и также имущества государственных и муниципальных унитарных предприятий, в т.ч. казенных)социальный найма жилья </t>
  </si>
  <si>
    <t xml:space="preserve">Прочие поступления от использования имущества,  находящегося в собственности городских округов (за исключением имущества бюджетных и автономных учреждений,  и также имущества государственных и муниципальных унитарных предприятий, в т.ч. казенных) </t>
  </si>
  <si>
    <t>900
905</t>
  </si>
  <si>
    <t>Средства от распоряжения и реализации выморочного и иного имущества, обращенного в доходы городских округов (в части реализации материальных запасов по указанному имуществу)</t>
  </si>
  <si>
    <t>1 14 03040 04 0000  440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</si>
  <si>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</si>
  <si>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1 16 11050 01 0000 140</t>
  </si>
  <si>
    <t>2 11 05012 04 0200 120</t>
  </si>
  <si>
    <t xml:space="preserve"> 1 08 07173 01 1000 110</t>
  </si>
  <si>
    <t>Государственная пошлина за выдачу органом местного самоуправления 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округов.</t>
  </si>
  <si>
    <t>Государственная пошлина за выдачу органом местного самоуправления 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округов(перерасчеты, недоимка и задолженность по соответствующему платежу, в том числе по отмененному)</t>
  </si>
  <si>
    <t>1 13 01994 04 0052 130</t>
  </si>
  <si>
    <t>1 13 02994 04 0006 130</t>
  </si>
  <si>
    <t>1 13 01994 04 0009 130</t>
  </si>
  <si>
    <t>Прочие доходы от оказания платных услуг (работ) получателями средств бюджетов городских округов(прочие доходы)</t>
  </si>
  <si>
    <t>Прочие доходы от компенсации затрат бюджетов городских округов (родительская плата)</t>
  </si>
  <si>
    <t>1 16 01083 01 0000 140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</si>
  <si>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</si>
  <si>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1 16 01153 01 0000 140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</si>
  <si>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</si>
  <si>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1 08 07150 01 1000 110</t>
  </si>
  <si>
    <t>Государственная пошлина за выдачу разрешения на установку рекламной конструкции (перерасчеты, недоимка и задолженность по соответствующему платежу, в том числе по отмененному)</t>
  </si>
  <si>
    <t xml:space="preserve"> 1 14 01040 04 0001 410</t>
  </si>
  <si>
    <t xml:space="preserve"> 1 14 01040 04 0002 410</t>
  </si>
  <si>
    <t>Доходы от продажи квартир, находящихся в собственности городских округов(п муниципальный жилищный займ)</t>
  </si>
  <si>
    <t>390002225</t>
  </si>
  <si>
    <t>резервный фонд Правительства Кемеровской области</t>
  </si>
  <si>
    <r>
      <t xml:space="preserve">Доходы, получаемые в виде </t>
    </r>
    <r>
      <rPr>
        <b/>
        <sz val="14"/>
        <rFont val="Times"/>
        <charset val="204"/>
      </rPr>
      <t>арендной платы за земельные участки,</t>
    </r>
    <r>
      <rPr>
        <sz val="14"/>
        <rFont val="Times"/>
        <charset val="204"/>
      </rPr>
      <t xml:space="preserve">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  </r>
  </si>
  <si>
    <r>
      <t xml:space="preserve">Доходы, получаемые в виде </t>
    </r>
    <r>
      <rPr>
        <b/>
        <i/>
        <sz val="14"/>
        <rFont val="Times"/>
        <charset val="204"/>
      </rPr>
      <t>арендной платы за земельные участки,</t>
    </r>
    <r>
      <rPr>
        <i/>
        <sz val="14"/>
        <rFont val="Times"/>
        <charset val="204"/>
      </rPr>
      <t xml:space="preserve">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  </r>
  </si>
  <si>
    <r>
      <t xml:space="preserve">Доходы, получаемые в виде </t>
    </r>
    <r>
      <rPr>
        <b/>
        <i/>
        <sz val="14"/>
        <rFont val="Times"/>
        <family val="1"/>
      </rPr>
      <t>арендной платы за земельные участки,</t>
    </r>
    <r>
      <rPr>
        <i/>
        <sz val="14"/>
        <rFont val="Times"/>
        <family val="1"/>
      </rPr>
      <t xml:space="preserve">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участков(перерасчеты, недоимка,задолженность по платежу)</t>
    </r>
  </si>
  <si>
    <r>
      <t xml:space="preserve">Доходы, получаемые в виде </t>
    </r>
    <r>
      <rPr>
        <b/>
        <i/>
        <sz val="14"/>
        <rFont val="Times"/>
        <family val="1"/>
      </rPr>
      <t>арендной платы за земельные участки,</t>
    </r>
    <r>
      <rPr>
        <i/>
        <sz val="14"/>
        <rFont val="Times"/>
        <family val="1"/>
      </rPr>
      <t xml:space="preserve">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участков(пеня)</t>
    </r>
  </si>
  <si>
    <t xml:space="preserve">Приложение 1 </t>
  </si>
  <si>
    <t>к решению  Совета народных депутатов Анжеро-Судженского городского округа</t>
  </si>
  <si>
    <t xml:space="preserve"> от ________________ 2020 г. № _________</t>
  </si>
  <si>
    <t>Приложение 1</t>
  </si>
  <si>
    <t xml:space="preserve">от 19.12.2019 № 238 </t>
  </si>
  <si>
    <t>Доходы  бюджета муниципального образования  "Анжеро-Судженский городской округ" по группам, подгруппам, статьям, подстатьям, элементам, видам (подвидам) доходов бюджетов Российской Федерации на 2020 год и плановый период 2021 и 2022 годов</t>
  </si>
  <si>
    <t>Прочие поступления от использования имущества,  находящегося в собственности городских округов (за исключением имущества бюджетных и автономных учреждений,  и также имущества государственных и муниципальных унитарных предприятий, в т.ч. казенных)коммерческий найм жилых помещений</t>
  </si>
  <si>
    <t>Доходы от продажи квартир, находящихся в собственности городских округов(проценты за пользование муниципальным жилищным займом)</t>
  </si>
  <si>
    <t>развитие физической культуры и спорта 2020г</t>
  </si>
  <si>
    <t>укрепление материально-технической базы организаций отдыха детей и их оздоровление</t>
  </si>
  <si>
    <t>Прочие доходы от оказания платных услуг (работ) получателями средств бюджетов городских округов (доходы от платных услуг, оказываемых казенными учреждениями городских округов)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</si>
</sst>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0.0"/>
    <numFmt numFmtId="165" formatCode="_-* #,##0.0\ _₽_-;\-* #,##0.0\ _₽_-;_-* &quot;-&quot;??\ _₽_-;_-@_-"/>
    <numFmt numFmtId="166" formatCode="0.000"/>
  </numFmts>
  <fonts count="83" x14ac:knownFonts="1">
    <font>
      <sz val="11"/>
      <color theme="1"/>
      <name val="Calibri"/>
      <family val="2"/>
      <scheme val="minor"/>
    </font>
    <font>
      <b/>
      <sz val="14"/>
      <name val="Times"/>
      <family val="1"/>
    </font>
    <font>
      <b/>
      <i/>
      <sz val="14"/>
      <name val="Times"/>
      <family val="1"/>
    </font>
    <font>
      <sz val="14"/>
      <name val="Times"/>
      <family val="1"/>
    </font>
    <font>
      <b/>
      <sz val="16"/>
      <name val="Times"/>
      <family val="1"/>
    </font>
    <font>
      <b/>
      <sz val="14"/>
      <color rgb="FFFF0000"/>
      <name val="Times"/>
      <family val="1"/>
    </font>
    <font>
      <sz val="14"/>
      <color theme="1"/>
      <name val="Times"/>
      <family val="1"/>
    </font>
    <font>
      <sz val="16"/>
      <color theme="1"/>
      <name val="Calibri"/>
      <family val="2"/>
      <scheme val="minor"/>
    </font>
    <font>
      <b/>
      <i/>
      <u/>
      <sz val="14"/>
      <name val="Times"/>
      <family val="1"/>
    </font>
    <font>
      <i/>
      <sz val="14"/>
      <name val="Times"/>
      <family val="1"/>
    </font>
    <font>
      <sz val="11"/>
      <color rgb="FFFF0000"/>
      <name val="Calibri"/>
      <family val="2"/>
      <scheme val="minor"/>
    </font>
    <font>
      <b/>
      <i/>
      <sz val="14"/>
      <color rgb="FFFF0000"/>
      <name val="Times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Times"/>
      <family val="1"/>
    </font>
    <font>
      <sz val="16"/>
      <color theme="1"/>
      <name val="Times"/>
      <family val="1"/>
    </font>
    <font>
      <i/>
      <sz val="11"/>
      <name val="Calibri"/>
      <family val="2"/>
      <scheme val="minor"/>
    </font>
    <font>
      <b/>
      <sz val="16"/>
      <color rgb="FFFF0000"/>
      <name val="Times"/>
      <family val="1"/>
    </font>
    <font>
      <sz val="10"/>
      <color theme="1"/>
      <name val="Calibri"/>
      <family val="2"/>
      <scheme val="minor"/>
    </font>
    <font>
      <i/>
      <vertAlign val="superscript"/>
      <sz val="14"/>
      <name val="Times"/>
      <family val="1"/>
    </font>
    <font>
      <sz val="11"/>
      <color theme="8" tint="-0.499984740745262"/>
      <name val="Calibri"/>
      <family val="2"/>
      <scheme val="minor"/>
    </font>
    <font>
      <b/>
      <u/>
      <sz val="14"/>
      <color rgb="FFFF0000"/>
      <name val="Times"/>
      <family val="1"/>
    </font>
    <font>
      <b/>
      <sz val="11"/>
      <color theme="1"/>
      <name val="Calibri"/>
      <family val="2"/>
      <scheme val="minor"/>
    </font>
    <font>
      <b/>
      <i/>
      <sz val="14"/>
      <color theme="9" tint="-0.499984740745262"/>
      <name val="Times"/>
      <family val="1"/>
    </font>
    <font>
      <i/>
      <sz val="11"/>
      <color theme="9" tint="-0.499984740745262"/>
      <name val="Calibri"/>
      <family val="2"/>
      <scheme val="minor"/>
    </font>
    <font>
      <sz val="10"/>
      <name val="Times"/>
      <family val="1"/>
    </font>
    <font>
      <b/>
      <sz val="14"/>
      <name val="Times"/>
      <charset val="204"/>
    </font>
    <font>
      <i/>
      <sz val="14"/>
      <name val="Times"/>
      <charset val="204"/>
    </font>
    <font>
      <sz val="14"/>
      <name val="Times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4"/>
      <color theme="8" tint="-0.249977111117893"/>
      <name val="Times"/>
      <family val="1"/>
    </font>
    <font>
      <b/>
      <sz val="14"/>
      <color rgb="FFFF0000"/>
      <name val="Arial"/>
      <family val="2"/>
      <charset val="204"/>
    </font>
    <font>
      <b/>
      <i/>
      <sz val="14"/>
      <color rgb="FFFF0000"/>
      <name val="Times"/>
      <charset val="204"/>
    </font>
    <font>
      <sz val="14"/>
      <color rgb="FFFF0000"/>
      <name val="Times"/>
      <family val="1"/>
    </font>
    <font>
      <i/>
      <sz val="14"/>
      <color rgb="FFFF0000"/>
      <name val="Times"/>
      <family val="1"/>
    </font>
    <font>
      <b/>
      <sz val="14"/>
      <color rgb="FFFF0000"/>
      <name val="Calibri"/>
      <family val="2"/>
      <scheme val="minor"/>
    </font>
    <font>
      <b/>
      <i/>
      <u/>
      <sz val="14"/>
      <color rgb="FFFF0000"/>
      <name val="Times"/>
      <family val="1"/>
    </font>
    <font>
      <sz val="14"/>
      <name val="Arial Cyr"/>
      <family val="2"/>
      <charset val="204"/>
    </font>
    <font>
      <sz val="14"/>
      <name val="Times New Roman"/>
      <family val="1"/>
      <charset val="204"/>
    </font>
    <font>
      <b/>
      <i/>
      <sz val="14"/>
      <color rgb="FFFF0000"/>
      <name val="Calibri"/>
      <family val="2"/>
      <scheme val="minor"/>
    </font>
    <font>
      <b/>
      <sz val="14"/>
      <color rgb="FFFF0000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4"/>
      <color rgb="FFFF0000"/>
      <name val="Times New Roman"/>
      <family val="1"/>
      <charset val="204"/>
    </font>
    <font>
      <b/>
      <sz val="14"/>
      <color theme="7" tint="-0.249977111117893"/>
      <name val="Arial"/>
      <family val="2"/>
      <charset val="204"/>
    </font>
    <font>
      <b/>
      <i/>
      <sz val="14"/>
      <color theme="7" tint="-0.249977111117893"/>
      <name val="Arial"/>
      <family val="2"/>
      <charset val="204"/>
    </font>
    <font>
      <sz val="16"/>
      <name val="Times"/>
      <charset val="204"/>
    </font>
    <font>
      <b/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i/>
      <sz val="14"/>
      <color rgb="FFFF0000"/>
      <name val="Times"/>
      <charset val="204"/>
    </font>
    <font>
      <sz val="14"/>
      <color rgb="FFFF0000"/>
      <name val="Times"/>
      <charset val="204"/>
    </font>
    <font>
      <i/>
      <sz val="14"/>
      <color theme="4" tint="-0.249977111117893"/>
      <name val="Times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4"/>
      <name val="Times New Roman"/>
      <family val="1"/>
      <charset val="204"/>
    </font>
    <font>
      <sz val="9"/>
      <name val="Times"/>
      <family val="1"/>
    </font>
    <font>
      <sz val="12"/>
      <color theme="1"/>
      <name val="Times"/>
      <charset val="204"/>
    </font>
    <font>
      <sz val="12"/>
      <name val="Times"/>
      <charset val="204"/>
    </font>
    <font>
      <sz val="12"/>
      <color rgb="FFFF0000"/>
      <name val="Times"/>
      <charset val="204"/>
    </font>
    <font>
      <sz val="12"/>
      <color theme="0"/>
      <name val="Times"/>
      <charset val="204"/>
    </font>
    <font>
      <i/>
      <sz val="12"/>
      <color theme="9" tint="-0.499984740745262"/>
      <name val="Times"/>
      <charset val="204"/>
    </font>
    <font>
      <sz val="14"/>
      <color theme="1"/>
      <name val="Calibri"/>
      <family val="2"/>
      <scheme val="minor"/>
    </font>
    <font>
      <i/>
      <sz val="14"/>
      <color theme="1"/>
      <name val="Times"/>
      <charset val="204"/>
    </font>
    <font>
      <sz val="14"/>
      <color theme="1"/>
      <name val="Times New Roman"/>
      <family val="1"/>
      <charset val="204"/>
    </font>
    <font>
      <sz val="12"/>
      <color rgb="FFFF6699"/>
      <name val="Times"/>
      <charset val="204"/>
    </font>
    <font>
      <b/>
      <sz val="14"/>
      <color rgb="FFFF6699"/>
      <name val="Times"/>
      <family val="1"/>
    </font>
    <font>
      <sz val="14"/>
      <color rgb="FFFF6699"/>
      <name val="Times"/>
      <family val="1"/>
    </font>
    <font>
      <b/>
      <sz val="14"/>
      <color rgb="FFFF6699"/>
      <name val="Calibri"/>
      <family val="2"/>
      <scheme val="minor"/>
    </font>
    <font>
      <sz val="14"/>
      <color rgb="FFFF6699"/>
      <name val="Times New Roman"/>
      <family val="1"/>
      <charset val="204"/>
    </font>
    <font>
      <b/>
      <sz val="14"/>
      <color rgb="FFFF0000"/>
      <name val="Times"/>
      <charset val="204"/>
    </font>
    <font>
      <sz val="12"/>
      <color theme="4" tint="-0.249977111117893"/>
      <name val="Times"/>
      <charset val="204"/>
    </font>
    <font>
      <b/>
      <sz val="14"/>
      <color theme="1"/>
      <name val="Calibri"/>
      <family val="2"/>
      <scheme val="minor"/>
    </font>
    <font>
      <sz val="14"/>
      <color theme="4" tint="-0.249977111117893"/>
      <name val="Times"/>
      <family val="1"/>
    </font>
    <font>
      <b/>
      <sz val="14"/>
      <color theme="4" tint="-0.249977111117893"/>
      <name val="Times"/>
      <family val="1"/>
    </font>
    <font>
      <sz val="11"/>
      <color theme="0"/>
      <name val="Calibri"/>
      <family val="2"/>
      <scheme val="minor"/>
    </font>
    <font>
      <i/>
      <sz val="12"/>
      <name val="Times"/>
      <charset val="204"/>
    </font>
    <font>
      <sz val="16"/>
      <name val="Calibri"/>
      <family val="2"/>
      <scheme val="minor"/>
    </font>
    <font>
      <b/>
      <i/>
      <sz val="14"/>
      <name val="Times"/>
      <charset val="204"/>
    </font>
    <font>
      <sz val="12"/>
      <name val="Times"/>
      <family val="1"/>
    </font>
    <font>
      <sz val="14"/>
      <color theme="1"/>
      <name val="Times"/>
      <charset val="204"/>
    </font>
    <font>
      <sz val="10"/>
      <name val="Arial Cyr"/>
      <family val="2"/>
      <charset val="204"/>
    </font>
    <font>
      <b/>
      <sz val="14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399">
    <xf numFmtId="0" fontId="0" fillId="0" borderId="0" xfId="0"/>
    <xf numFmtId="0" fontId="7" fillId="0" borderId="0" xfId="0" applyFont="1"/>
    <xf numFmtId="0" fontId="0" fillId="0" borderId="0" xfId="0" applyFill="1"/>
    <xf numFmtId="0" fontId="5" fillId="0" borderId="0" xfId="0" applyFont="1" applyBorder="1" applyAlignment="1">
      <alignment horizontal="right" vertical="center"/>
    </xf>
    <xf numFmtId="0" fontId="6" fillId="0" borderId="0" xfId="0" applyFont="1" applyAlignment="1"/>
    <xf numFmtId="0" fontId="18" fillId="0" borderId="0" xfId="0" applyFont="1"/>
    <xf numFmtId="0" fontId="17" fillId="0" borderId="1" xfId="0" applyFont="1" applyFill="1" applyBorder="1" applyAlignment="1">
      <alignment horizontal="right" vertical="center"/>
    </xf>
    <xf numFmtId="43" fontId="1" fillId="0" borderId="1" xfId="1" applyFont="1" applyFill="1" applyBorder="1" applyAlignment="1">
      <alignment horizontal="center" vertical="center" wrapText="1"/>
    </xf>
    <xf numFmtId="0" fontId="24" fillId="0" borderId="0" xfId="0" applyFont="1"/>
    <xf numFmtId="165" fontId="1" fillId="0" borderId="1" xfId="1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right" wrapText="1"/>
    </xf>
    <xf numFmtId="0" fontId="29" fillId="3" borderId="1" xfId="0" applyFont="1" applyFill="1" applyBorder="1" applyAlignment="1">
      <alignment horizontal="right"/>
    </xf>
    <xf numFmtId="0" fontId="29" fillId="3" borderId="1" xfId="0" applyFont="1" applyFill="1" applyBorder="1" applyAlignment="1">
      <alignment horizontal="right" vertical="distributed"/>
    </xf>
    <xf numFmtId="0" fontId="17" fillId="3" borderId="1" xfId="0" applyFont="1" applyFill="1" applyBorder="1" applyAlignment="1">
      <alignment horizontal="right" vertical="center"/>
    </xf>
    <xf numFmtId="43" fontId="4" fillId="3" borderId="5" xfId="1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right"/>
    </xf>
    <xf numFmtId="43" fontId="17" fillId="3" borderId="5" xfId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right" vertical="center"/>
    </xf>
    <xf numFmtId="164" fontId="1" fillId="0" borderId="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justify" vertical="center" wrapText="1"/>
    </xf>
    <xf numFmtId="0" fontId="34" fillId="0" borderId="0" xfId="0" applyFont="1" applyFill="1" applyAlignment="1"/>
    <xf numFmtId="164" fontId="39" fillId="0" borderId="0" xfId="0" applyNumberFormat="1" applyFont="1" applyFill="1" applyAlignment="1">
      <alignment horizontal="right" vertical="center"/>
    </xf>
    <xf numFmtId="164" fontId="39" fillId="0" borderId="0" xfId="0" applyNumberFormat="1" applyFont="1" applyFill="1" applyAlignment="1">
      <alignment horizontal="right"/>
    </xf>
    <xf numFmtId="0" fontId="36" fillId="0" borderId="1" xfId="0" applyFont="1" applyFill="1" applyBorder="1" applyAlignment="1">
      <alignment horizontal="center" vertical="center"/>
    </xf>
    <xf numFmtId="164" fontId="43" fillId="0" borderId="1" xfId="0" applyNumberFormat="1" applyFont="1" applyFill="1" applyBorder="1" applyAlignment="1">
      <alignment horizontal="right" vertical="center"/>
    </xf>
    <xf numFmtId="43" fontId="4" fillId="0" borderId="5" xfId="1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right"/>
    </xf>
    <xf numFmtId="43" fontId="17" fillId="0" borderId="5" xfId="1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right" vertical="distributed"/>
    </xf>
    <xf numFmtId="0" fontId="4" fillId="0" borderId="5" xfId="1" applyNumberFormat="1" applyFont="1" applyFill="1" applyBorder="1" applyAlignment="1">
      <alignment horizontal="center" vertical="center"/>
    </xf>
    <xf numFmtId="165" fontId="14" fillId="0" borderId="0" xfId="1" applyNumberFormat="1" applyFont="1" applyFill="1"/>
    <xf numFmtId="43" fontId="14" fillId="0" borderId="0" xfId="1" applyFont="1" applyFill="1"/>
    <xf numFmtId="0" fontId="14" fillId="0" borderId="0" xfId="0" applyFont="1" applyFill="1"/>
    <xf numFmtId="165" fontId="5" fillId="0" borderId="1" xfId="1" applyNumberFormat="1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164" fontId="47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0" fillId="0" borderId="0" xfId="0" applyFill="1" applyAlignment="1">
      <alignment horizontal="center" vertical="center"/>
    </xf>
    <xf numFmtId="0" fontId="13" fillId="0" borderId="0" xfId="0" applyFont="1" applyFill="1"/>
    <xf numFmtId="0" fontId="5" fillId="2" borderId="1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165" fontId="1" fillId="2" borderId="5" xfId="1" applyNumberFormat="1" applyFont="1" applyFill="1" applyBorder="1" applyAlignment="1">
      <alignment horizontal="center" vertical="center"/>
    </xf>
    <xf numFmtId="43" fontId="1" fillId="2" borderId="5" xfId="1" applyFont="1" applyFill="1" applyBorder="1" applyAlignment="1">
      <alignment horizontal="center" vertical="center"/>
    </xf>
    <xf numFmtId="2" fontId="1" fillId="2" borderId="5" xfId="1" applyNumberFormat="1" applyFont="1" applyFill="1" applyBorder="1" applyAlignment="1">
      <alignment horizontal="center" vertical="center"/>
    </xf>
    <xf numFmtId="164" fontId="39" fillId="2" borderId="0" xfId="0" applyNumberFormat="1" applyFont="1" applyFill="1" applyAlignment="1">
      <alignment horizontal="right" vertical="center"/>
    </xf>
    <xf numFmtId="164" fontId="39" fillId="2" borderId="0" xfId="0" applyNumberFormat="1" applyFont="1" applyFill="1" applyAlignment="1">
      <alignment horizontal="right"/>
    </xf>
    <xf numFmtId="165" fontId="11" fillId="2" borderId="5" xfId="1" applyNumberFormat="1" applyFont="1" applyFill="1" applyBorder="1" applyAlignment="1">
      <alignment horizontal="center" vertical="center"/>
    </xf>
    <xf numFmtId="43" fontId="11" fillId="2" borderId="5" xfId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right" vertical="center"/>
    </xf>
    <xf numFmtId="0" fontId="11" fillId="2" borderId="12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5" xfId="0" applyFont="1" applyFill="1" applyBorder="1" applyAlignment="1">
      <alignment horizontal="right" vertical="center"/>
    </xf>
    <xf numFmtId="43" fontId="2" fillId="2" borderId="1" xfId="1" applyFont="1" applyFill="1" applyBorder="1" applyAlignment="1">
      <alignment horizontal="right"/>
    </xf>
    <xf numFmtId="43" fontId="11" fillId="2" borderId="5" xfId="1" applyFont="1" applyFill="1" applyBorder="1" applyAlignment="1">
      <alignment horizontal="right"/>
    </xf>
    <xf numFmtId="165" fontId="8" fillId="2" borderId="5" xfId="1" applyNumberFormat="1" applyFont="1" applyFill="1" applyBorder="1" applyAlignment="1">
      <alignment horizontal="center" vertical="center"/>
    </xf>
    <xf numFmtId="43" fontId="8" fillId="2" borderId="5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26" fillId="2" borderId="1" xfId="1" applyFont="1" applyFill="1" applyBorder="1" applyAlignment="1">
      <alignment horizontal="center" vertical="center"/>
    </xf>
    <xf numFmtId="43" fontId="26" fillId="2" borderId="5" xfId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right" vertical="center"/>
    </xf>
    <xf numFmtId="0" fontId="17" fillId="2" borderId="9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17" fillId="2" borderId="9" xfId="0" applyFont="1" applyFill="1" applyBorder="1" applyAlignment="1">
      <alignment horizontal="right"/>
    </xf>
    <xf numFmtId="43" fontId="4" fillId="2" borderId="9" xfId="1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right" vertical="center"/>
    </xf>
    <xf numFmtId="0" fontId="11" fillId="2" borderId="11" xfId="0" applyFont="1" applyFill="1" applyBorder="1" applyAlignment="1">
      <alignment horizontal="right" vertical="center"/>
    </xf>
    <xf numFmtId="43" fontId="33" fillId="2" borderId="5" xfId="1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right" vertical="center"/>
    </xf>
    <xf numFmtId="0" fontId="29" fillId="3" borderId="4" xfId="0" applyFont="1" applyFill="1" applyBorder="1" applyAlignment="1">
      <alignment horizontal="right" wrapText="1"/>
    </xf>
    <xf numFmtId="0" fontId="32" fillId="0" borderId="12" xfId="0" applyFont="1" applyFill="1" applyBorder="1" applyAlignment="1">
      <alignment horizontal="right" wrapText="1"/>
    </xf>
    <xf numFmtId="43" fontId="4" fillId="0" borderId="12" xfId="1" applyFont="1" applyFill="1" applyBorder="1" applyAlignment="1">
      <alignment horizontal="center" vertical="center"/>
    </xf>
    <xf numFmtId="43" fontId="4" fillId="3" borderId="12" xfId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right" vertical="center"/>
    </xf>
    <xf numFmtId="0" fontId="1" fillId="0" borderId="13" xfId="0" applyFont="1" applyFill="1" applyBorder="1" applyAlignment="1">
      <alignment horizontal="left" vertical="center" wrapText="1"/>
    </xf>
    <xf numFmtId="0" fontId="36" fillId="0" borderId="13" xfId="0" applyFont="1" applyFill="1" applyBorder="1" applyAlignment="1">
      <alignment horizontal="center" vertical="center"/>
    </xf>
    <xf numFmtId="165" fontId="1" fillId="0" borderId="13" xfId="1" applyNumberFormat="1" applyFont="1" applyFill="1" applyBorder="1" applyAlignment="1">
      <alignment horizontal="center" vertical="center"/>
    </xf>
    <xf numFmtId="43" fontId="1" fillId="0" borderId="13" xfId="1" applyFont="1" applyFill="1" applyBorder="1" applyAlignment="1">
      <alignment horizontal="center" vertical="center"/>
    </xf>
    <xf numFmtId="2" fontId="1" fillId="0" borderId="13" xfId="1" applyNumberFormat="1" applyFont="1" applyFill="1" applyBorder="1" applyAlignment="1">
      <alignment horizontal="center" vertical="center"/>
    </xf>
    <xf numFmtId="164" fontId="39" fillId="0" borderId="13" xfId="0" applyNumberFormat="1" applyFont="1" applyFill="1" applyBorder="1" applyAlignment="1">
      <alignment horizontal="right" vertical="center"/>
    </xf>
    <xf numFmtId="164" fontId="39" fillId="0" borderId="13" xfId="0" applyNumberFormat="1" applyFont="1" applyFill="1" applyBorder="1" applyAlignment="1">
      <alignment horizontal="right"/>
    </xf>
    <xf numFmtId="0" fontId="0" fillId="0" borderId="13" xfId="0" applyBorder="1"/>
    <xf numFmtId="166" fontId="4" fillId="2" borderId="4" xfId="0" applyNumberFormat="1" applyFont="1" applyFill="1" applyBorder="1" applyAlignment="1">
      <alignment horizontal="center" vertical="center"/>
    </xf>
    <xf numFmtId="0" fontId="34" fillId="0" borderId="1" xfId="0" applyFont="1" applyFill="1" applyBorder="1" applyAlignment="1"/>
    <xf numFmtId="165" fontId="25" fillId="0" borderId="1" xfId="1" applyNumberFormat="1" applyFont="1" applyFill="1" applyBorder="1"/>
    <xf numFmtId="43" fontId="25" fillId="0" borderId="1" xfId="1" applyFont="1" applyFill="1" applyBorder="1"/>
    <xf numFmtId="0" fontId="18" fillId="0" borderId="1" xfId="0" applyFont="1" applyFill="1" applyBorder="1"/>
    <xf numFmtId="164" fontId="39" fillId="0" borderId="1" xfId="0" applyNumberFormat="1" applyFont="1" applyFill="1" applyBorder="1" applyAlignment="1">
      <alignment horizontal="right" vertical="center"/>
    </xf>
    <xf numFmtId="164" fontId="39" fillId="0" borderId="1" xfId="0" applyNumberFormat="1" applyFont="1" applyFill="1" applyBorder="1" applyAlignment="1">
      <alignment horizontal="right"/>
    </xf>
    <xf numFmtId="0" fontId="5" fillId="4" borderId="1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center" wrapText="1"/>
    </xf>
    <xf numFmtId="43" fontId="11" fillId="4" borderId="1" xfId="1" applyFont="1" applyFill="1" applyBorder="1" applyAlignment="1">
      <alignment vertical="center"/>
    </xf>
    <xf numFmtId="164" fontId="43" fillId="4" borderId="1" xfId="0" applyNumberFormat="1" applyFont="1" applyFill="1" applyBorder="1" applyAlignment="1">
      <alignment horizontal="right" vertical="center"/>
    </xf>
    <xf numFmtId="164" fontId="48" fillId="4" borderId="1" xfId="1" applyNumberFormat="1" applyFont="1" applyFill="1" applyBorder="1" applyAlignment="1">
      <alignment horizontal="right" vertical="center"/>
    </xf>
    <xf numFmtId="0" fontId="0" fillId="4" borderId="0" xfId="0" applyFill="1" applyAlignment="1">
      <alignment vertical="center"/>
    </xf>
    <xf numFmtId="0" fontId="37" fillId="4" borderId="1" xfId="0" applyFont="1" applyFill="1" applyBorder="1" applyAlignment="1">
      <alignment horizontal="right" wrapText="1"/>
    </xf>
    <xf numFmtId="0" fontId="36" fillId="4" borderId="1" xfId="0" applyFont="1" applyFill="1" applyBorder="1" applyAlignment="1">
      <alignment horizontal="center" vertical="center"/>
    </xf>
    <xf numFmtId="164" fontId="37" fillId="4" borderId="1" xfId="1" applyNumberFormat="1" applyFont="1" applyFill="1" applyBorder="1" applyAlignment="1">
      <alignment horizontal="right" vertical="center"/>
    </xf>
    <xf numFmtId="0" fontId="0" fillId="4" borderId="0" xfId="0" applyFill="1"/>
    <xf numFmtId="164" fontId="34" fillId="4" borderId="1" xfId="1" applyNumberFormat="1" applyFont="1" applyFill="1" applyBorder="1" applyAlignment="1">
      <alignment horizontal="right" vertical="center"/>
    </xf>
    <xf numFmtId="0" fontId="35" fillId="4" borderId="1" xfId="0" applyFont="1" applyFill="1" applyBorder="1" applyAlignment="1">
      <alignment vertical="center" wrapText="1"/>
    </xf>
    <xf numFmtId="0" fontId="10" fillId="4" borderId="0" xfId="0" applyFont="1" applyFill="1" applyAlignment="1">
      <alignment vertical="center"/>
    </xf>
    <xf numFmtId="164" fontId="43" fillId="4" borderId="1" xfId="0" applyNumberFormat="1" applyFont="1" applyFill="1" applyBorder="1" applyAlignment="1">
      <alignment horizontal="right"/>
    </xf>
    <xf numFmtId="0" fontId="34" fillId="4" borderId="1" xfId="0" applyFont="1" applyFill="1" applyBorder="1" applyAlignment="1">
      <alignment vertical="center" wrapText="1"/>
    </xf>
    <xf numFmtId="0" fontId="35" fillId="4" borderId="1" xfId="0" applyFont="1" applyFill="1" applyBorder="1" applyAlignment="1">
      <alignment horizontal="justify" vertical="center" wrapText="1"/>
    </xf>
    <xf numFmtId="164" fontId="35" fillId="4" borderId="1" xfId="1" applyNumberFormat="1" applyFont="1" applyFill="1" applyBorder="1" applyAlignment="1">
      <alignment horizontal="right" vertical="center"/>
    </xf>
    <xf numFmtId="0" fontId="17" fillId="5" borderId="1" xfId="0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/>
    </xf>
    <xf numFmtId="0" fontId="15" fillId="5" borderId="0" xfId="0" applyFont="1" applyFill="1" applyAlignment="1">
      <alignment vertical="center"/>
    </xf>
    <xf numFmtId="49" fontId="5" fillId="4" borderId="1" xfId="0" applyNumberFormat="1" applyFont="1" applyFill="1" applyBorder="1" applyAlignment="1">
      <alignment horizontal="right" vertical="center"/>
    </xf>
    <xf numFmtId="164" fontId="31" fillId="4" borderId="1" xfId="1" applyNumberFormat="1" applyFont="1" applyFill="1" applyBorder="1" applyAlignment="1">
      <alignment horizontal="right" vertical="center"/>
    </xf>
    <xf numFmtId="0" fontId="22" fillId="4" borderId="0" xfId="0" applyFont="1" applyFill="1"/>
    <xf numFmtId="0" fontId="57" fillId="0" borderId="0" xfId="0" applyFont="1" applyAlignment="1">
      <alignment horizontal="right" vertical="center"/>
    </xf>
    <xf numFmtId="0" fontId="58" fillId="5" borderId="1" xfId="0" applyFont="1" applyFill="1" applyBorder="1" applyAlignment="1">
      <alignment horizontal="right" vertical="center" wrapText="1"/>
    </xf>
    <xf numFmtId="0" fontId="59" fillId="4" borderId="1" xfId="0" applyFont="1" applyFill="1" applyBorder="1" applyAlignment="1">
      <alignment horizontal="right" wrapText="1"/>
    </xf>
    <xf numFmtId="0" fontId="59" fillId="4" borderId="1" xfId="0" applyFont="1" applyFill="1" applyBorder="1" applyAlignment="1">
      <alignment horizontal="right" vertical="center" wrapText="1"/>
    </xf>
    <xf numFmtId="0" fontId="58" fillId="0" borderId="1" xfId="0" applyFont="1" applyFill="1" applyBorder="1" applyAlignment="1">
      <alignment horizontal="right" vertical="center"/>
    </xf>
    <xf numFmtId="0" fontId="59" fillId="4" borderId="1" xfId="0" applyFont="1" applyFill="1" applyBorder="1" applyAlignment="1">
      <alignment horizontal="right" vertical="center"/>
    </xf>
    <xf numFmtId="0" fontId="59" fillId="0" borderId="1" xfId="0" applyFont="1" applyFill="1" applyBorder="1" applyAlignment="1">
      <alignment horizontal="right" vertical="center" wrapText="1"/>
    </xf>
    <xf numFmtId="0" fontId="46" fillId="0" borderId="1" xfId="0" applyFont="1" applyFill="1" applyBorder="1" applyAlignment="1">
      <alignment horizontal="right" vertical="center" wrapText="1"/>
    </xf>
    <xf numFmtId="0" fontId="58" fillId="0" borderId="13" xfId="0" applyFont="1" applyFill="1" applyBorder="1" applyAlignment="1">
      <alignment horizontal="right" vertical="center" wrapText="1"/>
    </xf>
    <xf numFmtId="0" fontId="58" fillId="3" borderId="4" xfId="0" applyFont="1" applyFill="1" applyBorder="1" applyAlignment="1">
      <alignment horizontal="right" vertical="center"/>
    </xf>
    <xf numFmtId="0" fontId="58" fillId="3" borderId="1" xfId="0" applyFont="1" applyFill="1" applyBorder="1" applyAlignment="1">
      <alignment horizontal="right" vertical="center"/>
    </xf>
    <xf numFmtId="0" fontId="58" fillId="2" borderId="4" xfId="0" applyFont="1" applyFill="1" applyBorder="1" applyAlignment="1">
      <alignment horizontal="right" vertical="center" wrapText="1"/>
    </xf>
    <xf numFmtId="0" fontId="61" fillId="2" borderId="4" xfId="0" applyFont="1" applyFill="1" applyBorder="1" applyAlignment="1">
      <alignment horizontal="right" vertical="center"/>
    </xf>
    <xf numFmtId="0" fontId="61" fillId="2" borderId="1" xfId="0" applyFont="1" applyFill="1" applyBorder="1" applyAlignment="1">
      <alignment horizontal="right" vertical="center"/>
    </xf>
    <xf numFmtId="0" fontId="61" fillId="2" borderId="1" xfId="0" applyFont="1" applyFill="1" applyBorder="1" applyAlignment="1">
      <alignment horizontal="right" vertical="center" wrapText="1"/>
    </xf>
    <xf numFmtId="43" fontId="58" fillId="2" borderId="1" xfId="1" applyFont="1" applyFill="1" applyBorder="1" applyAlignment="1">
      <alignment horizontal="right" vertical="center"/>
    </xf>
    <xf numFmtId="0" fontId="58" fillId="2" borderId="3" xfId="0" applyFont="1" applyFill="1" applyBorder="1" applyAlignment="1">
      <alignment horizontal="right" vertical="center"/>
    </xf>
    <xf numFmtId="0" fontId="58" fillId="2" borderId="7" xfId="0" applyFont="1" applyFill="1" applyBorder="1" applyAlignment="1">
      <alignment horizontal="right" vertical="center"/>
    </xf>
    <xf numFmtId="0" fontId="58" fillId="2" borderId="8" xfId="0" applyFont="1" applyFill="1" applyBorder="1" applyAlignment="1">
      <alignment horizontal="right" vertical="center"/>
    </xf>
    <xf numFmtId="0" fontId="58" fillId="2" borderId="6" xfId="0" applyFont="1" applyFill="1" applyBorder="1" applyAlignment="1">
      <alignment horizontal="right" vertical="center"/>
    </xf>
    <xf numFmtId="0" fontId="5" fillId="0" borderId="1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164" fontId="5" fillId="5" borderId="1" xfId="1" applyNumberFormat="1" applyFont="1" applyFill="1" applyBorder="1" applyAlignment="1">
      <alignment horizontal="right" vertical="center"/>
    </xf>
    <xf numFmtId="164" fontId="1" fillId="5" borderId="1" xfId="1" applyNumberFormat="1" applyFont="1" applyFill="1" applyBorder="1" applyAlignment="1">
      <alignment horizontal="right" vertical="center"/>
    </xf>
    <xf numFmtId="164" fontId="34" fillId="4" borderId="1" xfId="0" applyNumberFormat="1" applyFont="1" applyFill="1" applyBorder="1" applyAlignment="1">
      <alignment horizontal="right" vertical="center"/>
    </xf>
    <xf numFmtId="0" fontId="62" fillId="4" borderId="1" xfId="0" applyFont="1" applyFill="1" applyBorder="1" applyAlignment="1">
      <alignment vertical="center"/>
    </xf>
    <xf numFmtId="164" fontId="6" fillId="4" borderId="1" xfId="0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vertical="center" wrapText="1"/>
    </xf>
    <xf numFmtId="43" fontId="5" fillId="0" borderId="1" xfId="1" applyFont="1" applyFill="1" applyBorder="1" applyAlignment="1">
      <alignment horizontal="right" vertical="center"/>
    </xf>
    <xf numFmtId="164" fontId="1" fillId="0" borderId="1" xfId="1" applyNumberFormat="1" applyFont="1" applyFill="1" applyBorder="1" applyAlignment="1">
      <alignment vertical="center"/>
    </xf>
    <xf numFmtId="0" fontId="64" fillId="0" borderId="0" xfId="0" applyFont="1" applyAlignment="1"/>
    <xf numFmtId="164" fontId="3" fillId="0" borderId="1" xfId="0" applyNumberFormat="1" applyFont="1" applyFill="1" applyBorder="1" applyAlignment="1">
      <alignment vertical="center"/>
    </xf>
    <xf numFmtId="0" fontId="35" fillId="4" borderId="1" xfId="0" applyFont="1" applyFill="1" applyBorder="1" applyAlignment="1">
      <alignment wrapText="1"/>
    </xf>
    <xf numFmtId="0" fontId="5" fillId="5" borderId="1" xfId="0" applyFont="1" applyFill="1" applyBorder="1" applyAlignment="1">
      <alignment horizontal="right" vertical="center"/>
    </xf>
    <xf numFmtId="0" fontId="58" fillId="5" borderId="1" xfId="0" applyFont="1" applyFill="1" applyBorder="1" applyAlignment="1">
      <alignment horizontal="right" vertical="center"/>
    </xf>
    <xf numFmtId="0" fontId="1" fillId="5" borderId="1" xfId="0" applyFont="1" applyFill="1" applyBorder="1" applyAlignment="1">
      <alignment vertical="center" wrapText="1"/>
    </xf>
    <xf numFmtId="0" fontId="36" fillId="5" borderId="1" xfId="0" applyFont="1" applyFill="1" applyBorder="1" applyAlignment="1">
      <alignment horizontal="center" vertical="center"/>
    </xf>
    <xf numFmtId="0" fontId="0" fillId="5" borderId="0" xfId="0" applyFill="1"/>
    <xf numFmtId="0" fontId="64" fillId="0" borderId="0" xfId="0" applyFont="1"/>
    <xf numFmtId="164" fontId="34" fillId="5" borderId="1" xfId="1" applyNumberFormat="1" applyFont="1" applyFill="1" applyBorder="1" applyAlignment="1">
      <alignment horizontal="right" vertical="center"/>
    </xf>
    <xf numFmtId="164" fontId="43" fillId="5" borderId="1" xfId="0" applyNumberFormat="1" applyFont="1" applyFill="1" applyBorder="1" applyAlignment="1">
      <alignment horizontal="right" vertical="center"/>
    </xf>
    <xf numFmtId="164" fontId="3" fillId="5" borderId="1" xfId="1" applyNumberFormat="1" applyFont="1" applyFill="1" applyBorder="1" applyAlignment="1">
      <alignment horizontal="right" vertical="center"/>
    </xf>
    <xf numFmtId="164" fontId="6" fillId="5" borderId="1" xfId="0" applyNumberFormat="1" applyFont="1" applyFill="1" applyBorder="1" applyAlignment="1">
      <alignment vertical="center"/>
    </xf>
    <xf numFmtId="0" fontId="1" fillId="5" borderId="1" xfId="0" applyFont="1" applyFill="1" applyBorder="1" applyAlignment="1">
      <alignment wrapText="1"/>
    </xf>
    <xf numFmtId="165" fontId="11" fillId="2" borderId="1" xfId="1" applyNumberFormat="1" applyFont="1" applyFill="1" applyBorder="1" applyAlignment="1">
      <alignment horizontal="center" vertical="center"/>
    </xf>
    <xf numFmtId="43" fontId="11" fillId="2" borderId="1" xfId="1" applyFont="1" applyFill="1" applyBorder="1" applyAlignment="1">
      <alignment horizontal="center" vertical="center"/>
    </xf>
    <xf numFmtId="165" fontId="8" fillId="2" borderId="1" xfId="1" applyNumberFormat="1" applyFont="1" applyFill="1" applyBorder="1" applyAlignment="1">
      <alignment horizontal="center" vertical="center"/>
    </xf>
    <xf numFmtId="43" fontId="8" fillId="2" borderId="1" xfId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/>
    </xf>
    <xf numFmtId="43" fontId="33" fillId="2" borderId="1" xfId="1" applyFont="1" applyFill="1" applyBorder="1" applyAlignment="1">
      <alignment horizontal="center" vertical="center"/>
    </xf>
    <xf numFmtId="0" fontId="65" fillId="4" borderId="1" xfId="0" applyFont="1" applyFill="1" applyBorder="1" applyAlignment="1">
      <alignment horizontal="right" vertical="center" wrapText="1"/>
    </xf>
    <xf numFmtId="0" fontId="66" fillId="4" borderId="1" xfId="0" applyFont="1" applyFill="1" applyBorder="1" applyAlignment="1">
      <alignment horizontal="left" wrapText="1"/>
    </xf>
    <xf numFmtId="0" fontId="68" fillId="4" borderId="1" xfId="0" applyFont="1" applyFill="1" applyBorder="1" applyAlignment="1">
      <alignment horizontal="center" vertical="center"/>
    </xf>
    <xf numFmtId="164" fontId="66" fillId="4" borderId="1" xfId="1" applyNumberFormat="1" applyFont="1" applyFill="1" applyBorder="1" applyAlignment="1">
      <alignment horizontal="right" vertical="center"/>
    </xf>
    <xf numFmtId="164" fontId="67" fillId="4" borderId="1" xfId="0" applyNumberFormat="1" applyFont="1" applyFill="1" applyBorder="1" applyAlignment="1">
      <alignment vertical="center"/>
    </xf>
    <xf numFmtId="0" fontId="65" fillId="4" borderId="1" xfId="0" applyFont="1" applyFill="1" applyBorder="1" applyAlignment="1">
      <alignment horizontal="right" vertical="center"/>
    </xf>
    <xf numFmtId="0" fontId="67" fillId="4" borderId="1" xfId="0" applyFont="1" applyFill="1" applyBorder="1" applyAlignment="1">
      <alignment wrapText="1"/>
    </xf>
    <xf numFmtId="164" fontId="67" fillId="4" borderId="1" xfId="1" applyNumberFormat="1" applyFont="1" applyFill="1" applyBorder="1" applyAlignment="1">
      <alignment horizontal="right" vertical="center"/>
    </xf>
    <xf numFmtId="164" fontId="69" fillId="4" borderId="1" xfId="0" applyNumberFormat="1" applyFont="1" applyFill="1" applyBorder="1" applyAlignment="1">
      <alignment horizontal="right"/>
    </xf>
    <xf numFmtId="164" fontId="69" fillId="4" borderId="1" xfId="0" applyNumberFormat="1" applyFont="1" applyFill="1" applyBorder="1" applyAlignment="1">
      <alignment horizontal="right" vertical="center"/>
    </xf>
    <xf numFmtId="0" fontId="56" fillId="0" borderId="16" xfId="0" applyFont="1" applyBorder="1" applyAlignment="1"/>
    <xf numFmtId="0" fontId="0" fillId="0" borderId="0" xfId="0" applyAlignment="1"/>
    <xf numFmtId="0" fontId="43" fillId="0" borderId="0" xfId="0" applyFont="1" applyFill="1" applyAlignment="1">
      <alignment horizontal="left"/>
    </xf>
    <xf numFmtId="165" fontId="39" fillId="0" borderId="0" xfId="1" applyNumberFormat="1" applyFont="1" applyFill="1" applyAlignment="1"/>
    <xf numFmtId="43" fontId="39" fillId="0" borderId="0" xfId="1" applyFont="1" applyFill="1" applyAlignment="1"/>
    <xf numFmtId="0" fontId="39" fillId="0" borderId="0" xfId="0" applyFont="1" applyFill="1" applyAlignment="1"/>
    <xf numFmtId="0" fontId="56" fillId="0" borderId="16" xfId="0" applyFont="1" applyBorder="1" applyAlignment="1">
      <alignment horizontal="right"/>
    </xf>
    <xf numFmtId="0" fontId="3" fillId="5" borderId="1" xfId="0" applyNumberFormat="1" applyFont="1" applyFill="1" applyBorder="1" applyAlignment="1">
      <alignment wrapText="1"/>
    </xf>
    <xf numFmtId="0" fontId="27" fillId="5" borderId="1" xfId="0" applyFont="1" applyFill="1" applyBorder="1" applyAlignment="1">
      <alignment vertical="center" wrapText="1"/>
    </xf>
    <xf numFmtId="164" fontId="43" fillId="5" borderId="1" xfId="0" applyNumberFormat="1" applyFont="1" applyFill="1" applyBorder="1" applyAlignment="1">
      <alignment horizontal="right"/>
    </xf>
    <xf numFmtId="0" fontId="10" fillId="5" borderId="0" xfId="0" applyFont="1" applyFill="1"/>
    <xf numFmtId="0" fontId="3" fillId="5" borderId="1" xfId="0" applyFont="1" applyFill="1" applyBorder="1" applyAlignment="1">
      <alignment vertical="center" wrapText="1"/>
    </xf>
    <xf numFmtId="164" fontId="5" fillId="5" borderId="1" xfId="1" applyNumberFormat="1" applyFont="1" applyFill="1" applyBorder="1" applyAlignment="1">
      <alignment horizontal="right" vertical="center" wrapText="1"/>
    </xf>
    <xf numFmtId="164" fontId="1" fillId="5" borderId="1" xfId="1" applyNumberFormat="1" applyFont="1" applyFill="1" applyBorder="1" applyAlignment="1">
      <alignment horizontal="right" vertical="center" wrapText="1"/>
    </xf>
    <xf numFmtId="0" fontId="20" fillId="5" borderId="0" xfId="0" applyFont="1" applyFill="1"/>
    <xf numFmtId="0" fontId="5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wrapText="1"/>
    </xf>
    <xf numFmtId="164" fontId="47" fillId="0" borderId="1" xfId="0" applyNumberFormat="1" applyFont="1" applyFill="1" applyBorder="1" applyAlignment="1">
      <alignment horizontal="right" vertical="center"/>
    </xf>
    <xf numFmtId="0" fontId="42" fillId="0" borderId="0" xfId="0" applyFont="1" applyFill="1"/>
    <xf numFmtId="0" fontId="3" fillId="0" borderId="1" xfId="0" applyFont="1" applyFill="1" applyBorder="1" applyAlignment="1">
      <alignment vertical="justify" wrapText="1"/>
    </xf>
    <xf numFmtId="164" fontId="34" fillId="0" borderId="1" xfId="1" applyNumberFormat="1" applyFont="1" applyFill="1" applyBorder="1" applyAlignment="1">
      <alignment horizontal="right" vertical="center"/>
    </xf>
    <xf numFmtId="0" fontId="68" fillId="0" borderId="1" xfId="0" applyFont="1" applyFill="1" applyBorder="1" applyAlignment="1">
      <alignment horizontal="center" vertical="center"/>
    </xf>
    <xf numFmtId="164" fontId="67" fillId="0" borderId="1" xfId="1" applyNumberFormat="1" applyFont="1" applyFill="1" applyBorder="1" applyAlignment="1">
      <alignment horizontal="right" vertical="center"/>
    </xf>
    <xf numFmtId="164" fontId="69" fillId="0" borderId="1" xfId="0" applyNumberFormat="1" applyFont="1" applyFill="1" applyBorder="1" applyAlignment="1">
      <alignment horizontal="right"/>
    </xf>
    <xf numFmtId="164" fontId="69" fillId="0" borderId="1" xfId="0" applyNumberFormat="1" applyFont="1" applyFill="1" applyBorder="1" applyAlignment="1">
      <alignment horizontal="right" vertical="center"/>
    </xf>
    <xf numFmtId="164" fontId="67" fillId="0" borderId="1" xfId="0" applyNumberFormat="1" applyFont="1" applyFill="1" applyBorder="1" applyAlignment="1">
      <alignment vertical="center"/>
    </xf>
    <xf numFmtId="0" fontId="22" fillId="0" borderId="0" xfId="0" applyFont="1" applyFill="1"/>
    <xf numFmtId="164" fontId="26" fillId="0" borderId="1" xfId="1" applyNumberFormat="1" applyFont="1" applyFill="1" applyBorder="1" applyAlignment="1">
      <alignment horizontal="right" vertical="center"/>
    </xf>
    <xf numFmtId="164" fontId="64" fillId="0" borderId="0" xfId="0" applyNumberFormat="1" applyFont="1"/>
    <xf numFmtId="0" fontId="1" fillId="5" borderId="1" xfId="0" applyFont="1" applyFill="1" applyBorder="1" applyAlignment="1">
      <alignment horizontal="right" vertical="center"/>
    </xf>
    <xf numFmtId="0" fontId="53" fillId="5" borderId="1" xfId="0" applyFont="1" applyFill="1" applyBorder="1" applyAlignment="1">
      <alignment horizontal="center" vertical="center"/>
    </xf>
    <xf numFmtId="164" fontId="9" fillId="5" borderId="1" xfId="1" applyNumberFormat="1" applyFont="1" applyFill="1" applyBorder="1" applyAlignment="1">
      <alignment horizontal="right" vertical="center"/>
    </xf>
    <xf numFmtId="164" fontId="39" fillId="5" borderId="1" xfId="0" applyNumberFormat="1" applyFont="1" applyFill="1" applyBorder="1" applyAlignment="1">
      <alignment horizontal="right"/>
    </xf>
    <xf numFmtId="164" fontId="39" fillId="5" borderId="1" xfId="0" applyNumberFormat="1" applyFont="1" applyFill="1" applyBorder="1" applyAlignment="1">
      <alignment horizontal="right" vertical="center"/>
    </xf>
    <xf numFmtId="164" fontId="3" fillId="5" borderId="1" xfId="0" applyNumberFormat="1" applyFont="1" applyFill="1" applyBorder="1" applyAlignment="1">
      <alignment vertical="center"/>
    </xf>
    <xf numFmtId="0" fontId="13" fillId="5" borderId="0" xfId="0" applyFont="1" applyFill="1"/>
    <xf numFmtId="0" fontId="57" fillId="5" borderId="1" xfId="0" applyFont="1" applyFill="1" applyBorder="1" applyAlignment="1">
      <alignment horizontal="right" vertical="center"/>
    </xf>
    <xf numFmtId="0" fontId="6" fillId="5" borderId="1" xfId="0" applyFont="1" applyFill="1" applyBorder="1" applyAlignment="1">
      <alignment wrapText="1"/>
    </xf>
    <xf numFmtId="0" fontId="72" fillId="5" borderId="1" xfId="0" applyFont="1" applyFill="1" applyBorder="1" applyAlignment="1">
      <alignment horizontal="center" vertical="center"/>
    </xf>
    <xf numFmtId="164" fontId="6" fillId="5" borderId="1" xfId="1" applyNumberFormat="1" applyFont="1" applyFill="1" applyBorder="1" applyAlignment="1">
      <alignment horizontal="right" vertical="center"/>
    </xf>
    <xf numFmtId="164" fontId="64" fillId="5" borderId="1" xfId="0" applyNumberFormat="1" applyFont="1" applyFill="1" applyBorder="1" applyAlignment="1">
      <alignment horizontal="right" vertical="center"/>
    </xf>
    <xf numFmtId="0" fontId="0" fillId="5" borderId="0" xfId="0" applyFont="1" applyFill="1"/>
    <xf numFmtId="49" fontId="71" fillId="5" borderId="1" xfId="0" applyNumberFormat="1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wrapText="1"/>
    </xf>
    <xf numFmtId="0" fontId="3" fillId="5" borderId="1" xfId="0" applyNumberFormat="1" applyFont="1" applyFill="1" applyBorder="1" applyAlignment="1">
      <alignment vertical="center" wrapText="1"/>
    </xf>
    <xf numFmtId="164" fontId="47" fillId="5" borderId="1" xfId="0" applyNumberFormat="1" applyFont="1" applyFill="1" applyBorder="1" applyAlignment="1">
      <alignment horizontal="right" vertical="center"/>
    </xf>
    <xf numFmtId="0" fontId="22" fillId="5" borderId="0" xfId="0" applyFont="1" applyFill="1"/>
    <xf numFmtId="44" fontId="3" fillId="0" borderId="1" xfId="2" applyFont="1" applyFill="1" applyBorder="1" applyAlignment="1">
      <alignment vertical="center" wrapText="1"/>
    </xf>
    <xf numFmtId="0" fontId="9" fillId="5" borderId="1" xfId="0" applyFont="1" applyFill="1" applyBorder="1" applyAlignment="1">
      <alignment vertical="center" wrapText="1"/>
    </xf>
    <xf numFmtId="0" fontId="10" fillId="5" borderId="16" xfId="0" applyFont="1" applyFill="1" applyBorder="1"/>
    <xf numFmtId="0" fontId="5" fillId="5" borderId="4" xfId="0" applyFont="1" applyFill="1" applyBorder="1" applyAlignment="1">
      <alignment horizontal="right" vertical="center"/>
    </xf>
    <xf numFmtId="0" fontId="55" fillId="5" borderId="4" xfId="0" applyFont="1" applyFill="1" applyBorder="1" applyAlignment="1">
      <alignment vertical="center" wrapText="1"/>
    </xf>
    <xf numFmtId="0" fontId="36" fillId="5" borderId="4" xfId="0" applyFont="1" applyFill="1" applyBorder="1" applyAlignment="1">
      <alignment horizontal="center" vertical="center"/>
    </xf>
    <xf numFmtId="164" fontId="34" fillId="5" borderId="4" xfId="1" applyNumberFormat="1" applyFont="1" applyFill="1" applyBorder="1" applyAlignment="1">
      <alignment horizontal="right" vertical="center"/>
    </xf>
    <xf numFmtId="164" fontId="43" fillId="5" borderId="4" xfId="0" applyNumberFormat="1" applyFont="1" applyFill="1" applyBorder="1" applyAlignment="1">
      <alignment horizontal="right"/>
    </xf>
    <xf numFmtId="164" fontId="43" fillId="5" borderId="4" xfId="0" applyNumberFormat="1" applyFont="1" applyFill="1" applyBorder="1" applyAlignment="1">
      <alignment horizontal="right" vertical="center"/>
    </xf>
    <xf numFmtId="164" fontId="64" fillId="5" borderId="4" xfId="0" applyNumberFormat="1" applyFont="1" applyFill="1" applyBorder="1" applyAlignment="1">
      <alignment vertical="center"/>
    </xf>
    <xf numFmtId="164" fontId="3" fillId="5" borderId="4" xfId="1" applyNumberFormat="1" applyFont="1" applyFill="1" applyBorder="1" applyAlignment="1">
      <alignment horizontal="right" vertical="center"/>
    </xf>
    <xf numFmtId="164" fontId="6" fillId="5" borderId="4" xfId="0" applyNumberFormat="1" applyFont="1" applyFill="1" applyBorder="1" applyAlignment="1">
      <alignment vertical="center"/>
    </xf>
    <xf numFmtId="164" fontId="64" fillId="5" borderId="1" xfId="0" applyNumberFormat="1" applyFont="1" applyFill="1" applyBorder="1" applyAlignment="1">
      <alignment vertical="center"/>
    </xf>
    <xf numFmtId="49" fontId="58" fillId="5" borderId="1" xfId="0" applyNumberFormat="1" applyFont="1" applyFill="1" applyBorder="1" applyAlignment="1">
      <alignment horizontal="right" vertical="center" wrapText="1"/>
    </xf>
    <xf numFmtId="0" fontId="28" fillId="5" borderId="1" xfId="0" applyFont="1" applyFill="1" applyBorder="1" applyAlignment="1">
      <alignment wrapText="1"/>
    </xf>
    <xf numFmtId="49" fontId="60" fillId="5" borderId="1" xfId="0" applyNumberFormat="1" applyFont="1" applyFill="1" applyBorder="1" applyAlignment="1">
      <alignment horizontal="right" vertical="center" wrapText="1"/>
    </xf>
    <xf numFmtId="49" fontId="60" fillId="5" borderId="4" xfId="0" applyNumberFormat="1" applyFont="1" applyFill="1" applyBorder="1" applyAlignment="1">
      <alignment horizontal="right" vertical="center" wrapText="1"/>
    </xf>
    <xf numFmtId="164" fontId="4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top" wrapText="1"/>
    </xf>
    <xf numFmtId="0" fontId="21" fillId="5" borderId="1" xfId="0" applyFont="1" applyFill="1" applyBorder="1" applyAlignment="1">
      <alignment horizontal="right" vertical="center" wrapText="1"/>
    </xf>
    <xf numFmtId="0" fontId="3" fillId="5" borderId="1" xfId="0" quotePrefix="1" applyFont="1" applyFill="1" applyBorder="1" applyAlignment="1">
      <alignment vertical="center" wrapText="1"/>
    </xf>
    <xf numFmtId="0" fontId="3" fillId="5" borderId="1" xfId="0" quotePrefix="1" applyFont="1" applyFill="1" applyBorder="1" applyAlignment="1">
      <alignment wrapText="1"/>
    </xf>
    <xf numFmtId="0" fontId="5" fillId="6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justify" vertical="center" wrapText="1"/>
    </xf>
    <xf numFmtId="0" fontId="13" fillId="0" borderId="0" xfId="0" applyFont="1" applyFill="1" applyAlignment="1">
      <alignment vertical="center"/>
    </xf>
    <xf numFmtId="0" fontId="3" fillId="0" borderId="1" xfId="0" applyFont="1" applyFill="1" applyBorder="1" applyAlignment="1">
      <alignment wrapText="1"/>
    </xf>
    <xf numFmtId="0" fontId="58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vertical="center" wrapText="1"/>
    </xf>
    <xf numFmtId="164" fontId="4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vertical="center" wrapText="1"/>
    </xf>
    <xf numFmtId="164" fontId="34" fillId="0" borderId="1" xfId="1" applyNumberFormat="1" applyFont="1" applyFill="1" applyBorder="1" applyAlignment="1">
      <alignment horizontal="right" vertical="center" wrapText="1"/>
    </xf>
    <xf numFmtId="164" fontId="3" fillId="0" borderId="1" xfId="1" applyNumberFormat="1" applyFont="1" applyFill="1" applyBorder="1" applyAlignment="1">
      <alignment horizontal="right" vertical="center" wrapText="1"/>
    </xf>
    <xf numFmtId="0" fontId="28" fillId="0" borderId="1" xfId="0" applyFont="1" applyFill="1" applyBorder="1" applyAlignment="1">
      <alignment vertical="center" wrapText="1"/>
    </xf>
    <xf numFmtId="164" fontId="49" fillId="0" borderId="1" xfId="1" applyNumberFormat="1" applyFont="1" applyFill="1" applyBorder="1" applyAlignment="1">
      <alignment horizontal="right" vertical="center"/>
    </xf>
    <xf numFmtId="164" fontId="27" fillId="0" borderId="1" xfId="1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right" vertical="center"/>
    </xf>
    <xf numFmtId="0" fontId="53" fillId="0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54" fillId="0" borderId="1" xfId="0" applyFont="1" applyFill="1" applyBorder="1" applyAlignment="1">
      <alignment horizontal="center" vertical="center"/>
    </xf>
    <xf numFmtId="164" fontId="9" fillId="0" borderId="1" xfId="1" applyNumberFormat="1" applyFont="1" applyFill="1" applyBorder="1" applyAlignment="1">
      <alignment horizontal="right" vertical="center"/>
    </xf>
    <xf numFmtId="164" fontId="55" fillId="0" borderId="1" xfId="0" applyNumberFormat="1" applyFont="1" applyFill="1" applyBorder="1" applyAlignment="1">
      <alignment horizontal="right" vertical="center"/>
    </xf>
    <xf numFmtId="0" fontId="16" fillId="0" borderId="0" xfId="0" applyFont="1" applyFill="1" applyAlignment="1">
      <alignment vertical="center"/>
    </xf>
    <xf numFmtId="0" fontId="70" fillId="0" borderId="1" xfId="0" applyFont="1" applyFill="1" applyBorder="1" applyAlignment="1">
      <alignment horizontal="right" vertical="center"/>
    </xf>
    <xf numFmtId="0" fontId="40" fillId="0" borderId="1" xfId="0" applyFont="1" applyFill="1" applyBorder="1" applyAlignment="1">
      <alignment horizontal="center" vertical="center"/>
    </xf>
    <xf numFmtId="164" fontId="35" fillId="0" borderId="1" xfId="1" applyNumberFormat="1" applyFont="1" applyFill="1" applyBorder="1" applyAlignment="1">
      <alignment horizontal="right" vertical="center"/>
    </xf>
    <xf numFmtId="164" fontId="48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justify" vertical="center" wrapText="1"/>
    </xf>
    <xf numFmtId="0" fontId="27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right" vertical="center"/>
    </xf>
    <xf numFmtId="0" fontId="50" fillId="4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28" fillId="0" borderId="1" xfId="0" applyNumberFormat="1" applyFont="1" applyFill="1" applyBorder="1" applyAlignment="1">
      <alignment horizontal="left" vertical="center" wrapText="1"/>
    </xf>
    <xf numFmtId="164" fontId="50" fillId="0" borderId="1" xfId="1" applyNumberFormat="1" applyFont="1" applyFill="1" applyBorder="1" applyAlignment="1">
      <alignment horizontal="right" vertical="center"/>
    </xf>
    <xf numFmtId="164" fontId="28" fillId="0" borderId="1" xfId="1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27" fillId="0" borderId="1" xfId="0" applyNumberFormat="1" applyFont="1" applyFill="1" applyBorder="1" applyAlignment="1">
      <alignment horizontal="left" vertical="center" wrapText="1"/>
    </xf>
    <xf numFmtId="0" fontId="36" fillId="0" borderId="1" xfId="0" applyFont="1" applyFill="1" applyBorder="1" applyAlignment="1">
      <alignment horizontal="center" vertical="center" wrapText="1"/>
    </xf>
    <xf numFmtId="164" fontId="49" fillId="0" borderId="1" xfId="0" applyNumberFormat="1" applyFont="1" applyFill="1" applyBorder="1" applyAlignment="1">
      <alignment horizontal="right" vertical="center"/>
    </xf>
    <xf numFmtId="164" fontId="27" fillId="0" borderId="1" xfId="0" applyNumberFormat="1" applyFont="1" applyFill="1" applyBorder="1" applyAlignment="1">
      <alignment horizontal="right" vertical="center"/>
    </xf>
    <xf numFmtId="164" fontId="34" fillId="0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0" fontId="41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justify" vertical="center" wrapText="1"/>
    </xf>
    <xf numFmtId="164" fontId="63" fillId="0" borderId="1" xfId="0" applyNumberFormat="1" applyFont="1" applyFill="1" applyBorder="1" applyAlignment="1">
      <alignment vertical="center"/>
    </xf>
    <xf numFmtId="164" fontId="51" fillId="0" borderId="1" xfId="1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164" fontId="73" fillId="0" borderId="1" xfId="1" applyNumberFormat="1" applyFont="1" applyFill="1" applyBorder="1" applyAlignment="1">
      <alignment horizontal="right" vertical="center"/>
    </xf>
    <xf numFmtId="164" fontId="73" fillId="0" borderId="1" xfId="0" applyNumberFormat="1" applyFont="1" applyFill="1" applyBorder="1" applyAlignment="1">
      <alignment vertical="center"/>
    </xf>
    <xf numFmtId="164" fontId="73" fillId="5" borderId="1" xfId="0" applyNumberFormat="1" applyFont="1" applyFill="1" applyBorder="1" applyAlignment="1">
      <alignment vertical="center"/>
    </xf>
    <xf numFmtId="0" fontId="28" fillId="0" borderId="1" xfId="0" applyFont="1" applyFill="1" applyBorder="1" applyAlignment="1">
      <alignment horizontal="justify" vertical="center" wrapText="1"/>
    </xf>
    <xf numFmtId="164" fontId="73" fillId="5" borderId="1" xfId="1" applyNumberFormat="1" applyFont="1" applyFill="1" applyBorder="1" applyAlignment="1">
      <alignment horizontal="right" vertical="center"/>
    </xf>
    <xf numFmtId="164" fontId="74" fillId="5" borderId="1" xfId="1" applyNumberFormat="1" applyFont="1" applyFill="1" applyBorder="1" applyAlignment="1">
      <alignment horizontal="right" vertical="center"/>
    </xf>
    <xf numFmtId="164" fontId="73" fillId="4" borderId="1" xfId="0" applyNumberFormat="1" applyFont="1" applyFill="1" applyBorder="1" applyAlignment="1">
      <alignment vertical="center"/>
    </xf>
    <xf numFmtId="0" fontId="0" fillId="5" borderId="0" xfId="0" applyFill="1" applyAlignment="1"/>
    <xf numFmtId="165" fontId="1" fillId="5" borderId="1" xfId="1" applyNumberFormat="1" applyFont="1" applyFill="1" applyBorder="1" applyAlignment="1">
      <alignment horizontal="center" vertical="center" wrapText="1"/>
    </xf>
    <xf numFmtId="164" fontId="37" fillId="5" borderId="1" xfId="1" applyNumberFormat="1" applyFont="1" applyFill="1" applyBorder="1" applyAlignment="1">
      <alignment horizontal="right" vertical="center"/>
    </xf>
    <xf numFmtId="164" fontId="3" fillId="5" borderId="1" xfId="1" applyNumberFormat="1" applyFont="1" applyFill="1" applyBorder="1" applyAlignment="1">
      <alignment horizontal="right" vertical="center" wrapText="1"/>
    </xf>
    <xf numFmtId="164" fontId="27" fillId="5" borderId="1" xfId="1" applyNumberFormat="1" applyFont="1" applyFill="1" applyBorder="1" applyAlignment="1">
      <alignment horizontal="right" vertical="center"/>
    </xf>
    <xf numFmtId="164" fontId="35" fillId="5" borderId="1" xfId="1" applyNumberFormat="1" applyFont="1" applyFill="1" applyBorder="1" applyAlignment="1">
      <alignment horizontal="right" vertical="center"/>
    </xf>
    <xf numFmtId="164" fontId="26" fillId="5" borderId="1" xfId="1" applyNumberFormat="1" applyFont="1" applyFill="1" applyBorder="1" applyAlignment="1">
      <alignment horizontal="right" vertical="center"/>
    </xf>
    <xf numFmtId="164" fontId="31" fillId="5" borderId="1" xfId="1" applyNumberFormat="1" applyFont="1" applyFill="1" applyBorder="1" applyAlignment="1">
      <alignment horizontal="right" vertical="center"/>
    </xf>
    <xf numFmtId="164" fontId="28" fillId="5" borderId="1" xfId="1" applyNumberFormat="1" applyFont="1" applyFill="1" applyBorder="1" applyAlignment="1">
      <alignment horizontal="right" vertical="center"/>
    </xf>
    <xf numFmtId="164" fontId="28" fillId="5" borderId="1" xfId="0" applyNumberFormat="1" applyFont="1" applyFill="1" applyBorder="1" applyAlignment="1">
      <alignment horizontal="right" vertical="center"/>
    </xf>
    <xf numFmtId="164" fontId="3" fillId="5" borderId="1" xfId="0" applyNumberFormat="1" applyFont="1" applyFill="1" applyBorder="1" applyAlignment="1">
      <alignment horizontal="right" vertical="center"/>
    </xf>
    <xf numFmtId="164" fontId="51" fillId="5" borderId="1" xfId="1" applyNumberFormat="1" applyFont="1" applyFill="1" applyBorder="1" applyAlignment="1">
      <alignment horizontal="right" vertical="center"/>
    </xf>
    <xf numFmtId="164" fontId="66" fillId="5" borderId="1" xfId="1" applyNumberFormat="1" applyFont="1" applyFill="1" applyBorder="1" applyAlignment="1">
      <alignment horizontal="right" vertical="center"/>
    </xf>
    <xf numFmtId="164" fontId="67" fillId="5" borderId="1" xfId="1" applyNumberFormat="1" applyFont="1" applyFill="1" applyBorder="1" applyAlignment="1">
      <alignment horizontal="right" vertical="center"/>
    </xf>
    <xf numFmtId="164" fontId="1" fillId="5" borderId="1" xfId="1" applyNumberFormat="1" applyFont="1" applyFill="1" applyBorder="1" applyAlignment="1">
      <alignment vertical="center"/>
    </xf>
    <xf numFmtId="164" fontId="0" fillId="5" borderId="0" xfId="0" applyNumberFormat="1" applyFill="1"/>
    <xf numFmtId="0" fontId="7" fillId="5" borderId="0" xfId="0" applyFont="1" applyFill="1"/>
    <xf numFmtId="165" fontId="11" fillId="5" borderId="5" xfId="1" applyNumberFormat="1" applyFont="1" applyFill="1" applyBorder="1" applyAlignment="1">
      <alignment horizontal="center" vertical="center"/>
    </xf>
    <xf numFmtId="165" fontId="8" fillId="5" borderId="5" xfId="1" applyNumberFormat="1" applyFont="1" applyFill="1" applyBorder="1" applyAlignment="1">
      <alignment horizontal="center" vertical="center"/>
    </xf>
    <xf numFmtId="43" fontId="26" fillId="5" borderId="1" xfId="1" applyFont="1" applyFill="1" applyBorder="1" applyAlignment="1">
      <alignment horizontal="center" vertical="center"/>
    </xf>
    <xf numFmtId="166" fontId="4" fillId="5" borderId="4" xfId="0" applyNumberFormat="1" applyFont="1" applyFill="1" applyBorder="1" applyAlignment="1">
      <alignment horizontal="center" vertical="center"/>
    </xf>
    <xf numFmtId="43" fontId="4" fillId="5" borderId="9" xfId="1" applyFont="1" applyFill="1" applyBorder="1" applyAlignment="1">
      <alignment horizontal="center" vertical="center"/>
    </xf>
    <xf numFmtId="43" fontId="33" fillId="5" borderId="5" xfId="1" applyFont="1" applyFill="1" applyBorder="1" applyAlignment="1">
      <alignment horizontal="center" vertical="center"/>
    </xf>
    <xf numFmtId="164" fontId="64" fillId="5" borderId="0" xfId="0" applyNumberFormat="1" applyFont="1" applyFill="1"/>
    <xf numFmtId="164" fontId="0" fillId="0" borderId="0" xfId="0" applyNumberFormat="1"/>
    <xf numFmtId="164" fontId="62" fillId="0" borderId="0" xfId="0" applyNumberFormat="1" applyFont="1"/>
    <xf numFmtId="164" fontId="7" fillId="0" borderId="0" xfId="0" applyNumberFormat="1" applyFont="1" applyFill="1"/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164" fontId="7" fillId="0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64" fontId="75" fillId="5" borderId="0" xfId="0" applyNumberFormat="1" applyFont="1" applyFill="1"/>
    <xf numFmtId="0" fontId="46" fillId="5" borderId="1" xfId="0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left" vertical="center" wrapText="1"/>
    </xf>
    <xf numFmtId="0" fontId="7" fillId="5" borderId="0" xfId="0" applyFont="1" applyFill="1" applyAlignment="1">
      <alignment vertical="center"/>
    </xf>
    <xf numFmtId="0" fontId="1" fillId="0" borderId="1" xfId="0" applyFont="1" applyFill="1" applyBorder="1" applyAlignment="1">
      <alignment horizontal="right" vertical="center" wrapText="1"/>
    </xf>
    <xf numFmtId="49" fontId="58" fillId="0" borderId="1" xfId="0" applyNumberFormat="1" applyFont="1" applyFill="1" applyBorder="1" applyAlignment="1">
      <alignment horizontal="right" vertical="center"/>
    </xf>
    <xf numFmtId="0" fontId="1" fillId="6" borderId="1" xfId="0" applyFont="1" applyFill="1" applyBorder="1" applyAlignment="1">
      <alignment horizontal="righ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2" fontId="53" fillId="0" borderId="1" xfId="0" applyNumberFormat="1" applyFont="1" applyFill="1" applyBorder="1" applyAlignment="1">
      <alignment horizontal="center" vertical="center"/>
    </xf>
    <xf numFmtId="2" fontId="13" fillId="0" borderId="0" xfId="0" applyNumberFormat="1" applyFont="1" applyFill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/>
    </xf>
    <xf numFmtId="0" fontId="76" fillId="0" borderId="1" xfId="0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164" fontId="26" fillId="0" borderId="1" xfId="0" applyNumberFormat="1" applyFont="1" applyFill="1" applyBorder="1" applyAlignment="1">
      <alignment vertical="center"/>
    </xf>
    <xf numFmtId="0" fontId="77" fillId="0" borderId="0" xfId="0" applyFont="1" applyFill="1" applyAlignment="1">
      <alignment vertical="center"/>
    </xf>
    <xf numFmtId="0" fontId="26" fillId="0" borderId="1" xfId="0" applyFont="1" applyFill="1" applyBorder="1" applyAlignment="1">
      <alignment horizontal="justify" vertical="center" wrapText="1"/>
    </xf>
    <xf numFmtId="0" fontId="13" fillId="6" borderId="0" xfId="0" applyFont="1" applyFill="1" applyAlignment="1">
      <alignment vertical="center"/>
    </xf>
    <xf numFmtId="0" fontId="79" fillId="0" borderId="1" xfId="0" applyFont="1" applyFill="1" applyBorder="1" applyAlignment="1">
      <alignment horizontal="right" vertical="center" wrapText="1"/>
    </xf>
    <xf numFmtId="0" fontId="13" fillId="5" borderId="0" xfId="0" applyFont="1" applyFill="1" applyAlignment="1">
      <alignment vertical="center"/>
    </xf>
    <xf numFmtId="0" fontId="9" fillId="0" borderId="1" xfId="0" applyNumberFormat="1" applyFont="1" applyFill="1" applyBorder="1" applyAlignment="1">
      <alignment vertical="center" wrapText="1"/>
    </xf>
    <xf numFmtId="0" fontId="60" fillId="5" borderId="1" xfId="0" applyFont="1" applyFill="1" applyBorder="1" applyAlignment="1">
      <alignment horizontal="right" vertical="center"/>
    </xf>
    <xf numFmtId="0" fontId="43" fillId="0" borderId="15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49" fontId="39" fillId="0" borderId="4" xfId="0" applyNumberFormat="1" applyFont="1" applyFill="1" applyBorder="1" applyAlignment="1">
      <alignment horizontal="center" vertical="center" wrapText="1"/>
    </xf>
    <xf numFmtId="49" fontId="43" fillId="0" borderId="1" xfId="0" applyNumberFormat="1" applyFont="1" applyFill="1" applyBorder="1" applyAlignment="1">
      <alignment horizontal="center" vertical="center"/>
    </xf>
    <xf numFmtId="49" fontId="43" fillId="0" borderId="1" xfId="1" applyNumberFormat="1" applyFont="1" applyFill="1" applyBorder="1" applyAlignment="1">
      <alignment horizontal="center" vertical="center" wrapText="1"/>
    </xf>
    <xf numFmtId="49" fontId="39" fillId="0" borderId="1" xfId="1" applyNumberFormat="1" applyFont="1" applyFill="1" applyBorder="1" applyAlignment="1">
      <alignment horizontal="center" vertical="center" wrapText="1"/>
    </xf>
    <xf numFmtId="49" fontId="39" fillId="5" borderId="1" xfId="1" applyNumberFormat="1" applyFont="1" applyFill="1" applyBorder="1" applyAlignment="1">
      <alignment horizontal="center" vertical="center" wrapText="1"/>
    </xf>
    <xf numFmtId="0" fontId="64" fillId="0" borderId="0" xfId="0" applyFont="1" applyFill="1" applyAlignment="1">
      <alignment vertical="center"/>
    </xf>
    <xf numFmtId="0" fontId="64" fillId="0" borderId="0" xfId="0" applyFont="1" applyFill="1"/>
    <xf numFmtId="0" fontId="58" fillId="6" borderId="1" xfId="0" applyFont="1" applyFill="1" applyBorder="1" applyAlignment="1">
      <alignment horizontal="right" vertical="center" wrapText="1"/>
    </xf>
    <xf numFmtId="0" fontId="9" fillId="6" borderId="1" xfId="0" applyFont="1" applyFill="1" applyBorder="1" applyAlignment="1">
      <alignment vertical="center" wrapText="1"/>
    </xf>
    <xf numFmtId="0" fontId="53" fillId="6" borderId="1" xfId="0" applyFont="1" applyFill="1" applyBorder="1" applyAlignment="1">
      <alignment horizontal="center" vertical="center"/>
    </xf>
    <xf numFmtId="164" fontId="3" fillId="6" borderId="1" xfId="1" applyNumberFormat="1" applyFont="1" applyFill="1" applyBorder="1" applyAlignment="1">
      <alignment horizontal="right" vertical="center"/>
    </xf>
    <xf numFmtId="164" fontId="39" fillId="6" borderId="1" xfId="0" applyNumberFormat="1" applyFont="1" applyFill="1" applyBorder="1" applyAlignment="1">
      <alignment horizontal="right" vertical="center"/>
    </xf>
    <xf numFmtId="164" fontId="3" fillId="6" borderId="1" xfId="0" applyNumberFormat="1" applyFont="1" applyFill="1" applyBorder="1" applyAlignment="1">
      <alignment vertical="center"/>
    </xf>
    <xf numFmtId="0" fontId="27" fillId="6" borderId="1" xfId="0" applyFont="1" applyFill="1" applyBorder="1" applyAlignment="1">
      <alignment vertical="center" wrapText="1"/>
    </xf>
    <xf numFmtId="0" fontId="79" fillId="6" borderId="1" xfId="0" applyFont="1" applyFill="1" applyBorder="1" applyAlignment="1">
      <alignment horizontal="right" vertical="center" wrapText="1"/>
    </xf>
    <xf numFmtId="0" fontId="79" fillId="5" borderId="1" xfId="0" applyFont="1" applyFill="1" applyBorder="1" applyAlignment="1">
      <alignment horizontal="right" vertical="center" wrapText="1"/>
    </xf>
    <xf numFmtId="49" fontId="58" fillId="6" borderId="1" xfId="0" applyNumberFormat="1" applyFont="1" applyFill="1" applyBorder="1" applyAlignment="1">
      <alignment horizontal="right" vertical="center"/>
    </xf>
    <xf numFmtId="0" fontId="9" fillId="6" borderId="1" xfId="0" applyNumberFormat="1" applyFont="1" applyFill="1" applyBorder="1" applyAlignment="1">
      <alignment horizontal="left" vertical="center" wrapText="1"/>
    </xf>
    <xf numFmtId="2" fontId="53" fillId="6" borderId="1" xfId="0" applyNumberFormat="1" applyFont="1" applyFill="1" applyBorder="1" applyAlignment="1">
      <alignment horizontal="center" vertical="center"/>
    </xf>
    <xf numFmtId="0" fontId="81" fillId="0" borderId="0" xfId="0" applyFont="1" applyAlignment="1">
      <alignment horizontal="right" wrapText="1"/>
    </xf>
    <xf numFmtId="0" fontId="80" fillId="0" borderId="0" xfId="0" applyFont="1" applyAlignment="1">
      <alignment horizontal="right" vertical="center"/>
    </xf>
    <xf numFmtId="0" fontId="38" fillId="0" borderId="0" xfId="0" applyFont="1" applyAlignment="1">
      <alignment horizontal="right" wrapText="1"/>
    </xf>
    <xf numFmtId="0" fontId="28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2" fillId="0" borderId="5" xfId="0" applyFont="1" applyBorder="1" applyAlignment="1">
      <alignment horizontal="center"/>
    </xf>
    <xf numFmtId="0" fontId="52" fillId="0" borderId="14" xfId="0" applyFont="1" applyBorder="1" applyAlignment="1">
      <alignment horizontal="center"/>
    </xf>
    <xf numFmtId="0" fontId="52" fillId="0" borderId="2" xfId="0" applyFont="1" applyBorder="1" applyAlignment="1">
      <alignment horizontal="center"/>
    </xf>
    <xf numFmtId="165" fontId="1" fillId="0" borderId="1" xfId="1" applyNumberFormat="1" applyFont="1" applyFill="1" applyBorder="1" applyAlignment="1">
      <alignment horizontal="center" vertical="center" wrapText="1"/>
    </xf>
    <xf numFmtId="43" fontId="1" fillId="0" borderId="1" xfId="1" applyFont="1" applyFill="1" applyBorder="1" applyAlignment="1">
      <alignment horizontal="center" vertical="center" wrapText="1"/>
    </xf>
    <xf numFmtId="0" fontId="82" fillId="0" borderId="0" xfId="0" applyFont="1" applyAlignment="1">
      <alignment horizontal="center" vertical="top" wrapText="1"/>
    </xf>
    <xf numFmtId="0" fontId="36" fillId="0" borderId="5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64" fillId="0" borderId="0" xfId="0" applyFont="1" applyAlignment="1">
      <alignment horizontal="left"/>
    </xf>
    <xf numFmtId="164" fontId="11" fillId="4" borderId="1" xfId="1" applyNumberFormat="1" applyFont="1" applyFill="1" applyBorder="1" applyAlignment="1">
      <alignment horizontal="right" vertical="center"/>
    </xf>
  </cellXfs>
  <cellStyles count="3">
    <cellStyle name="Денежный" xfId="2" builtinId="4"/>
    <cellStyle name="Обычный" xfId="0" builtinId="0"/>
    <cellStyle name="Финансовый" xfId="1" builtinId="3"/>
  </cellStyles>
  <dxfs count="0"/>
  <tableStyles count="0" defaultTableStyle="TableStyleMedium2" defaultPivotStyle="PivotStyleMedium9"/>
  <colors>
    <mruColors>
      <color rgb="FFD4CAE0"/>
      <color rgb="FFB6B1F9"/>
      <color rgb="FF69FFFF"/>
      <color rgb="FFD8CFE3"/>
      <color rgb="FFFF6699"/>
      <color rgb="FFFF93B7"/>
      <color rgb="FFBBD46A"/>
      <color rgb="FF0FB158"/>
      <color rgb="FFF8A95A"/>
      <color rgb="FF9CB0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D280"/>
  <sheetViews>
    <sheetView tabSelected="1" view="pageBreakPreview" topLeftCell="B249" zoomScale="68" zoomScaleNormal="75" zoomScaleSheetLayoutView="68" workbookViewId="0">
      <selection activeCell="AU170" sqref="AU170"/>
    </sheetView>
  </sheetViews>
  <sheetFormatPr defaultRowHeight="18.75" x14ac:dyDescent="0.3"/>
  <cols>
    <col min="1" max="1" width="6" style="3" hidden="1" customWidth="1"/>
    <col min="2" max="2" width="26.7109375" style="118" customWidth="1"/>
    <col min="3" max="3" width="111.140625" style="4" customWidth="1"/>
    <col min="4" max="5" width="7.7109375" style="22" hidden="1" customWidth="1"/>
    <col min="6" max="6" width="7.7109375" style="32" hidden="1" customWidth="1"/>
    <col min="7" max="7" width="8" style="33" hidden="1" customWidth="1"/>
    <col min="8" max="8" width="6.28515625" style="34" hidden="1" customWidth="1"/>
    <col min="9" max="9" width="9" style="23" hidden="1" customWidth="1"/>
    <col min="10" max="10" width="13.28515625" style="24" hidden="1" customWidth="1"/>
    <col min="11" max="11" width="6.5703125" style="24" hidden="1" customWidth="1"/>
    <col min="12" max="12" width="20.42578125" hidden="1" customWidth="1"/>
    <col min="13" max="13" width="19.85546875" hidden="1" customWidth="1"/>
    <col min="14" max="14" width="19.140625" hidden="1" customWidth="1"/>
    <col min="15" max="15" width="14.140625" hidden="1" customWidth="1"/>
    <col min="16" max="16" width="12.28515625" hidden="1" customWidth="1"/>
    <col min="17" max="17" width="12" hidden="1" customWidth="1"/>
    <col min="18" max="18" width="20" hidden="1" customWidth="1"/>
    <col min="19" max="19" width="20.85546875" hidden="1" customWidth="1"/>
    <col min="20" max="20" width="20.5703125" hidden="1" customWidth="1"/>
    <col min="21" max="21" width="13.5703125" hidden="1" customWidth="1"/>
    <col min="22" max="22" width="17.42578125" hidden="1" customWidth="1"/>
    <col min="23" max="23" width="11.28515625" hidden="1" customWidth="1"/>
    <col min="24" max="24" width="21.7109375" hidden="1" customWidth="1"/>
    <col min="25" max="25" width="21.5703125" hidden="1" customWidth="1"/>
    <col min="26" max="26" width="21.42578125" hidden="1" customWidth="1"/>
    <col min="27" max="27" width="20.140625" hidden="1" customWidth="1"/>
    <col min="28" max="28" width="20.28515625" hidden="1" customWidth="1"/>
    <col min="29" max="29" width="19.5703125" hidden="1" customWidth="1"/>
    <col min="30" max="30" width="22.5703125" hidden="1" customWidth="1"/>
    <col min="31" max="31" width="20.5703125" hidden="1" customWidth="1"/>
    <col min="32" max="32" width="22.28515625" hidden="1" customWidth="1"/>
    <col min="33" max="33" width="21.7109375" style="158" hidden="1" customWidth="1"/>
    <col min="34" max="34" width="20.85546875" hidden="1" customWidth="1"/>
    <col min="35" max="35" width="18.42578125" hidden="1" customWidth="1"/>
    <col min="36" max="36" width="15.42578125" customWidth="1"/>
    <col min="37" max="37" width="15.28515625" customWidth="1"/>
    <col min="38" max="38" width="15.140625" customWidth="1"/>
    <col min="39" max="39" width="16.28515625" style="335" hidden="1" customWidth="1"/>
    <col min="40" max="40" width="17.85546875" hidden="1" customWidth="1"/>
    <col min="41" max="42" width="0" hidden="1" customWidth="1"/>
  </cols>
  <sheetData>
    <row r="1" spans="1:56" x14ac:dyDescent="0.25">
      <c r="C1" s="384" t="s">
        <v>493</v>
      </c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  <c r="X1" s="384"/>
      <c r="Y1" s="384"/>
      <c r="Z1" s="384"/>
      <c r="AA1" s="384"/>
      <c r="AB1" s="384"/>
      <c r="AC1" s="384"/>
      <c r="AD1" s="384"/>
      <c r="AE1" s="384"/>
      <c r="AF1" s="384"/>
      <c r="AG1" s="384"/>
      <c r="AH1" s="384"/>
      <c r="AI1" s="384"/>
      <c r="AJ1" s="384"/>
      <c r="AK1" s="384"/>
      <c r="AL1" s="384"/>
    </row>
    <row r="2" spans="1:56" x14ac:dyDescent="0.25">
      <c r="C2" s="384" t="s">
        <v>494</v>
      </c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  <c r="P2" s="384"/>
      <c r="Q2" s="384"/>
      <c r="R2" s="384"/>
      <c r="S2" s="384"/>
      <c r="T2" s="384"/>
      <c r="U2" s="384"/>
      <c r="V2" s="384"/>
      <c r="W2" s="384"/>
      <c r="X2" s="384"/>
      <c r="Y2" s="384"/>
      <c r="Z2" s="384"/>
      <c r="AA2" s="384"/>
      <c r="AB2" s="384"/>
      <c r="AC2" s="384"/>
      <c r="AD2" s="384"/>
      <c r="AE2" s="384"/>
      <c r="AF2" s="384"/>
      <c r="AG2" s="384"/>
      <c r="AH2" s="384"/>
      <c r="AI2" s="384"/>
      <c r="AJ2" s="384"/>
      <c r="AK2" s="384"/>
      <c r="AL2" s="384"/>
    </row>
    <row r="3" spans="1:56" x14ac:dyDescent="0.25">
      <c r="C3" s="384" t="s">
        <v>495</v>
      </c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4"/>
      <c r="R3" s="384"/>
      <c r="S3" s="384"/>
      <c r="T3" s="384"/>
      <c r="U3" s="384"/>
      <c r="V3" s="384"/>
      <c r="W3" s="384"/>
      <c r="X3" s="384"/>
      <c r="Y3" s="384"/>
      <c r="Z3" s="384"/>
      <c r="AA3" s="384"/>
      <c r="AB3" s="384"/>
      <c r="AC3" s="384"/>
      <c r="AD3" s="384"/>
      <c r="AE3" s="384"/>
      <c r="AF3" s="384"/>
      <c r="AG3" s="384"/>
      <c r="AH3" s="384"/>
      <c r="AI3" s="384"/>
      <c r="AJ3" s="384"/>
      <c r="AK3" s="384"/>
      <c r="AL3" s="384"/>
    </row>
    <row r="4" spans="1:56" ht="18.75" customHeight="1" x14ac:dyDescent="0.3"/>
    <row r="5" spans="1:56" x14ac:dyDescent="0.25">
      <c r="C5" s="383" t="s">
        <v>496</v>
      </c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  <c r="Y5" s="383"/>
      <c r="Z5" s="383"/>
      <c r="AA5" s="383"/>
      <c r="AB5" s="383"/>
      <c r="AC5" s="383"/>
      <c r="AD5" s="383"/>
      <c r="AE5" s="383"/>
      <c r="AF5" s="383"/>
      <c r="AG5" s="383"/>
      <c r="AH5" s="383"/>
      <c r="AI5" s="383"/>
      <c r="AJ5" s="383"/>
      <c r="AK5" s="383"/>
      <c r="AL5" s="383"/>
    </row>
    <row r="6" spans="1:56" x14ac:dyDescent="0.25">
      <c r="C6" s="383" t="s">
        <v>494</v>
      </c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  <c r="Y6" s="383"/>
      <c r="Z6" s="383"/>
      <c r="AA6" s="383"/>
      <c r="AB6" s="383"/>
      <c r="AC6" s="383"/>
      <c r="AD6" s="383"/>
      <c r="AE6" s="383"/>
      <c r="AF6" s="383"/>
      <c r="AG6" s="383"/>
      <c r="AH6" s="383"/>
      <c r="AI6" s="383"/>
      <c r="AJ6" s="383"/>
      <c r="AK6" s="383"/>
      <c r="AL6" s="383"/>
    </row>
    <row r="7" spans="1:56" x14ac:dyDescent="0.25">
      <c r="C7" s="383" t="s">
        <v>497</v>
      </c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  <c r="Y7" s="383"/>
      <c r="Z7" s="383"/>
      <c r="AA7" s="383"/>
      <c r="AB7" s="383"/>
      <c r="AC7" s="383"/>
      <c r="AD7" s="383"/>
      <c r="AE7" s="383"/>
      <c r="AF7" s="383"/>
      <c r="AG7" s="383"/>
      <c r="AH7" s="383"/>
      <c r="AI7" s="383"/>
      <c r="AJ7" s="383"/>
      <c r="AK7" s="383"/>
      <c r="AL7" s="383"/>
    </row>
    <row r="8" spans="1:56" ht="16.5" customHeight="1" x14ac:dyDescent="0.25">
      <c r="C8" s="385"/>
      <c r="D8" s="385"/>
      <c r="E8" s="385"/>
      <c r="F8" s="385"/>
      <c r="G8" s="385"/>
      <c r="H8" s="385"/>
      <c r="I8" s="385"/>
      <c r="J8" s="385"/>
      <c r="K8" s="385"/>
      <c r="L8" s="385"/>
      <c r="M8" s="385"/>
      <c r="N8" s="385"/>
      <c r="O8" s="385"/>
      <c r="P8" s="385"/>
      <c r="Q8" s="385"/>
      <c r="R8" s="385"/>
      <c r="S8" s="385"/>
      <c r="T8" s="385"/>
      <c r="U8" s="385"/>
      <c r="V8" s="385"/>
      <c r="W8" s="385"/>
      <c r="X8" s="385"/>
      <c r="Y8" s="385"/>
      <c r="Z8" s="385"/>
      <c r="AA8" s="385"/>
      <c r="AB8" s="385"/>
      <c r="AC8" s="385"/>
      <c r="AD8" s="385"/>
      <c r="AE8" s="385"/>
      <c r="AF8" s="385"/>
      <c r="AG8" s="385"/>
      <c r="AH8" s="385"/>
      <c r="AI8" s="385"/>
      <c r="AJ8" s="385"/>
      <c r="AK8" s="385"/>
      <c r="AL8" s="385"/>
    </row>
    <row r="9" spans="1:56" ht="72" customHeight="1" x14ac:dyDescent="0.25">
      <c r="B9" s="394" t="s">
        <v>498</v>
      </c>
      <c r="C9" s="394"/>
      <c r="D9" s="394"/>
      <c r="E9" s="394"/>
      <c r="F9" s="394"/>
      <c r="G9" s="394"/>
      <c r="H9" s="394"/>
      <c r="I9" s="394"/>
      <c r="J9" s="394"/>
      <c r="K9" s="394"/>
      <c r="L9" s="394"/>
      <c r="M9" s="394"/>
      <c r="N9" s="394"/>
      <c r="O9" s="394"/>
      <c r="P9" s="394"/>
      <c r="Q9" s="394"/>
      <c r="R9" s="394"/>
      <c r="S9" s="394"/>
      <c r="T9" s="394"/>
      <c r="U9" s="394"/>
      <c r="V9" s="394"/>
      <c r="W9" s="394"/>
      <c r="X9" s="394"/>
      <c r="Y9" s="394"/>
      <c r="Z9" s="394"/>
      <c r="AA9" s="394"/>
      <c r="AB9" s="394"/>
      <c r="AC9" s="394"/>
      <c r="AD9" s="394"/>
      <c r="AE9" s="394"/>
      <c r="AF9" s="394"/>
      <c r="AG9" s="394"/>
      <c r="AH9" s="394"/>
      <c r="AI9" s="394"/>
      <c r="AJ9" s="394"/>
      <c r="AK9" s="394"/>
      <c r="AL9" s="394"/>
    </row>
    <row r="10" spans="1:56" ht="22.5" customHeight="1" x14ac:dyDescent="0.25"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G10" s="308"/>
      <c r="AH10" s="183"/>
      <c r="AI10" s="183"/>
      <c r="AJ10" s="183"/>
      <c r="AK10" s="183"/>
      <c r="AL10" s="188" t="s">
        <v>403</v>
      </c>
      <c r="AN10" s="183"/>
      <c r="AO10" s="183"/>
      <c r="AP10" s="183"/>
      <c r="AQ10" s="183"/>
      <c r="AR10" s="183"/>
      <c r="AS10" s="183"/>
      <c r="AT10" s="183"/>
      <c r="AU10" s="183"/>
      <c r="AV10" s="183"/>
      <c r="AW10" s="183"/>
      <c r="AX10" s="183"/>
      <c r="AY10" s="183"/>
      <c r="AZ10" s="183"/>
      <c r="BA10" s="183"/>
      <c r="BB10" s="183"/>
      <c r="BC10" s="183"/>
      <c r="BD10" s="183"/>
    </row>
    <row r="11" spans="1:56" s="5" customFormat="1" ht="16.5" customHeight="1" x14ac:dyDescent="0.3">
      <c r="A11" s="3"/>
      <c r="B11" s="386" t="s">
        <v>0</v>
      </c>
      <c r="C11" s="387" t="s">
        <v>255</v>
      </c>
      <c r="D11" s="89"/>
      <c r="E11" s="89"/>
      <c r="F11" s="90"/>
      <c r="G11" s="91"/>
      <c r="H11" s="92"/>
      <c r="I11" s="93"/>
      <c r="J11" s="94"/>
      <c r="K11" s="94"/>
      <c r="L11" s="389" t="s">
        <v>411</v>
      </c>
      <c r="M11" s="390"/>
      <c r="N11" s="391"/>
      <c r="O11" s="389" t="s">
        <v>412</v>
      </c>
      <c r="P11" s="390"/>
      <c r="Q11" s="391"/>
      <c r="R11" s="389" t="s">
        <v>427</v>
      </c>
      <c r="S11" s="390"/>
      <c r="T11" s="391"/>
      <c r="U11" s="389" t="s">
        <v>412</v>
      </c>
      <c r="V11" s="390"/>
      <c r="W11" s="391"/>
      <c r="X11" s="389" t="s">
        <v>428</v>
      </c>
      <c r="Y11" s="390"/>
      <c r="Z11" s="391"/>
      <c r="AA11" s="389" t="s">
        <v>437</v>
      </c>
      <c r="AB11" s="390"/>
      <c r="AC11" s="391"/>
      <c r="AD11" s="389" t="s">
        <v>436</v>
      </c>
      <c r="AE11" s="390"/>
      <c r="AF11" s="391"/>
      <c r="AG11" s="389" t="s">
        <v>438</v>
      </c>
      <c r="AH11" s="390"/>
      <c r="AI11" s="391"/>
      <c r="AJ11" s="392" t="s">
        <v>390</v>
      </c>
      <c r="AK11" s="393" t="s">
        <v>391</v>
      </c>
      <c r="AL11" s="393" t="s">
        <v>392</v>
      </c>
      <c r="AM11" s="336"/>
    </row>
    <row r="12" spans="1:56" s="2" customFormat="1" ht="25.5" customHeight="1" x14ac:dyDescent="0.25">
      <c r="A12" s="138"/>
      <c r="B12" s="386"/>
      <c r="C12" s="388"/>
      <c r="D12" s="25"/>
      <c r="E12" s="25"/>
      <c r="F12" s="35" t="s">
        <v>390</v>
      </c>
      <c r="G12" s="36" t="s">
        <v>391</v>
      </c>
      <c r="H12" s="36" t="s">
        <v>392</v>
      </c>
      <c r="I12" s="37" t="s">
        <v>390</v>
      </c>
      <c r="J12" s="37" t="s">
        <v>391</v>
      </c>
      <c r="K12" s="37" t="s">
        <v>392</v>
      </c>
      <c r="L12" s="9" t="s">
        <v>390</v>
      </c>
      <c r="M12" s="7" t="s">
        <v>391</v>
      </c>
      <c r="N12" s="7" t="s">
        <v>392</v>
      </c>
      <c r="O12" s="9" t="s">
        <v>390</v>
      </c>
      <c r="P12" s="7" t="s">
        <v>391</v>
      </c>
      <c r="Q12" s="7" t="s">
        <v>392</v>
      </c>
      <c r="R12" s="9" t="s">
        <v>390</v>
      </c>
      <c r="S12" s="7" t="s">
        <v>391</v>
      </c>
      <c r="T12" s="7" t="s">
        <v>392</v>
      </c>
      <c r="U12" s="9" t="s">
        <v>390</v>
      </c>
      <c r="V12" s="7" t="s">
        <v>391</v>
      </c>
      <c r="W12" s="7" t="s">
        <v>392</v>
      </c>
      <c r="X12" s="9" t="s">
        <v>390</v>
      </c>
      <c r="Y12" s="7" t="s">
        <v>391</v>
      </c>
      <c r="Z12" s="7" t="s">
        <v>392</v>
      </c>
      <c r="AA12" s="9" t="s">
        <v>390</v>
      </c>
      <c r="AB12" s="7" t="s">
        <v>391</v>
      </c>
      <c r="AC12" s="7" t="s">
        <v>392</v>
      </c>
      <c r="AD12" s="9" t="s">
        <v>390</v>
      </c>
      <c r="AE12" s="7" t="s">
        <v>391</v>
      </c>
      <c r="AF12" s="7" t="s">
        <v>392</v>
      </c>
      <c r="AG12" s="309" t="s">
        <v>390</v>
      </c>
      <c r="AH12" s="7" t="s">
        <v>391</v>
      </c>
      <c r="AI12" s="7" t="s">
        <v>392</v>
      </c>
      <c r="AJ12" s="392"/>
      <c r="AK12" s="393"/>
      <c r="AL12" s="393"/>
      <c r="AM12" s="258"/>
    </row>
    <row r="13" spans="1:56" s="370" customFormat="1" ht="21" customHeight="1" x14ac:dyDescent="0.3">
      <c r="A13" s="362"/>
      <c r="B13" s="363">
        <v>1</v>
      </c>
      <c r="C13" s="364">
        <v>2</v>
      </c>
      <c r="D13" s="365"/>
      <c r="E13" s="365"/>
      <c r="F13" s="366"/>
      <c r="G13" s="366"/>
      <c r="H13" s="366"/>
      <c r="I13" s="366"/>
      <c r="J13" s="366"/>
      <c r="K13" s="366"/>
      <c r="L13" s="367"/>
      <c r="M13" s="367"/>
      <c r="N13" s="367"/>
      <c r="O13" s="367"/>
      <c r="P13" s="367"/>
      <c r="Q13" s="367"/>
      <c r="R13" s="367"/>
      <c r="S13" s="367"/>
      <c r="T13" s="367"/>
      <c r="U13" s="367"/>
      <c r="V13" s="367"/>
      <c r="W13" s="367"/>
      <c r="X13" s="367"/>
      <c r="Y13" s="367"/>
      <c r="Z13" s="367"/>
      <c r="AA13" s="367"/>
      <c r="AB13" s="367"/>
      <c r="AC13" s="367"/>
      <c r="AD13" s="367"/>
      <c r="AE13" s="367"/>
      <c r="AF13" s="367"/>
      <c r="AG13" s="368"/>
      <c r="AH13" s="367"/>
      <c r="AI13" s="367"/>
      <c r="AJ13" s="367">
        <v>3</v>
      </c>
      <c r="AK13" s="367">
        <v>4</v>
      </c>
      <c r="AL13" s="367">
        <v>5</v>
      </c>
      <c r="AM13" s="369"/>
    </row>
    <row r="14" spans="1:56" s="114" customFormat="1" ht="21.75" customHeight="1" x14ac:dyDescent="0.25">
      <c r="A14" s="112"/>
      <c r="B14" s="119"/>
      <c r="C14" s="139" t="s">
        <v>256</v>
      </c>
      <c r="D14" s="113"/>
      <c r="E14" s="113"/>
      <c r="F14" s="140">
        <f>F17+F24+F34+F47+F58</f>
        <v>548454</v>
      </c>
      <c r="G14" s="140">
        <f t="shared" ref="G14:K14" si="0">G17+G24+G34+G47+G58</f>
        <v>545270</v>
      </c>
      <c r="H14" s="140">
        <f t="shared" si="0"/>
        <v>559687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1">
        <f>L17+L24+L34+L47+L58</f>
        <v>548454</v>
      </c>
      <c r="M14" s="141">
        <f t="shared" ref="M14:AK14" si="1">M17+M24+M34+M47+M58</f>
        <v>545270</v>
      </c>
      <c r="N14" s="141">
        <f t="shared" si="1"/>
        <v>559687</v>
      </c>
      <c r="O14" s="141">
        <f t="shared" si="1"/>
        <v>-5648</v>
      </c>
      <c r="P14" s="141">
        <f t="shared" si="1"/>
        <v>0</v>
      </c>
      <c r="Q14" s="141">
        <f t="shared" si="1"/>
        <v>0</v>
      </c>
      <c r="R14" s="141">
        <f t="shared" si="1"/>
        <v>542806</v>
      </c>
      <c r="S14" s="141">
        <f t="shared" si="1"/>
        <v>545270</v>
      </c>
      <c r="T14" s="141">
        <f t="shared" si="1"/>
        <v>559687</v>
      </c>
      <c r="U14" s="141">
        <f t="shared" si="1"/>
        <v>0</v>
      </c>
      <c r="V14" s="141">
        <f t="shared" si="1"/>
        <v>0</v>
      </c>
      <c r="W14" s="141">
        <f t="shared" si="1"/>
        <v>0</v>
      </c>
      <c r="X14" s="141">
        <f t="shared" si="1"/>
        <v>542806</v>
      </c>
      <c r="Y14" s="141">
        <f t="shared" si="1"/>
        <v>545270</v>
      </c>
      <c r="Z14" s="141">
        <f t="shared" si="1"/>
        <v>559687</v>
      </c>
      <c r="AA14" s="141">
        <f t="shared" si="1"/>
        <v>0</v>
      </c>
      <c r="AB14" s="141">
        <f t="shared" si="1"/>
        <v>0</v>
      </c>
      <c r="AC14" s="141">
        <f t="shared" si="1"/>
        <v>0</v>
      </c>
      <c r="AD14" s="141">
        <f>AD17+AD24+AD34+AD47+AD58</f>
        <v>542806</v>
      </c>
      <c r="AE14" s="141">
        <f t="shared" si="1"/>
        <v>545270</v>
      </c>
      <c r="AF14" s="141">
        <f>AF17+AF24+AF34+AF47+AF58</f>
        <v>559687</v>
      </c>
      <c r="AG14" s="141">
        <f t="shared" si="1"/>
        <v>0</v>
      </c>
      <c r="AH14" s="141">
        <f t="shared" si="1"/>
        <v>0</v>
      </c>
      <c r="AI14" s="141">
        <f t="shared" si="1"/>
        <v>0</v>
      </c>
      <c r="AJ14" s="141">
        <f t="shared" si="1"/>
        <v>542806</v>
      </c>
      <c r="AK14" s="141">
        <f t="shared" si="1"/>
        <v>545270</v>
      </c>
      <c r="AL14" s="141">
        <f>AL17+AL24+AL34+AL47+AL58</f>
        <v>559687</v>
      </c>
    </row>
    <row r="15" spans="1:56" s="100" customFormat="1" ht="30" hidden="1" customHeight="1" x14ac:dyDescent="0.3">
      <c r="A15" s="95"/>
      <c r="B15" s="120"/>
      <c r="C15" s="96"/>
      <c r="D15" s="97"/>
      <c r="E15" s="97"/>
      <c r="F15" s="398" t="s">
        <v>328</v>
      </c>
      <c r="G15" s="398"/>
      <c r="H15" s="142"/>
      <c r="I15" s="98"/>
      <c r="J15" s="99"/>
      <c r="K15" s="99"/>
      <c r="L15" s="398" t="s">
        <v>328</v>
      </c>
      <c r="M15" s="398"/>
      <c r="N15" s="142"/>
      <c r="O15" s="398" t="s">
        <v>328</v>
      </c>
      <c r="P15" s="398"/>
      <c r="Q15" s="142"/>
      <c r="R15" s="143"/>
      <c r="S15" s="143"/>
      <c r="T15" s="143"/>
      <c r="U15" s="398" t="s">
        <v>328</v>
      </c>
      <c r="V15" s="398"/>
      <c r="W15" s="142"/>
      <c r="X15" s="143"/>
      <c r="Y15" s="143"/>
      <c r="Z15" s="143"/>
      <c r="AA15" s="398" t="s">
        <v>328</v>
      </c>
      <c r="AB15" s="398"/>
      <c r="AC15" s="142"/>
      <c r="AD15" s="143"/>
      <c r="AE15" s="143"/>
      <c r="AF15" s="143"/>
      <c r="AG15" s="398" t="s">
        <v>328</v>
      </c>
      <c r="AH15" s="398"/>
      <c r="AI15" s="142"/>
      <c r="AJ15" s="143"/>
      <c r="AK15" s="143"/>
      <c r="AL15" s="143"/>
    </row>
    <row r="16" spans="1:56" s="100" customFormat="1" ht="24" hidden="1" customHeight="1" x14ac:dyDescent="0.35">
      <c r="A16" s="95"/>
      <c r="B16" s="120"/>
      <c r="C16" s="101" t="s">
        <v>257</v>
      </c>
      <c r="D16" s="102"/>
      <c r="E16" s="102"/>
      <c r="F16" s="103">
        <f>(F18-F22)/43.08*28.08+F22</f>
        <v>262733.64066852361</v>
      </c>
      <c r="G16" s="103">
        <f>(G18-G22)/43.07*28.07+G22</f>
        <v>275450.64128163451</v>
      </c>
      <c r="H16" s="103">
        <f>(H18-H22)/42.72*27.72+H22</f>
        <v>287725.63764044945</v>
      </c>
      <c r="I16" s="98"/>
      <c r="J16" s="98"/>
      <c r="K16" s="98"/>
      <c r="L16" s="103">
        <f>(L18-L22)/43.08*28.08+L22</f>
        <v>262733.64066852361</v>
      </c>
      <c r="M16" s="103">
        <f>(M18-M22)/43.07*28.07+M22</f>
        <v>275450.64128163451</v>
      </c>
      <c r="N16" s="103">
        <f>(N18-N22)/42.72*27.72+N22</f>
        <v>287725.63764044945</v>
      </c>
      <c r="O16" s="103">
        <f>(O18-O22)/43.08*28.08+O22</f>
        <v>0</v>
      </c>
      <c r="P16" s="103">
        <f>(P18-P22)/43.07*28.07+P22</f>
        <v>0</v>
      </c>
      <c r="Q16" s="103">
        <f>(Q18-Q22)/42.72*27.72+Q22</f>
        <v>0</v>
      </c>
      <c r="R16" s="143"/>
      <c r="S16" s="143"/>
      <c r="T16" s="143"/>
      <c r="U16" s="103">
        <f>(U18-U22)/43.08*28.08+U22</f>
        <v>0</v>
      </c>
      <c r="V16" s="103">
        <f>(V18-V22)/43.07*28.07+V22</f>
        <v>0</v>
      </c>
      <c r="W16" s="103">
        <f>(W18-W22)/42.72*27.72+W22</f>
        <v>0</v>
      </c>
      <c r="X16" s="143"/>
      <c r="Y16" s="143"/>
      <c r="Z16" s="143"/>
      <c r="AA16" s="103">
        <f>(AA18-AA22)/43.08*28.08+AA22</f>
        <v>0</v>
      </c>
      <c r="AB16" s="103">
        <f>(AB18-AB22)/43.07*28.07+AB22</f>
        <v>0</v>
      </c>
      <c r="AC16" s="103">
        <f>(AC18-AC22)/42.72*27.72+AC22</f>
        <v>0</v>
      </c>
      <c r="AD16" s="143"/>
      <c r="AE16" s="143"/>
      <c r="AF16" s="143"/>
      <c r="AG16" s="310">
        <f>(AG18-AG22)/43.08*28.08+AG22</f>
        <v>0</v>
      </c>
      <c r="AH16" s="103">
        <f>(AH18-AH22)/43.07*28.07+AH22</f>
        <v>0</v>
      </c>
      <c r="AI16" s="103">
        <f>(AI18-AI22)/42.72*27.72+AI22</f>
        <v>0</v>
      </c>
      <c r="AJ16" s="143"/>
      <c r="AK16" s="143"/>
      <c r="AL16" s="143"/>
    </row>
    <row r="17" spans="1:39" s="2" customFormat="1" x14ac:dyDescent="0.3">
      <c r="A17" s="197"/>
      <c r="B17" s="122" t="s">
        <v>1</v>
      </c>
      <c r="C17" s="198" t="s">
        <v>113</v>
      </c>
      <c r="D17" s="25"/>
      <c r="E17" s="25"/>
      <c r="F17" s="20">
        <f t="shared" ref="F17:AL17" si="2">F18</f>
        <v>402453</v>
      </c>
      <c r="G17" s="20">
        <f t="shared" si="2"/>
        <v>422016</v>
      </c>
      <c r="H17" s="20">
        <f t="shared" si="2"/>
        <v>442792</v>
      </c>
      <c r="I17" s="20">
        <f t="shared" si="2"/>
        <v>0</v>
      </c>
      <c r="J17" s="20">
        <f t="shared" si="2"/>
        <v>0</v>
      </c>
      <c r="K17" s="20">
        <f t="shared" si="2"/>
        <v>0</v>
      </c>
      <c r="L17" s="19">
        <f t="shared" si="2"/>
        <v>402453</v>
      </c>
      <c r="M17" s="19">
        <f t="shared" si="2"/>
        <v>422016</v>
      </c>
      <c r="N17" s="19">
        <f t="shared" si="2"/>
        <v>442792</v>
      </c>
      <c r="O17" s="19">
        <f t="shared" si="2"/>
        <v>0</v>
      </c>
      <c r="P17" s="19">
        <f t="shared" si="2"/>
        <v>0</v>
      </c>
      <c r="Q17" s="19">
        <f t="shared" si="2"/>
        <v>0</v>
      </c>
      <c r="R17" s="19">
        <f t="shared" si="2"/>
        <v>402453</v>
      </c>
      <c r="S17" s="19">
        <f t="shared" si="2"/>
        <v>422016</v>
      </c>
      <c r="T17" s="19">
        <f t="shared" si="2"/>
        <v>442792</v>
      </c>
      <c r="U17" s="19">
        <f t="shared" si="2"/>
        <v>0</v>
      </c>
      <c r="V17" s="19">
        <f t="shared" si="2"/>
        <v>0</v>
      </c>
      <c r="W17" s="19">
        <f t="shared" si="2"/>
        <v>0</v>
      </c>
      <c r="X17" s="19">
        <f t="shared" si="2"/>
        <v>402453</v>
      </c>
      <c r="Y17" s="19">
        <f t="shared" si="2"/>
        <v>422016</v>
      </c>
      <c r="Z17" s="19">
        <f t="shared" si="2"/>
        <v>442792</v>
      </c>
      <c r="AA17" s="19">
        <f t="shared" si="2"/>
        <v>0</v>
      </c>
      <c r="AB17" s="19">
        <f t="shared" si="2"/>
        <v>0</v>
      </c>
      <c r="AC17" s="19">
        <f t="shared" si="2"/>
        <v>0</v>
      </c>
      <c r="AD17" s="19">
        <f t="shared" si="2"/>
        <v>402453</v>
      </c>
      <c r="AE17" s="19">
        <f t="shared" si="2"/>
        <v>422016</v>
      </c>
      <c r="AF17" s="19">
        <f t="shared" si="2"/>
        <v>442792</v>
      </c>
      <c r="AG17" s="141">
        <f t="shared" si="2"/>
        <v>0</v>
      </c>
      <c r="AH17" s="19">
        <f t="shared" si="2"/>
        <v>0</v>
      </c>
      <c r="AI17" s="19">
        <f t="shared" si="2"/>
        <v>0</v>
      </c>
      <c r="AJ17" s="19">
        <f t="shared" si="2"/>
        <v>402453</v>
      </c>
      <c r="AK17" s="19">
        <f t="shared" si="2"/>
        <v>422016</v>
      </c>
      <c r="AL17" s="19">
        <f t="shared" si="2"/>
        <v>442792</v>
      </c>
      <c r="AM17" s="258"/>
    </row>
    <row r="18" spans="1:39" s="2" customFormat="1" ht="23.25" customHeight="1" x14ac:dyDescent="0.3">
      <c r="A18" s="197">
        <v>182</v>
      </c>
      <c r="B18" s="122" t="s">
        <v>2</v>
      </c>
      <c r="C18" s="254" t="s">
        <v>114</v>
      </c>
      <c r="D18" s="25"/>
      <c r="E18" s="25"/>
      <c r="F18" s="202">
        <f>SUM(F19:F23)</f>
        <v>402453</v>
      </c>
      <c r="G18" s="202">
        <f>SUM(G19:G23)</f>
        <v>422016</v>
      </c>
      <c r="H18" s="202">
        <f>SUM(H19:H23)</f>
        <v>442792</v>
      </c>
      <c r="I18" s="26">
        <f>L18-F18</f>
        <v>0</v>
      </c>
      <c r="J18" s="26">
        <f t="shared" ref="J18:K82" si="3">M18-G18</f>
        <v>0</v>
      </c>
      <c r="K18" s="26">
        <f t="shared" si="3"/>
        <v>0</v>
      </c>
      <c r="L18" s="18">
        <f>SUM(L19:L23)</f>
        <v>402453</v>
      </c>
      <c r="M18" s="18">
        <f>SUM(M19:M23)</f>
        <v>422016</v>
      </c>
      <c r="N18" s="18">
        <f>SUM(N19:N23)</f>
        <v>442792</v>
      </c>
      <c r="O18" s="18">
        <f t="shared" ref="O18:AL18" si="4">SUM(O19:O23)</f>
        <v>0</v>
      </c>
      <c r="P18" s="18">
        <f t="shared" si="4"/>
        <v>0</v>
      </c>
      <c r="Q18" s="18">
        <f t="shared" si="4"/>
        <v>0</v>
      </c>
      <c r="R18" s="18">
        <f t="shared" si="4"/>
        <v>402453</v>
      </c>
      <c r="S18" s="18">
        <f t="shared" si="4"/>
        <v>422016</v>
      </c>
      <c r="T18" s="18">
        <f t="shared" si="4"/>
        <v>442792</v>
      </c>
      <c r="U18" s="18">
        <f t="shared" si="4"/>
        <v>0</v>
      </c>
      <c r="V18" s="18">
        <f t="shared" si="4"/>
        <v>0</v>
      </c>
      <c r="W18" s="18">
        <f t="shared" si="4"/>
        <v>0</v>
      </c>
      <c r="X18" s="18">
        <f t="shared" si="4"/>
        <v>402453</v>
      </c>
      <c r="Y18" s="18">
        <f t="shared" si="4"/>
        <v>422016</v>
      </c>
      <c r="Z18" s="18">
        <f t="shared" si="4"/>
        <v>442792</v>
      </c>
      <c r="AA18" s="18">
        <f t="shared" si="4"/>
        <v>0</v>
      </c>
      <c r="AB18" s="18">
        <f t="shared" si="4"/>
        <v>0</v>
      </c>
      <c r="AC18" s="18">
        <f t="shared" si="4"/>
        <v>0</v>
      </c>
      <c r="AD18" s="18">
        <f t="shared" si="4"/>
        <v>402453</v>
      </c>
      <c r="AE18" s="18">
        <f t="shared" si="4"/>
        <v>422016</v>
      </c>
      <c r="AF18" s="18">
        <f t="shared" si="4"/>
        <v>442792</v>
      </c>
      <c r="AG18" s="162">
        <f t="shared" si="4"/>
        <v>0</v>
      </c>
      <c r="AH18" s="18">
        <f t="shared" si="4"/>
        <v>0</v>
      </c>
      <c r="AI18" s="18">
        <f t="shared" si="4"/>
        <v>0</v>
      </c>
      <c r="AJ18" s="18">
        <f t="shared" si="4"/>
        <v>402453</v>
      </c>
      <c r="AK18" s="18">
        <f t="shared" si="4"/>
        <v>422016</v>
      </c>
      <c r="AL18" s="18">
        <f t="shared" si="4"/>
        <v>442792</v>
      </c>
      <c r="AM18" s="258"/>
    </row>
    <row r="19" spans="1:39" s="2" customFormat="1" ht="78.75" x14ac:dyDescent="0.25">
      <c r="A19" s="197">
        <v>182</v>
      </c>
      <c r="B19" s="255" t="s">
        <v>3</v>
      </c>
      <c r="C19" s="256" t="s">
        <v>258</v>
      </c>
      <c r="D19" s="25"/>
      <c r="E19" s="25"/>
      <c r="F19" s="202">
        <v>396918</v>
      </c>
      <c r="G19" s="202">
        <v>416270</v>
      </c>
      <c r="H19" s="202">
        <v>436835</v>
      </c>
      <c r="I19" s="26">
        <f>L19-F19</f>
        <v>0</v>
      </c>
      <c r="J19" s="26">
        <f t="shared" si="3"/>
        <v>0</v>
      </c>
      <c r="K19" s="26">
        <f t="shared" si="3"/>
        <v>0</v>
      </c>
      <c r="L19" s="18">
        <v>396918</v>
      </c>
      <c r="M19" s="18">
        <v>416270</v>
      </c>
      <c r="N19" s="18">
        <v>436835</v>
      </c>
      <c r="O19" s="18"/>
      <c r="P19" s="18"/>
      <c r="Q19" s="18"/>
      <c r="R19" s="145">
        <f t="shared" ref="R19:T82" si="5">L19+O19</f>
        <v>396918</v>
      </c>
      <c r="S19" s="145">
        <f t="shared" si="5"/>
        <v>416270</v>
      </c>
      <c r="T19" s="145">
        <f t="shared" si="5"/>
        <v>436835</v>
      </c>
      <c r="U19" s="18"/>
      <c r="V19" s="18"/>
      <c r="W19" s="18"/>
      <c r="X19" s="145">
        <f t="shared" ref="X19:Z23" si="6">R19+U19</f>
        <v>396918</v>
      </c>
      <c r="Y19" s="145">
        <f t="shared" si="6"/>
        <v>416270</v>
      </c>
      <c r="Z19" s="145">
        <f t="shared" si="6"/>
        <v>436835</v>
      </c>
      <c r="AA19" s="18"/>
      <c r="AB19" s="18"/>
      <c r="AC19" s="18"/>
      <c r="AD19" s="145">
        <f t="shared" ref="AD19:AF23" si="7">X19+AA19</f>
        <v>396918</v>
      </c>
      <c r="AE19" s="145">
        <f t="shared" si="7"/>
        <v>416270</v>
      </c>
      <c r="AF19" s="145">
        <f t="shared" si="7"/>
        <v>436835</v>
      </c>
      <c r="AG19" s="162"/>
      <c r="AH19" s="18"/>
      <c r="AI19" s="18"/>
      <c r="AJ19" s="145">
        <f t="shared" ref="AJ19:AL23" si="8">AD19+AG19</f>
        <v>396918</v>
      </c>
      <c r="AK19" s="145">
        <f t="shared" si="8"/>
        <v>416270</v>
      </c>
      <c r="AL19" s="145">
        <f t="shared" si="8"/>
        <v>436835</v>
      </c>
      <c r="AM19" s="258"/>
    </row>
    <row r="20" spans="1:39" s="2" customFormat="1" ht="93.75" x14ac:dyDescent="0.25">
      <c r="A20" s="197">
        <v>182</v>
      </c>
      <c r="B20" s="255" t="s">
        <v>4</v>
      </c>
      <c r="C20" s="257" t="s">
        <v>115</v>
      </c>
      <c r="D20" s="25"/>
      <c r="E20" s="25"/>
      <c r="F20" s="202">
        <v>1658</v>
      </c>
      <c r="G20" s="202">
        <v>1739</v>
      </c>
      <c r="H20" s="202">
        <v>1825</v>
      </c>
      <c r="I20" s="26"/>
      <c r="J20" s="26">
        <f t="shared" si="3"/>
        <v>0</v>
      </c>
      <c r="K20" s="26">
        <f t="shared" si="3"/>
        <v>0</v>
      </c>
      <c r="L20" s="18">
        <v>1658</v>
      </c>
      <c r="M20" s="18">
        <v>1739</v>
      </c>
      <c r="N20" s="18">
        <v>1825</v>
      </c>
      <c r="O20" s="18"/>
      <c r="P20" s="18"/>
      <c r="Q20" s="18"/>
      <c r="R20" s="145">
        <f t="shared" si="5"/>
        <v>1658</v>
      </c>
      <c r="S20" s="145">
        <f t="shared" si="5"/>
        <v>1739</v>
      </c>
      <c r="T20" s="145">
        <f t="shared" si="5"/>
        <v>1825</v>
      </c>
      <c r="U20" s="18"/>
      <c r="V20" s="18"/>
      <c r="W20" s="18"/>
      <c r="X20" s="145">
        <f t="shared" si="6"/>
        <v>1658</v>
      </c>
      <c r="Y20" s="145">
        <f t="shared" si="6"/>
        <v>1739</v>
      </c>
      <c r="Z20" s="145">
        <f t="shared" si="6"/>
        <v>1825</v>
      </c>
      <c r="AA20" s="18"/>
      <c r="AB20" s="18"/>
      <c r="AC20" s="18"/>
      <c r="AD20" s="145">
        <f t="shared" si="7"/>
        <v>1658</v>
      </c>
      <c r="AE20" s="145">
        <f t="shared" si="7"/>
        <v>1739</v>
      </c>
      <c r="AF20" s="145">
        <f t="shared" si="7"/>
        <v>1825</v>
      </c>
      <c r="AG20" s="162"/>
      <c r="AH20" s="18"/>
      <c r="AI20" s="18"/>
      <c r="AJ20" s="145">
        <f t="shared" si="8"/>
        <v>1658</v>
      </c>
      <c r="AK20" s="145">
        <f t="shared" si="8"/>
        <v>1739</v>
      </c>
      <c r="AL20" s="145">
        <f t="shared" si="8"/>
        <v>1825</v>
      </c>
      <c r="AM20" s="258"/>
    </row>
    <row r="21" spans="1:39" s="258" customFormat="1" ht="37.5" x14ac:dyDescent="0.25">
      <c r="A21" s="197">
        <v>182</v>
      </c>
      <c r="B21" s="255" t="s">
        <v>5</v>
      </c>
      <c r="C21" s="257" t="s">
        <v>116</v>
      </c>
      <c r="D21" s="25"/>
      <c r="E21" s="25"/>
      <c r="F21" s="202">
        <v>2698</v>
      </c>
      <c r="G21" s="202">
        <v>2829</v>
      </c>
      <c r="H21" s="202">
        <v>2969</v>
      </c>
      <c r="I21" s="26">
        <f t="shared" ref="I21:K84" si="9">L21-F21</f>
        <v>0</v>
      </c>
      <c r="J21" s="26">
        <f t="shared" si="3"/>
        <v>0</v>
      </c>
      <c r="K21" s="26">
        <f t="shared" si="3"/>
        <v>0</v>
      </c>
      <c r="L21" s="18">
        <v>2698</v>
      </c>
      <c r="M21" s="18">
        <v>2829</v>
      </c>
      <c r="N21" s="18">
        <v>2969</v>
      </c>
      <c r="O21" s="18"/>
      <c r="P21" s="18"/>
      <c r="Q21" s="18"/>
      <c r="R21" s="145">
        <f t="shared" si="5"/>
        <v>2698</v>
      </c>
      <c r="S21" s="145">
        <f t="shared" si="5"/>
        <v>2829</v>
      </c>
      <c r="T21" s="145">
        <f t="shared" si="5"/>
        <v>2969</v>
      </c>
      <c r="U21" s="18"/>
      <c r="V21" s="18"/>
      <c r="W21" s="18"/>
      <c r="X21" s="145">
        <f t="shared" si="6"/>
        <v>2698</v>
      </c>
      <c r="Y21" s="145">
        <f t="shared" si="6"/>
        <v>2829</v>
      </c>
      <c r="Z21" s="145">
        <f t="shared" si="6"/>
        <v>2969</v>
      </c>
      <c r="AA21" s="18"/>
      <c r="AB21" s="18"/>
      <c r="AC21" s="18"/>
      <c r="AD21" s="145">
        <f t="shared" si="7"/>
        <v>2698</v>
      </c>
      <c r="AE21" s="145">
        <f t="shared" si="7"/>
        <v>2829</v>
      </c>
      <c r="AF21" s="145">
        <f t="shared" si="7"/>
        <v>2969</v>
      </c>
      <c r="AG21" s="162"/>
      <c r="AH21" s="18"/>
      <c r="AI21" s="18"/>
      <c r="AJ21" s="145">
        <f t="shared" si="8"/>
        <v>2698</v>
      </c>
      <c r="AK21" s="145">
        <f t="shared" si="8"/>
        <v>2829</v>
      </c>
      <c r="AL21" s="145">
        <f t="shared" si="8"/>
        <v>2969</v>
      </c>
    </row>
    <row r="22" spans="1:39" s="258" customFormat="1" ht="75" x14ac:dyDescent="0.25">
      <c r="A22" s="197">
        <v>182</v>
      </c>
      <c r="B22" s="255" t="s">
        <v>6</v>
      </c>
      <c r="C22" s="257" t="s">
        <v>117</v>
      </c>
      <c r="D22" s="25"/>
      <c r="E22" s="25"/>
      <c r="F22" s="202">
        <v>1179</v>
      </c>
      <c r="G22" s="202">
        <v>1178</v>
      </c>
      <c r="H22" s="202">
        <v>1163</v>
      </c>
      <c r="I22" s="26">
        <f t="shared" si="9"/>
        <v>0</v>
      </c>
      <c r="J22" s="26">
        <f t="shared" si="3"/>
        <v>0</v>
      </c>
      <c r="K22" s="26">
        <f t="shared" si="3"/>
        <v>0</v>
      </c>
      <c r="L22" s="18">
        <v>1179</v>
      </c>
      <c r="M22" s="18">
        <v>1178</v>
      </c>
      <c r="N22" s="18">
        <v>1163</v>
      </c>
      <c r="O22" s="18"/>
      <c r="P22" s="18"/>
      <c r="Q22" s="18"/>
      <c r="R22" s="145">
        <f t="shared" si="5"/>
        <v>1179</v>
      </c>
      <c r="S22" s="145">
        <f t="shared" si="5"/>
        <v>1178</v>
      </c>
      <c r="T22" s="145">
        <f t="shared" si="5"/>
        <v>1163</v>
      </c>
      <c r="U22" s="18"/>
      <c r="V22" s="18"/>
      <c r="W22" s="18"/>
      <c r="X22" s="145">
        <f t="shared" si="6"/>
        <v>1179</v>
      </c>
      <c r="Y22" s="145">
        <f t="shared" si="6"/>
        <v>1178</v>
      </c>
      <c r="Z22" s="145">
        <f t="shared" si="6"/>
        <v>1163</v>
      </c>
      <c r="AA22" s="18"/>
      <c r="AB22" s="18"/>
      <c r="AC22" s="18"/>
      <c r="AD22" s="145">
        <f t="shared" si="7"/>
        <v>1179</v>
      </c>
      <c r="AE22" s="145">
        <f t="shared" si="7"/>
        <v>1178</v>
      </c>
      <c r="AF22" s="145">
        <f t="shared" si="7"/>
        <v>1163</v>
      </c>
      <c r="AG22" s="162"/>
      <c r="AH22" s="18"/>
      <c r="AI22" s="18"/>
      <c r="AJ22" s="145">
        <f t="shared" si="8"/>
        <v>1179</v>
      </c>
      <c r="AK22" s="145">
        <f t="shared" si="8"/>
        <v>1178</v>
      </c>
      <c r="AL22" s="145">
        <f t="shared" si="8"/>
        <v>1163</v>
      </c>
    </row>
    <row r="23" spans="1:39" s="107" customFormat="1" ht="56.25" hidden="1" customHeight="1" x14ac:dyDescent="0.25">
      <c r="A23" s="95">
        <v>182</v>
      </c>
      <c r="B23" s="121" t="s">
        <v>259</v>
      </c>
      <c r="C23" s="106" t="s">
        <v>329</v>
      </c>
      <c r="D23" s="102"/>
      <c r="E23" s="102"/>
      <c r="F23" s="105">
        <v>0</v>
      </c>
      <c r="G23" s="105">
        <v>0</v>
      </c>
      <c r="H23" s="105">
        <v>0</v>
      </c>
      <c r="I23" s="98">
        <f t="shared" si="9"/>
        <v>0</v>
      </c>
      <c r="J23" s="98">
        <f t="shared" si="3"/>
        <v>0</v>
      </c>
      <c r="K23" s="98">
        <f t="shared" si="3"/>
        <v>0</v>
      </c>
      <c r="L23" s="105">
        <v>0</v>
      </c>
      <c r="M23" s="105">
        <v>0</v>
      </c>
      <c r="N23" s="105">
        <v>0</v>
      </c>
      <c r="O23" s="105">
        <v>0</v>
      </c>
      <c r="P23" s="105">
        <v>0</v>
      </c>
      <c r="Q23" s="105">
        <v>0</v>
      </c>
      <c r="R23" s="144">
        <f t="shared" si="5"/>
        <v>0</v>
      </c>
      <c r="S23" s="144">
        <f t="shared" si="5"/>
        <v>0</v>
      </c>
      <c r="T23" s="144">
        <f t="shared" si="5"/>
        <v>0</v>
      </c>
      <c r="U23" s="105">
        <v>0</v>
      </c>
      <c r="V23" s="105">
        <v>0</v>
      </c>
      <c r="W23" s="105">
        <v>0</v>
      </c>
      <c r="X23" s="144">
        <f t="shared" si="6"/>
        <v>0</v>
      </c>
      <c r="Y23" s="144">
        <f t="shared" si="6"/>
        <v>0</v>
      </c>
      <c r="Z23" s="144">
        <f t="shared" si="6"/>
        <v>0</v>
      </c>
      <c r="AA23" s="105">
        <v>0</v>
      </c>
      <c r="AB23" s="105">
        <v>0</v>
      </c>
      <c r="AC23" s="105">
        <v>0</v>
      </c>
      <c r="AD23" s="144">
        <f t="shared" si="7"/>
        <v>0</v>
      </c>
      <c r="AE23" s="144">
        <f t="shared" si="7"/>
        <v>0</v>
      </c>
      <c r="AF23" s="144">
        <f t="shared" si="7"/>
        <v>0</v>
      </c>
      <c r="AG23" s="160">
        <v>0</v>
      </c>
      <c r="AH23" s="105">
        <v>0</v>
      </c>
      <c r="AI23" s="105">
        <v>0</v>
      </c>
      <c r="AJ23" s="144">
        <f t="shared" si="8"/>
        <v>0</v>
      </c>
      <c r="AK23" s="144">
        <f t="shared" si="8"/>
        <v>0</v>
      </c>
      <c r="AL23" s="144">
        <f t="shared" si="8"/>
        <v>0</v>
      </c>
    </row>
    <row r="24" spans="1:39" s="38" customFormat="1" ht="26.25" customHeight="1" x14ac:dyDescent="0.35">
      <c r="A24" s="197">
        <v>100</v>
      </c>
      <c r="B24" s="255" t="s">
        <v>7</v>
      </c>
      <c r="C24" s="259" t="s">
        <v>260</v>
      </c>
      <c r="D24" s="25"/>
      <c r="E24" s="25"/>
      <c r="F24" s="20">
        <f>F25</f>
        <v>18525</v>
      </c>
      <c r="G24" s="20">
        <f>G25</f>
        <v>20698</v>
      </c>
      <c r="H24" s="20">
        <f>H25</f>
        <v>20850</v>
      </c>
      <c r="I24" s="260">
        <f t="shared" si="9"/>
        <v>0</v>
      </c>
      <c r="J24" s="26">
        <f t="shared" si="3"/>
        <v>0</v>
      </c>
      <c r="K24" s="26">
        <f t="shared" si="3"/>
        <v>0</v>
      </c>
      <c r="L24" s="19">
        <f>L25</f>
        <v>18525</v>
      </c>
      <c r="M24" s="19">
        <f>M25</f>
        <v>20698</v>
      </c>
      <c r="N24" s="19">
        <f>N25</f>
        <v>20850</v>
      </c>
      <c r="O24" s="19">
        <f t="shared" ref="O24:AL24" si="10">O25</f>
        <v>0</v>
      </c>
      <c r="P24" s="19">
        <f t="shared" si="10"/>
        <v>0</v>
      </c>
      <c r="Q24" s="19">
        <f t="shared" si="10"/>
        <v>0</v>
      </c>
      <c r="R24" s="19">
        <f t="shared" si="10"/>
        <v>18525</v>
      </c>
      <c r="S24" s="19">
        <f t="shared" si="10"/>
        <v>20698</v>
      </c>
      <c r="T24" s="19">
        <f t="shared" si="10"/>
        <v>20850</v>
      </c>
      <c r="U24" s="19">
        <f t="shared" si="10"/>
        <v>0</v>
      </c>
      <c r="V24" s="19">
        <f t="shared" si="10"/>
        <v>0</v>
      </c>
      <c r="W24" s="19">
        <f t="shared" si="10"/>
        <v>0</v>
      </c>
      <c r="X24" s="19">
        <f t="shared" si="10"/>
        <v>18525</v>
      </c>
      <c r="Y24" s="19">
        <f t="shared" si="10"/>
        <v>20698</v>
      </c>
      <c r="Z24" s="19">
        <f t="shared" si="10"/>
        <v>20850</v>
      </c>
      <c r="AA24" s="19">
        <f t="shared" si="10"/>
        <v>0</v>
      </c>
      <c r="AB24" s="19">
        <f t="shared" si="10"/>
        <v>0</v>
      </c>
      <c r="AC24" s="19">
        <f t="shared" si="10"/>
        <v>0</v>
      </c>
      <c r="AD24" s="19">
        <f t="shared" si="10"/>
        <v>18525</v>
      </c>
      <c r="AE24" s="19">
        <f t="shared" si="10"/>
        <v>20698</v>
      </c>
      <c r="AF24" s="19">
        <f t="shared" si="10"/>
        <v>20850</v>
      </c>
      <c r="AG24" s="141">
        <f t="shared" si="10"/>
        <v>0</v>
      </c>
      <c r="AH24" s="19">
        <f t="shared" si="10"/>
        <v>0</v>
      </c>
      <c r="AI24" s="19">
        <f t="shared" si="10"/>
        <v>0</v>
      </c>
      <c r="AJ24" s="19">
        <f t="shared" si="10"/>
        <v>18525</v>
      </c>
      <c r="AK24" s="19">
        <f t="shared" si="10"/>
        <v>20698</v>
      </c>
      <c r="AL24" s="19">
        <f t="shared" si="10"/>
        <v>20850</v>
      </c>
      <c r="AM24" s="267"/>
    </row>
    <row r="25" spans="1:39" s="258" customFormat="1" ht="37.5" x14ac:dyDescent="0.25">
      <c r="A25" s="197">
        <v>100</v>
      </c>
      <c r="B25" s="255" t="s">
        <v>8</v>
      </c>
      <c r="C25" s="261" t="s">
        <v>261</v>
      </c>
      <c r="D25" s="25"/>
      <c r="E25" s="25"/>
      <c r="F25" s="262">
        <f>F26+F28+F30+F32</f>
        <v>18525</v>
      </c>
      <c r="G25" s="262">
        <f>G26+G28+G30+G32</f>
        <v>20698</v>
      </c>
      <c r="H25" s="262">
        <f>H26+H28+H30+H32</f>
        <v>20850</v>
      </c>
      <c r="I25" s="26">
        <f t="shared" si="9"/>
        <v>0</v>
      </c>
      <c r="J25" s="26">
        <f t="shared" si="3"/>
        <v>0</v>
      </c>
      <c r="K25" s="26">
        <f t="shared" si="3"/>
        <v>0</v>
      </c>
      <c r="L25" s="263">
        <f>L26+L28+L30+L32</f>
        <v>18525</v>
      </c>
      <c r="M25" s="263">
        <f>M26+M28+M30+M32</f>
        <v>20698</v>
      </c>
      <c r="N25" s="263">
        <f>N26+N28+N30+N32</f>
        <v>20850</v>
      </c>
      <c r="O25" s="263">
        <f t="shared" ref="O25:AL25" si="11">O26+O28+O30+O32</f>
        <v>0</v>
      </c>
      <c r="P25" s="263">
        <f t="shared" si="11"/>
        <v>0</v>
      </c>
      <c r="Q25" s="263">
        <f t="shared" si="11"/>
        <v>0</v>
      </c>
      <c r="R25" s="263">
        <f t="shared" si="11"/>
        <v>18525</v>
      </c>
      <c r="S25" s="263">
        <f t="shared" si="11"/>
        <v>20698</v>
      </c>
      <c r="T25" s="263">
        <f t="shared" si="11"/>
        <v>20850</v>
      </c>
      <c r="U25" s="263">
        <f t="shared" si="11"/>
        <v>0</v>
      </c>
      <c r="V25" s="263">
        <f t="shared" si="11"/>
        <v>0</v>
      </c>
      <c r="W25" s="263">
        <f t="shared" si="11"/>
        <v>0</v>
      </c>
      <c r="X25" s="263">
        <f t="shared" si="11"/>
        <v>18525</v>
      </c>
      <c r="Y25" s="263">
        <f t="shared" si="11"/>
        <v>20698</v>
      </c>
      <c r="Z25" s="263">
        <f t="shared" si="11"/>
        <v>20850</v>
      </c>
      <c r="AA25" s="263">
        <f t="shared" si="11"/>
        <v>0</v>
      </c>
      <c r="AB25" s="263">
        <f t="shared" si="11"/>
        <v>0</v>
      </c>
      <c r="AC25" s="263">
        <f t="shared" si="11"/>
        <v>0</v>
      </c>
      <c r="AD25" s="263">
        <f t="shared" si="11"/>
        <v>18525</v>
      </c>
      <c r="AE25" s="263">
        <f t="shared" si="11"/>
        <v>20698</v>
      </c>
      <c r="AF25" s="263">
        <f t="shared" si="11"/>
        <v>20850</v>
      </c>
      <c r="AG25" s="311">
        <f t="shared" si="11"/>
        <v>0</v>
      </c>
      <c r="AH25" s="263">
        <f t="shared" si="11"/>
        <v>0</v>
      </c>
      <c r="AI25" s="263">
        <f t="shared" si="11"/>
        <v>0</v>
      </c>
      <c r="AJ25" s="263">
        <f t="shared" si="11"/>
        <v>18525</v>
      </c>
      <c r="AK25" s="263">
        <f t="shared" si="11"/>
        <v>20698</v>
      </c>
      <c r="AL25" s="263">
        <f t="shared" si="11"/>
        <v>20850</v>
      </c>
    </row>
    <row r="26" spans="1:39" s="258" customFormat="1" ht="56.25" x14ac:dyDescent="0.25">
      <c r="A26" s="197">
        <v>100</v>
      </c>
      <c r="B26" s="255" t="s">
        <v>9</v>
      </c>
      <c r="C26" s="264" t="s">
        <v>118</v>
      </c>
      <c r="D26" s="25"/>
      <c r="E26" s="25"/>
      <c r="F26" s="202">
        <f>F27</f>
        <v>8489</v>
      </c>
      <c r="G26" s="202">
        <f>G27</f>
        <v>9541</v>
      </c>
      <c r="H26" s="202">
        <f>H27</f>
        <v>9597</v>
      </c>
      <c r="I26" s="26">
        <f t="shared" si="9"/>
        <v>0</v>
      </c>
      <c r="J26" s="26">
        <f t="shared" si="3"/>
        <v>0</v>
      </c>
      <c r="K26" s="26">
        <f t="shared" si="3"/>
        <v>0</v>
      </c>
      <c r="L26" s="18">
        <f>L27</f>
        <v>8489</v>
      </c>
      <c r="M26" s="18">
        <f>M27</f>
        <v>9541</v>
      </c>
      <c r="N26" s="18">
        <f>N27</f>
        <v>9597</v>
      </c>
      <c r="O26" s="18">
        <f t="shared" ref="O26:AL26" si="12">O27</f>
        <v>0</v>
      </c>
      <c r="P26" s="18">
        <f t="shared" si="12"/>
        <v>0</v>
      </c>
      <c r="Q26" s="18">
        <f t="shared" si="12"/>
        <v>0</v>
      </c>
      <c r="R26" s="18">
        <f t="shared" si="12"/>
        <v>8489</v>
      </c>
      <c r="S26" s="18">
        <f t="shared" si="12"/>
        <v>9541</v>
      </c>
      <c r="T26" s="18">
        <f t="shared" si="12"/>
        <v>9597</v>
      </c>
      <c r="U26" s="18">
        <f t="shared" si="12"/>
        <v>0</v>
      </c>
      <c r="V26" s="18">
        <f t="shared" si="12"/>
        <v>0</v>
      </c>
      <c r="W26" s="18">
        <f t="shared" si="12"/>
        <v>0</v>
      </c>
      <c r="X26" s="18">
        <f t="shared" si="12"/>
        <v>8489</v>
      </c>
      <c r="Y26" s="18">
        <f t="shared" si="12"/>
        <v>9541</v>
      </c>
      <c r="Z26" s="18">
        <f t="shared" si="12"/>
        <v>9597</v>
      </c>
      <c r="AA26" s="18">
        <f t="shared" si="12"/>
        <v>0</v>
      </c>
      <c r="AB26" s="18">
        <f t="shared" si="12"/>
        <v>0</v>
      </c>
      <c r="AC26" s="18">
        <f t="shared" si="12"/>
        <v>0</v>
      </c>
      <c r="AD26" s="18">
        <f t="shared" si="12"/>
        <v>8489</v>
      </c>
      <c r="AE26" s="18">
        <f t="shared" si="12"/>
        <v>9541</v>
      </c>
      <c r="AF26" s="18">
        <f t="shared" si="12"/>
        <v>9597</v>
      </c>
      <c r="AG26" s="162">
        <f t="shared" si="12"/>
        <v>0</v>
      </c>
      <c r="AH26" s="18">
        <f t="shared" si="12"/>
        <v>0</v>
      </c>
      <c r="AI26" s="18">
        <f t="shared" si="12"/>
        <v>0</v>
      </c>
      <c r="AJ26" s="18">
        <f t="shared" si="12"/>
        <v>8489</v>
      </c>
      <c r="AK26" s="18">
        <f t="shared" si="12"/>
        <v>9541</v>
      </c>
      <c r="AL26" s="18">
        <f t="shared" si="12"/>
        <v>9597</v>
      </c>
    </row>
    <row r="27" spans="1:39" s="258" customFormat="1" ht="93.75" x14ac:dyDescent="0.25">
      <c r="A27" s="197">
        <v>100</v>
      </c>
      <c r="B27" s="255" t="s">
        <v>262</v>
      </c>
      <c r="C27" s="257" t="s">
        <v>263</v>
      </c>
      <c r="D27" s="25"/>
      <c r="E27" s="25"/>
      <c r="F27" s="265">
        <v>8489</v>
      </c>
      <c r="G27" s="265">
        <v>9541</v>
      </c>
      <c r="H27" s="265">
        <v>9597</v>
      </c>
      <c r="I27" s="26">
        <f t="shared" si="9"/>
        <v>0</v>
      </c>
      <c r="J27" s="26">
        <f t="shared" si="3"/>
        <v>0</v>
      </c>
      <c r="K27" s="26">
        <f t="shared" si="3"/>
        <v>0</v>
      </c>
      <c r="L27" s="266">
        <v>8489</v>
      </c>
      <c r="M27" s="266">
        <v>9541</v>
      </c>
      <c r="N27" s="266">
        <v>9597</v>
      </c>
      <c r="O27" s="266"/>
      <c r="P27" s="266"/>
      <c r="Q27" s="266"/>
      <c r="R27" s="145">
        <f t="shared" si="5"/>
        <v>8489</v>
      </c>
      <c r="S27" s="145">
        <f t="shared" si="5"/>
        <v>9541</v>
      </c>
      <c r="T27" s="145">
        <f t="shared" si="5"/>
        <v>9597</v>
      </c>
      <c r="U27" s="266"/>
      <c r="V27" s="266"/>
      <c r="W27" s="266"/>
      <c r="X27" s="145">
        <f t="shared" ref="X27:Z27" si="13">R27+U27</f>
        <v>8489</v>
      </c>
      <c r="Y27" s="145">
        <f t="shared" si="13"/>
        <v>9541</v>
      </c>
      <c r="Z27" s="145">
        <f t="shared" si="13"/>
        <v>9597</v>
      </c>
      <c r="AA27" s="266"/>
      <c r="AB27" s="266"/>
      <c r="AC27" s="266"/>
      <c r="AD27" s="145">
        <f t="shared" ref="AD27:AF27" si="14">X27+AA27</f>
        <v>8489</v>
      </c>
      <c r="AE27" s="145">
        <f t="shared" si="14"/>
        <v>9541</v>
      </c>
      <c r="AF27" s="145">
        <f t="shared" si="14"/>
        <v>9597</v>
      </c>
      <c r="AG27" s="312"/>
      <c r="AH27" s="266"/>
      <c r="AI27" s="266"/>
      <c r="AJ27" s="145">
        <f t="shared" ref="AJ27:AL27" si="15">AD27+AG27</f>
        <v>8489</v>
      </c>
      <c r="AK27" s="145">
        <f t="shared" si="15"/>
        <v>9541</v>
      </c>
      <c r="AL27" s="145">
        <f t="shared" si="15"/>
        <v>9597</v>
      </c>
    </row>
    <row r="28" spans="1:39" s="258" customFormat="1" ht="75" x14ac:dyDescent="0.25">
      <c r="A28" s="197">
        <v>100</v>
      </c>
      <c r="B28" s="255" t="s">
        <v>10</v>
      </c>
      <c r="C28" s="264" t="s">
        <v>119</v>
      </c>
      <c r="D28" s="25"/>
      <c r="E28" s="25"/>
      <c r="F28" s="265">
        <f t="shared" ref="F28:G28" si="16">F29</f>
        <v>44</v>
      </c>
      <c r="G28" s="265">
        <f t="shared" si="16"/>
        <v>48</v>
      </c>
      <c r="H28" s="265">
        <f>H29</f>
        <v>47</v>
      </c>
      <c r="I28" s="26">
        <f t="shared" si="9"/>
        <v>0</v>
      </c>
      <c r="J28" s="26">
        <f t="shared" si="3"/>
        <v>0</v>
      </c>
      <c r="K28" s="26">
        <f t="shared" si="3"/>
        <v>0</v>
      </c>
      <c r="L28" s="266">
        <f t="shared" ref="L28:M28" si="17">L29</f>
        <v>44</v>
      </c>
      <c r="M28" s="266">
        <f t="shared" si="17"/>
        <v>48</v>
      </c>
      <c r="N28" s="266">
        <f>N29</f>
        <v>47</v>
      </c>
      <c r="O28" s="266">
        <f t="shared" ref="O28:AL28" si="18">O29</f>
        <v>0</v>
      </c>
      <c r="P28" s="266">
        <f t="shared" si="18"/>
        <v>0</v>
      </c>
      <c r="Q28" s="266">
        <f t="shared" si="18"/>
        <v>0</v>
      </c>
      <c r="R28" s="266">
        <f t="shared" si="18"/>
        <v>44</v>
      </c>
      <c r="S28" s="266">
        <f t="shared" si="18"/>
        <v>48</v>
      </c>
      <c r="T28" s="266">
        <f t="shared" si="18"/>
        <v>47</v>
      </c>
      <c r="U28" s="266">
        <f t="shared" si="18"/>
        <v>0</v>
      </c>
      <c r="V28" s="266">
        <f t="shared" si="18"/>
        <v>0</v>
      </c>
      <c r="W28" s="266">
        <f t="shared" si="18"/>
        <v>0</v>
      </c>
      <c r="X28" s="266">
        <f t="shared" si="18"/>
        <v>44</v>
      </c>
      <c r="Y28" s="266">
        <f t="shared" si="18"/>
        <v>48</v>
      </c>
      <c r="Z28" s="266">
        <f t="shared" si="18"/>
        <v>47</v>
      </c>
      <c r="AA28" s="266">
        <f t="shared" si="18"/>
        <v>0</v>
      </c>
      <c r="AB28" s="266">
        <f t="shared" si="18"/>
        <v>0</v>
      </c>
      <c r="AC28" s="266">
        <f t="shared" si="18"/>
        <v>0</v>
      </c>
      <c r="AD28" s="266">
        <f t="shared" si="18"/>
        <v>44</v>
      </c>
      <c r="AE28" s="266">
        <f t="shared" si="18"/>
        <v>48</v>
      </c>
      <c r="AF28" s="266">
        <f t="shared" si="18"/>
        <v>47</v>
      </c>
      <c r="AG28" s="312">
        <f t="shared" si="18"/>
        <v>0</v>
      </c>
      <c r="AH28" s="266">
        <f t="shared" si="18"/>
        <v>0</v>
      </c>
      <c r="AI28" s="266">
        <f t="shared" si="18"/>
        <v>0</v>
      </c>
      <c r="AJ28" s="266">
        <f t="shared" si="18"/>
        <v>44</v>
      </c>
      <c r="AK28" s="266">
        <f t="shared" si="18"/>
        <v>48</v>
      </c>
      <c r="AL28" s="266">
        <f t="shared" si="18"/>
        <v>47</v>
      </c>
    </row>
    <row r="29" spans="1:39" s="258" customFormat="1" ht="112.5" x14ac:dyDescent="0.25">
      <c r="A29" s="197">
        <v>100</v>
      </c>
      <c r="B29" s="255" t="s">
        <v>264</v>
      </c>
      <c r="C29" s="257" t="s">
        <v>265</v>
      </c>
      <c r="D29" s="25"/>
      <c r="E29" s="25"/>
      <c r="F29" s="265">
        <v>44</v>
      </c>
      <c r="G29" s="265">
        <v>48</v>
      </c>
      <c r="H29" s="265">
        <v>47</v>
      </c>
      <c r="I29" s="26">
        <f t="shared" si="9"/>
        <v>0</v>
      </c>
      <c r="J29" s="26">
        <f t="shared" si="3"/>
        <v>0</v>
      </c>
      <c r="K29" s="26">
        <f t="shared" si="3"/>
        <v>0</v>
      </c>
      <c r="L29" s="266">
        <v>44</v>
      </c>
      <c r="M29" s="266">
        <v>48</v>
      </c>
      <c r="N29" s="266">
        <v>47</v>
      </c>
      <c r="O29" s="266"/>
      <c r="P29" s="266"/>
      <c r="Q29" s="266"/>
      <c r="R29" s="145">
        <f t="shared" si="5"/>
        <v>44</v>
      </c>
      <c r="S29" s="145">
        <f t="shared" si="5"/>
        <v>48</v>
      </c>
      <c r="T29" s="145">
        <f t="shared" si="5"/>
        <v>47</v>
      </c>
      <c r="U29" s="266"/>
      <c r="V29" s="266"/>
      <c r="W29" s="266"/>
      <c r="X29" s="145">
        <f t="shared" ref="X29:Z29" si="19">R29+U29</f>
        <v>44</v>
      </c>
      <c r="Y29" s="145">
        <f t="shared" si="19"/>
        <v>48</v>
      </c>
      <c r="Z29" s="145">
        <f t="shared" si="19"/>
        <v>47</v>
      </c>
      <c r="AA29" s="266"/>
      <c r="AB29" s="266"/>
      <c r="AC29" s="266"/>
      <c r="AD29" s="145">
        <f t="shared" ref="AD29:AF29" si="20">X29+AA29</f>
        <v>44</v>
      </c>
      <c r="AE29" s="145">
        <f t="shared" si="20"/>
        <v>48</v>
      </c>
      <c r="AF29" s="145">
        <f t="shared" si="20"/>
        <v>47</v>
      </c>
      <c r="AG29" s="312"/>
      <c r="AH29" s="266"/>
      <c r="AI29" s="266"/>
      <c r="AJ29" s="145">
        <f t="shared" ref="AJ29:AL29" si="21">AD29+AG29</f>
        <v>44</v>
      </c>
      <c r="AK29" s="145">
        <f t="shared" si="21"/>
        <v>48</v>
      </c>
      <c r="AL29" s="145">
        <f t="shared" si="21"/>
        <v>47</v>
      </c>
    </row>
    <row r="30" spans="1:39" s="258" customFormat="1" ht="56.25" x14ac:dyDescent="0.25">
      <c r="A30" s="197">
        <v>100</v>
      </c>
      <c r="B30" s="255" t="s">
        <v>11</v>
      </c>
      <c r="C30" s="264" t="s">
        <v>120</v>
      </c>
      <c r="D30" s="25"/>
      <c r="E30" s="25"/>
      <c r="F30" s="202">
        <f>F31</f>
        <v>11088</v>
      </c>
      <c r="G30" s="202">
        <f>G31</f>
        <v>12428</v>
      </c>
      <c r="H30" s="202">
        <f>H31</f>
        <v>12424</v>
      </c>
      <c r="I30" s="26">
        <f t="shared" si="9"/>
        <v>0</v>
      </c>
      <c r="J30" s="26">
        <f t="shared" si="3"/>
        <v>0</v>
      </c>
      <c r="K30" s="26">
        <f t="shared" si="3"/>
        <v>0</v>
      </c>
      <c r="L30" s="18">
        <f>L31</f>
        <v>11088</v>
      </c>
      <c r="M30" s="18">
        <f>M31</f>
        <v>12428</v>
      </c>
      <c r="N30" s="18">
        <f>N31</f>
        <v>12424</v>
      </c>
      <c r="O30" s="18">
        <f t="shared" ref="O30:AL30" si="22">O31</f>
        <v>0</v>
      </c>
      <c r="P30" s="18">
        <f t="shared" si="22"/>
        <v>0</v>
      </c>
      <c r="Q30" s="18">
        <f t="shared" si="22"/>
        <v>0</v>
      </c>
      <c r="R30" s="18">
        <f t="shared" si="22"/>
        <v>11088</v>
      </c>
      <c r="S30" s="18">
        <f t="shared" si="22"/>
        <v>12428</v>
      </c>
      <c r="T30" s="18">
        <f t="shared" si="22"/>
        <v>12424</v>
      </c>
      <c r="U30" s="18">
        <f t="shared" si="22"/>
        <v>0</v>
      </c>
      <c r="V30" s="18">
        <f t="shared" si="22"/>
        <v>0</v>
      </c>
      <c r="W30" s="18">
        <f t="shared" si="22"/>
        <v>0</v>
      </c>
      <c r="X30" s="18">
        <f t="shared" si="22"/>
        <v>11088</v>
      </c>
      <c r="Y30" s="18">
        <f t="shared" si="22"/>
        <v>12428</v>
      </c>
      <c r="Z30" s="18">
        <f t="shared" si="22"/>
        <v>12424</v>
      </c>
      <c r="AA30" s="18">
        <f t="shared" si="22"/>
        <v>0</v>
      </c>
      <c r="AB30" s="18">
        <f t="shared" si="22"/>
        <v>0</v>
      </c>
      <c r="AC30" s="18">
        <f t="shared" si="22"/>
        <v>0</v>
      </c>
      <c r="AD30" s="18">
        <f t="shared" si="22"/>
        <v>11088</v>
      </c>
      <c r="AE30" s="18">
        <f t="shared" si="22"/>
        <v>12428</v>
      </c>
      <c r="AF30" s="18">
        <f t="shared" si="22"/>
        <v>12424</v>
      </c>
      <c r="AG30" s="162">
        <f t="shared" si="22"/>
        <v>0</v>
      </c>
      <c r="AH30" s="18">
        <f t="shared" si="22"/>
        <v>0</v>
      </c>
      <c r="AI30" s="18">
        <f t="shared" si="22"/>
        <v>0</v>
      </c>
      <c r="AJ30" s="18">
        <f t="shared" si="22"/>
        <v>11088</v>
      </c>
      <c r="AK30" s="18">
        <f t="shared" si="22"/>
        <v>12428</v>
      </c>
      <c r="AL30" s="18">
        <f t="shared" si="22"/>
        <v>12424</v>
      </c>
    </row>
    <row r="31" spans="1:39" s="258" customFormat="1" ht="93.75" x14ac:dyDescent="0.25">
      <c r="A31" s="197">
        <v>100</v>
      </c>
      <c r="B31" s="255" t="s">
        <v>266</v>
      </c>
      <c r="C31" s="257" t="s">
        <v>267</v>
      </c>
      <c r="D31" s="25"/>
      <c r="E31" s="25"/>
      <c r="F31" s="265">
        <v>11088</v>
      </c>
      <c r="G31" s="265">
        <v>12428</v>
      </c>
      <c r="H31" s="265">
        <v>12424</v>
      </c>
      <c r="I31" s="26">
        <f t="shared" si="9"/>
        <v>0</v>
      </c>
      <c r="J31" s="26">
        <f t="shared" si="3"/>
        <v>0</v>
      </c>
      <c r="K31" s="26">
        <f t="shared" si="3"/>
        <v>0</v>
      </c>
      <c r="L31" s="266">
        <v>11088</v>
      </c>
      <c r="M31" s="266">
        <v>12428</v>
      </c>
      <c r="N31" s="266">
        <v>12424</v>
      </c>
      <c r="O31" s="266"/>
      <c r="P31" s="266"/>
      <c r="Q31" s="266"/>
      <c r="R31" s="145">
        <f t="shared" si="5"/>
        <v>11088</v>
      </c>
      <c r="S31" s="145">
        <f t="shared" si="5"/>
        <v>12428</v>
      </c>
      <c r="T31" s="145">
        <f t="shared" si="5"/>
        <v>12424</v>
      </c>
      <c r="U31" s="266"/>
      <c r="V31" s="266"/>
      <c r="W31" s="266"/>
      <c r="X31" s="145">
        <f t="shared" ref="X31:Z31" si="23">R31+U31</f>
        <v>11088</v>
      </c>
      <c r="Y31" s="145">
        <f t="shared" si="23"/>
        <v>12428</v>
      </c>
      <c r="Z31" s="145">
        <f t="shared" si="23"/>
        <v>12424</v>
      </c>
      <c r="AA31" s="266"/>
      <c r="AB31" s="266"/>
      <c r="AC31" s="266"/>
      <c r="AD31" s="145">
        <f t="shared" ref="AD31:AF31" si="24">X31+AA31</f>
        <v>11088</v>
      </c>
      <c r="AE31" s="145">
        <f t="shared" si="24"/>
        <v>12428</v>
      </c>
      <c r="AF31" s="145">
        <f t="shared" si="24"/>
        <v>12424</v>
      </c>
      <c r="AG31" s="312"/>
      <c r="AH31" s="266"/>
      <c r="AI31" s="266"/>
      <c r="AJ31" s="145">
        <f t="shared" ref="AJ31:AL31" si="25">AD31+AG31</f>
        <v>11088</v>
      </c>
      <c r="AK31" s="145">
        <f t="shared" si="25"/>
        <v>12428</v>
      </c>
      <c r="AL31" s="145">
        <f t="shared" si="25"/>
        <v>12424</v>
      </c>
    </row>
    <row r="32" spans="1:39" s="258" customFormat="1" ht="56.25" x14ac:dyDescent="0.25">
      <c r="A32" s="197">
        <v>100</v>
      </c>
      <c r="B32" s="255" t="s">
        <v>12</v>
      </c>
      <c r="C32" s="264" t="s">
        <v>121</v>
      </c>
      <c r="D32" s="25"/>
      <c r="E32" s="25"/>
      <c r="F32" s="202">
        <f>F33</f>
        <v>-1096</v>
      </c>
      <c r="G32" s="202">
        <f>G33</f>
        <v>-1319</v>
      </c>
      <c r="H32" s="202">
        <f>H33</f>
        <v>-1218</v>
      </c>
      <c r="I32" s="26">
        <f t="shared" si="9"/>
        <v>0</v>
      </c>
      <c r="J32" s="26">
        <f t="shared" si="3"/>
        <v>0</v>
      </c>
      <c r="K32" s="26">
        <f t="shared" si="3"/>
        <v>0</v>
      </c>
      <c r="L32" s="18">
        <f>L33</f>
        <v>-1096</v>
      </c>
      <c r="M32" s="18">
        <f>M33</f>
        <v>-1319</v>
      </c>
      <c r="N32" s="18">
        <f>N33</f>
        <v>-1218</v>
      </c>
      <c r="O32" s="18">
        <f t="shared" ref="O32:AL32" si="26">O33</f>
        <v>0</v>
      </c>
      <c r="P32" s="18">
        <f t="shared" si="26"/>
        <v>0</v>
      </c>
      <c r="Q32" s="18">
        <f t="shared" si="26"/>
        <v>0</v>
      </c>
      <c r="R32" s="18">
        <f t="shared" si="26"/>
        <v>-1096</v>
      </c>
      <c r="S32" s="18">
        <f t="shared" si="26"/>
        <v>-1319</v>
      </c>
      <c r="T32" s="18">
        <f t="shared" si="26"/>
        <v>-1218</v>
      </c>
      <c r="U32" s="18">
        <f t="shared" si="26"/>
        <v>0</v>
      </c>
      <c r="V32" s="18">
        <f t="shared" si="26"/>
        <v>0</v>
      </c>
      <c r="W32" s="18">
        <f t="shared" si="26"/>
        <v>0</v>
      </c>
      <c r="X32" s="18">
        <f t="shared" si="26"/>
        <v>-1096</v>
      </c>
      <c r="Y32" s="18">
        <f t="shared" si="26"/>
        <v>-1319</v>
      </c>
      <c r="Z32" s="18">
        <f t="shared" si="26"/>
        <v>-1218</v>
      </c>
      <c r="AA32" s="18">
        <f t="shared" si="26"/>
        <v>0</v>
      </c>
      <c r="AB32" s="18">
        <f t="shared" si="26"/>
        <v>0</v>
      </c>
      <c r="AC32" s="18">
        <f t="shared" si="26"/>
        <v>0</v>
      </c>
      <c r="AD32" s="18">
        <f t="shared" si="26"/>
        <v>-1096</v>
      </c>
      <c r="AE32" s="18">
        <f t="shared" si="26"/>
        <v>-1319</v>
      </c>
      <c r="AF32" s="18">
        <f t="shared" si="26"/>
        <v>-1218</v>
      </c>
      <c r="AG32" s="162">
        <f t="shared" si="26"/>
        <v>0</v>
      </c>
      <c r="AH32" s="18">
        <f t="shared" si="26"/>
        <v>0</v>
      </c>
      <c r="AI32" s="18">
        <f t="shared" si="26"/>
        <v>0</v>
      </c>
      <c r="AJ32" s="18">
        <f t="shared" si="26"/>
        <v>-1096</v>
      </c>
      <c r="AK32" s="18">
        <f t="shared" si="26"/>
        <v>-1319</v>
      </c>
      <c r="AL32" s="18">
        <f t="shared" si="26"/>
        <v>-1218</v>
      </c>
    </row>
    <row r="33" spans="1:39" s="258" customFormat="1" ht="93.75" x14ac:dyDescent="0.25">
      <c r="A33" s="197">
        <v>100</v>
      </c>
      <c r="B33" s="255" t="s">
        <v>268</v>
      </c>
      <c r="C33" s="257" t="s">
        <v>269</v>
      </c>
      <c r="D33" s="25"/>
      <c r="E33" s="25"/>
      <c r="F33" s="265">
        <v>-1096</v>
      </c>
      <c r="G33" s="265">
        <v>-1319</v>
      </c>
      <c r="H33" s="265">
        <v>-1218</v>
      </c>
      <c r="I33" s="26">
        <f t="shared" si="9"/>
        <v>0</v>
      </c>
      <c r="J33" s="26">
        <f t="shared" si="3"/>
        <v>0</v>
      </c>
      <c r="K33" s="26">
        <f t="shared" si="3"/>
        <v>0</v>
      </c>
      <c r="L33" s="266">
        <v>-1096</v>
      </c>
      <c r="M33" s="266">
        <v>-1319</v>
      </c>
      <c r="N33" s="266">
        <v>-1218</v>
      </c>
      <c r="O33" s="266"/>
      <c r="P33" s="266"/>
      <c r="Q33" s="266"/>
      <c r="R33" s="145">
        <f t="shared" si="5"/>
        <v>-1096</v>
      </c>
      <c r="S33" s="145">
        <f t="shared" si="5"/>
        <v>-1319</v>
      </c>
      <c r="T33" s="145">
        <f t="shared" si="5"/>
        <v>-1218</v>
      </c>
      <c r="U33" s="266"/>
      <c r="V33" s="266"/>
      <c r="W33" s="266"/>
      <c r="X33" s="145">
        <f t="shared" ref="X33:Z33" si="27">R33+U33</f>
        <v>-1096</v>
      </c>
      <c r="Y33" s="145">
        <f t="shared" si="27"/>
        <v>-1319</v>
      </c>
      <c r="Z33" s="145">
        <f t="shared" si="27"/>
        <v>-1218</v>
      </c>
      <c r="AA33" s="266"/>
      <c r="AB33" s="266"/>
      <c r="AC33" s="266"/>
      <c r="AD33" s="145">
        <f t="shared" ref="AD33:AF33" si="28">X33+AA33</f>
        <v>-1096</v>
      </c>
      <c r="AE33" s="145">
        <f t="shared" si="28"/>
        <v>-1319</v>
      </c>
      <c r="AF33" s="145">
        <f t="shared" si="28"/>
        <v>-1218</v>
      </c>
      <c r="AG33" s="312"/>
      <c r="AH33" s="266"/>
      <c r="AI33" s="266"/>
      <c r="AJ33" s="145">
        <f t="shared" ref="AJ33:AL33" si="29">AD33+AG33</f>
        <v>-1096</v>
      </c>
      <c r="AK33" s="145">
        <f t="shared" si="29"/>
        <v>-1319</v>
      </c>
      <c r="AL33" s="145">
        <f t="shared" si="29"/>
        <v>-1218</v>
      </c>
    </row>
    <row r="34" spans="1:39" s="267" customFormat="1" ht="21" x14ac:dyDescent="0.25">
      <c r="A34" s="197">
        <v>182</v>
      </c>
      <c r="B34" s="255" t="s">
        <v>13</v>
      </c>
      <c r="C34" s="259" t="s">
        <v>122</v>
      </c>
      <c r="D34" s="25"/>
      <c r="E34" s="25"/>
      <c r="F34" s="20">
        <f t="shared" ref="F34:H34" si="30">F35+F39+F42+F45</f>
        <v>65379</v>
      </c>
      <c r="G34" s="20">
        <f t="shared" si="30"/>
        <v>39151</v>
      </c>
      <c r="H34" s="20">
        <f t="shared" si="30"/>
        <v>31223</v>
      </c>
      <c r="I34" s="26">
        <f t="shared" si="9"/>
        <v>0</v>
      </c>
      <c r="J34" s="26">
        <f t="shared" si="3"/>
        <v>0</v>
      </c>
      <c r="K34" s="26">
        <f t="shared" si="3"/>
        <v>0</v>
      </c>
      <c r="L34" s="19">
        <f t="shared" ref="L34:AL34" si="31">L35+L39+L42+L45</f>
        <v>65379</v>
      </c>
      <c r="M34" s="19">
        <f t="shared" si="31"/>
        <v>39151</v>
      </c>
      <c r="N34" s="19">
        <f t="shared" si="31"/>
        <v>31223</v>
      </c>
      <c r="O34" s="19">
        <f t="shared" si="31"/>
        <v>0</v>
      </c>
      <c r="P34" s="19">
        <f t="shared" si="31"/>
        <v>0</v>
      </c>
      <c r="Q34" s="19">
        <f t="shared" si="31"/>
        <v>0</v>
      </c>
      <c r="R34" s="19">
        <f t="shared" si="31"/>
        <v>65379</v>
      </c>
      <c r="S34" s="19">
        <f t="shared" si="31"/>
        <v>39151</v>
      </c>
      <c r="T34" s="19">
        <f t="shared" si="31"/>
        <v>31223</v>
      </c>
      <c r="U34" s="19">
        <f t="shared" si="31"/>
        <v>0</v>
      </c>
      <c r="V34" s="19">
        <f t="shared" si="31"/>
        <v>0</v>
      </c>
      <c r="W34" s="19">
        <f t="shared" si="31"/>
        <v>0</v>
      </c>
      <c r="X34" s="19">
        <f t="shared" si="31"/>
        <v>65379</v>
      </c>
      <c r="Y34" s="19">
        <f t="shared" si="31"/>
        <v>39151</v>
      </c>
      <c r="Z34" s="19">
        <f t="shared" si="31"/>
        <v>31223</v>
      </c>
      <c r="AA34" s="19">
        <f t="shared" si="31"/>
        <v>0</v>
      </c>
      <c r="AB34" s="19">
        <f t="shared" si="31"/>
        <v>0</v>
      </c>
      <c r="AC34" s="19">
        <f t="shared" si="31"/>
        <v>0</v>
      </c>
      <c r="AD34" s="19">
        <f t="shared" si="31"/>
        <v>65379</v>
      </c>
      <c r="AE34" s="19">
        <f t="shared" si="31"/>
        <v>39151</v>
      </c>
      <c r="AF34" s="19">
        <f t="shared" si="31"/>
        <v>31223</v>
      </c>
      <c r="AG34" s="141">
        <f t="shared" si="31"/>
        <v>0</v>
      </c>
      <c r="AH34" s="19">
        <f t="shared" si="31"/>
        <v>0</v>
      </c>
      <c r="AI34" s="19">
        <f t="shared" si="31"/>
        <v>0</v>
      </c>
      <c r="AJ34" s="19">
        <f t="shared" si="31"/>
        <v>65379</v>
      </c>
      <c r="AK34" s="19">
        <f t="shared" si="31"/>
        <v>39151</v>
      </c>
      <c r="AL34" s="19">
        <f t="shared" si="31"/>
        <v>31223</v>
      </c>
    </row>
    <row r="35" spans="1:39" s="258" customFormat="1" x14ac:dyDescent="0.25">
      <c r="A35" s="197">
        <v>182</v>
      </c>
      <c r="B35" s="255" t="s">
        <v>230</v>
      </c>
      <c r="C35" s="261" t="s">
        <v>233</v>
      </c>
      <c r="D35" s="25"/>
      <c r="E35" s="25"/>
      <c r="F35" s="202">
        <f>F36+F37+F38</f>
        <v>27842</v>
      </c>
      <c r="G35" s="202">
        <f t="shared" ref="G35" si="32">G36+G37+G38</f>
        <v>28955</v>
      </c>
      <c r="H35" s="202">
        <f>H36+H37+H38</f>
        <v>30113</v>
      </c>
      <c r="I35" s="26">
        <f t="shared" si="9"/>
        <v>0</v>
      </c>
      <c r="J35" s="26">
        <f t="shared" si="3"/>
        <v>0</v>
      </c>
      <c r="K35" s="26">
        <f t="shared" si="3"/>
        <v>0</v>
      </c>
      <c r="L35" s="18">
        <f>L36+L37+L38</f>
        <v>27842</v>
      </c>
      <c r="M35" s="18">
        <f t="shared" ref="M35" si="33">M36+M37+M38</f>
        <v>28955</v>
      </c>
      <c r="N35" s="18">
        <f>N36+N37+N38</f>
        <v>30113</v>
      </c>
      <c r="O35" s="18">
        <f t="shared" ref="O35:AL35" si="34">O36+O37+O38</f>
        <v>0</v>
      </c>
      <c r="P35" s="18">
        <f t="shared" si="34"/>
        <v>0</v>
      </c>
      <c r="Q35" s="18">
        <f t="shared" si="34"/>
        <v>0</v>
      </c>
      <c r="R35" s="18">
        <f t="shared" si="34"/>
        <v>27842</v>
      </c>
      <c r="S35" s="18">
        <f t="shared" si="34"/>
        <v>28955</v>
      </c>
      <c r="T35" s="18">
        <f t="shared" si="34"/>
        <v>30113</v>
      </c>
      <c r="U35" s="18">
        <f t="shared" si="34"/>
        <v>0</v>
      </c>
      <c r="V35" s="18">
        <f t="shared" si="34"/>
        <v>0</v>
      </c>
      <c r="W35" s="18">
        <f t="shared" si="34"/>
        <v>0</v>
      </c>
      <c r="X35" s="18">
        <f t="shared" si="34"/>
        <v>27842</v>
      </c>
      <c r="Y35" s="18">
        <f t="shared" si="34"/>
        <v>28955</v>
      </c>
      <c r="Z35" s="18">
        <f t="shared" si="34"/>
        <v>30113</v>
      </c>
      <c r="AA35" s="18">
        <f t="shared" si="34"/>
        <v>0</v>
      </c>
      <c r="AB35" s="18">
        <f t="shared" si="34"/>
        <v>0</v>
      </c>
      <c r="AC35" s="18">
        <f t="shared" si="34"/>
        <v>0</v>
      </c>
      <c r="AD35" s="18">
        <f t="shared" si="34"/>
        <v>27842</v>
      </c>
      <c r="AE35" s="18">
        <f t="shared" si="34"/>
        <v>28955</v>
      </c>
      <c r="AF35" s="18">
        <f t="shared" si="34"/>
        <v>30113</v>
      </c>
      <c r="AG35" s="162">
        <f t="shared" si="34"/>
        <v>0</v>
      </c>
      <c r="AH35" s="18">
        <f t="shared" si="34"/>
        <v>0</v>
      </c>
      <c r="AI35" s="18">
        <f t="shared" si="34"/>
        <v>0</v>
      </c>
      <c r="AJ35" s="18">
        <f t="shared" si="34"/>
        <v>27842</v>
      </c>
      <c r="AK35" s="18">
        <f t="shared" si="34"/>
        <v>28955</v>
      </c>
      <c r="AL35" s="18">
        <f t="shared" si="34"/>
        <v>30113</v>
      </c>
    </row>
    <row r="36" spans="1:39" s="2" customFormat="1" ht="37.5" x14ac:dyDescent="0.3">
      <c r="A36" s="197">
        <v>182</v>
      </c>
      <c r="B36" s="255" t="s">
        <v>231</v>
      </c>
      <c r="C36" s="257" t="s">
        <v>234</v>
      </c>
      <c r="D36" s="25"/>
      <c r="E36" s="25"/>
      <c r="F36" s="265">
        <v>20709</v>
      </c>
      <c r="G36" s="265">
        <v>21537</v>
      </c>
      <c r="H36" s="265">
        <v>22398</v>
      </c>
      <c r="I36" s="260">
        <f t="shared" si="9"/>
        <v>0</v>
      </c>
      <c r="J36" s="26">
        <f t="shared" si="3"/>
        <v>0</v>
      </c>
      <c r="K36" s="26">
        <f t="shared" si="3"/>
        <v>0</v>
      </c>
      <c r="L36" s="266">
        <v>20709</v>
      </c>
      <c r="M36" s="266">
        <v>21537</v>
      </c>
      <c r="N36" s="266">
        <v>22398</v>
      </c>
      <c r="O36" s="266"/>
      <c r="P36" s="266"/>
      <c r="Q36" s="266"/>
      <c r="R36" s="145">
        <f t="shared" si="5"/>
        <v>20709</v>
      </c>
      <c r="S36" s="145">
        <f t="shared" si="5"/>
        <v>21537</v>
      </c>
      <c r="T36" s="145">
        <f t="shared" si="5"/>
        <v>22398</v>
      </c>
      <c r="U36" s="266"/>
      <c r="V36" s="266"/>
      <c r="W36" s="266"/>
      <c r="X36" s="145">
        <f t="shared" ref="X36:Z38" si="35">R36+U36</f>
        <v>20709</v>
      </c>
      <c r="Y36" s="145">
        <f t="shared" si="35"/>
        <v>21537</v>
      </c>
      <c r="Z36" s="145">
        <f t="shared" si="35"/>
        <v>22398</v>
      </c>
      <c r="AA36" s="266"/>
      <c r="AB36" s="266"/>
      <c r="AC36" s="266"/>
      <c r="AD36" s="145">
        <f t="shared" ref="AD36:AF38" si="36">X36+AA36</f>
        <v>20709</v>
      </c>
      <c r="AE36" s="145">
        <f t="shared" si="36"/>
        <v>21537</v>
      </c>
      <c r="AF36" s="145">
        <f t="shared" si="36"/>
        <v>22398</v>
      </c>
      <c r="AG36" s="312"/>
      <c r="AH36" s="266"/>
      <c r="AI36" s="266"/>
      <c r="AJ36" s="145">
        <f t="shared" ref="AJ36:AL38" si="37">AD36+AG36</f>
        <v>20709</v>
      </c>
      <c r="AK36" s="145">
        <f t="shared" si="37"/>
        <v>21537</v>
      </c>
      <c r="AL36" s="145">
        <f t="shared" si="37"/>
        <v>22398</v>
      </c>
      <c r="AM36" s="258"/>
    </row>
    <row r="37" spans="1:39" s="2" customFormat="1" ht="37.5" x14ac:dyDescent="0.3">
      <c r="A37" s="197">
        <v>182</v>
      </c>
      <c r="B37" s="255" t="s">
        <v>232</v>
      </c>
      <c r="C37" s="257" t="s">
        <v>235</v>
      </c>
      <c r="D37" s="25"/>
      <c r="E37" s="25"/>
      <c r="F37" s="265">
        <v>7133</v>
      </c>
      <c r="G37" s="265">
        <v>7418</v>
      </c>
      <c r="H37" s="265">
        <v>7715</v>
      </c>
      <c r="I37" s="260">
        <f t="shared" si="9"/>
        <v>0</v>
      </c>
      <c r="J37" s="26">
        <f t="shared" si="3"/>
        <v>0</v>
      </c>
      <c r="K37" s="26">
        <f t="shared" si="3"/>
        <v>0</v>
      </c>
      <c r="L37" s="266">
        <v>7133</v>
      </c>
      <c r="M37" s="266">
        <v>7418</v>
      </c>
      <c r="N37" s="266">
        <v>7715</v>
      </c>
      <c r="O37" s="266"/>
      <c r="P37" s="266"/>
      <c r="Q37" s="266"/>
      <c r="R37" s="145">
        <f t="shared" si="5"/>
        <v>7133</v>
      </c>
      <c r="S37" s="145">
        <f t="shared" si="5"/>
        <v>7418</v>
      </c>
      <c r="T37" s="145">
        <f t="shared" si="5"/>
        <v>7715</v>
      </c>
      <c r="U37" s="266"/>
      <c r="V37" s="266"/>
      <c r="W37" s="266"/>
      <c r="X37" s="145">
        <f t="shared" si="35"/>
        <v>7133</v>
      </c>
      <c r="Y37" s="145">
        <f t="shared" si="35"/>
        <v>7418</v>
      </c>
      <c r="Z37" s="145">
        <f t="shared" si="35"/>
        <v>7715</v>
      </c>
      <c r="AA37" s="266"/>
      <c r="AB37" s="266"/>
      <c r="AC37" s="266"/>
      <c r="AD37" s="145">
        <f t="shared" si="36"/>
        <v>7133</v>
      </c>
      <c r="AE37" s="145">
        <f t="shared" si="36"/>
        <v>7418</v>
      </c>
      <c r="AF37" s="145">
        <f t="shared" si="36"/>
        <v>7715</v>
      </c>
      <c r="AG37" s="312"/>
      <c r="AH37" s="266"/>
      <c r="AI37" s="266"/>
      <c r="AJ37" s="145">
        <f t="shared" si="37"/>
        <v>7133</v>
      </c>
      <c r="AK37" s="145">
        <f t="shared" si="37"/>
        <v>7418</v>
      </c>
      <c r="AL37" s="145">
        <f t="shared" si="37"/>
        <v>7715</v>
      </c>
      <c r="AM37" s="258"/>
    </row>
    <row r="38" spans="1:39" s="104" customFormat="1" ht="37.5" hidden="1" customHeight="1" x14ac:dyDescent="0.3">
      <c r="A38" s="95">
        <v>182</v>
      </c>
      <c r="B38" s="121" t="s">
        <v>249</v>
      </c>
      <c r="C38" s="109" t="s">
        <v>248</v>
      </c>
      <c r="D38" s="102"/>
      <c r="E38" s="102"/>
      <c r="F38" s="105">
        <v>0</v>
      </c>
      <c r="G38" s="105">
        <v>0</v>
      </c>
      <c r="H38" s="105">
        <v>0</v>
      </c>
      <c r="I38" s="108">
        <f t="shared" si="9"/>
        <v>0</v>
      </c>
      <c r="J38" s="98">
        <f t="shared" si="3"/>
        <v>0</v>
      </c>
      <c r="K38" s="98">
        <f t="shared" si="3"/>
        <v>0</v>
      </c>
      <c r="L38" s="105">
        <v>0</v>
      </c>
      <c r="M38" s="105">
        <v>0</v>
      </c>
      <c r="N38" s="105">
        <v>0</v>
      </c>
      <c r="O38" s="105"/>
      <c r="P38" s="105"/>
      <c r="Q38" s="105"/>
      <c r="R38" s="144">
        <f t="shared" si="5"/>
        <v>0</v>
      </c>
      <c r="S38" s="144">
        <f t="shared" si="5"/>
        <v>0</v>
      </c>
      <c r="T38" s="144">
        <f t="shared" si="5"/>
        <v>0</v>
      </c>
      <c r="U38" s="105"/>
      <c r="V38" s="105"/>
      <c r="W38" s="105"/>
      <c r="X38" s="144">
        <f t="shared" si="35"/>
        <v>0</v>
      </c>
      <c r="Y38" s="144">
        <f t="shared" si="35"/>
        <v>0</v>
      </c>
      <c r="Z38" s="144">
        <f t="shared" si="35"/>
        <v>0</v>
      </c>
      <c r="AA38" s="105"/>
      <c r="AB38" s="105"/>
      <c r="AC38" s="105"/>
      <c r="AD38" s="144">
        <f t="shared" si="36"/>
        <v>0</v>
      </c>
      <c r="AE38" s="144">
        <f t="shared" si="36"/>
        <v>0</v>
      </c>
      <c r="AF38" s="144">
        <f t="shared" si="36"/>
        <v>0</v>
      </c>
      <c r="AG38" s="160"/>
      <c r="AH38" s="105"/>
      <c r="AI38" s="105"/>
      <c r="AJ38" s="144">
        <f t="shared" si="37"/>
        <v>0</v>
      </c>
      <c r="AK38" s="144">
        <f t="shared" si="37"/>
        <v>0</v>
      </c>
      <c r="AL38" s="144">
        <f t="shared" si="37"/>
        <v>0</v>
      </c>
      <c r="AM38" s="100"/>
    </row>
    <row r="39" spans="1:39" s="2" customFormat="1" x14ac:dyDescent="0.3">
      <c r="A39" s="197">
        <v>182</v>
      </c>
      <c r="B39" s="122" t="s">
        <v>14</v>
      </c>
      <c r="C39" s="261" t="s">
        <v>123</v>
      </c>
      <c r="D39" s="25"/>
      <c r="E39" s="25"/>
      <c r="F39" s="202">
        <f t="shared" ref="F39:H39" si="38">F40+F41</f>
        <v>36510</v>
      </c>
      <c r="G39" s="202">
        <f t="shared" si="38"/>
        <v>9128</v>
      </c>
      <c r="H39" s="202">
        <f t="shared" si="38"/>
        <v>0</v>
      </c>
      <c r="I39" s="260">
        <f t="shared" si="9"/>
        <v>0</v>
      </c>
      <c r="J39" s="26">
        <f t="shared" si="3"/>
        <v>0</v>
      </c>
      <c r="K39" s="26">
        <f t="shared" si="3"/>
        <v>0</v>
      </c>
      <c r="L39" s="18">
        <f t="shared" ref="L39:AL39" si="39">L40+L41</f>
        <v>36510</v>
      </c>
      <c r="M39" s="18">
        <f t="shared" si="39"/>
        <v>9128</v>
      </c>
      <c r="N39" s="18">
        <f t="shared" si="39"/>
        <v>0</v>
      </c>
      <c r="O39" s="18">
        <f t="shared" si="39"/>
        <v>0</v>
      </c>
      <c r="P39" s="18">
        <f t="shared" si="39"/>
        <v>0</v>
      </c>
      <c r="Q39" s="18">
        <f t="shared" si="39"/>
        <v>0</v>
      </c>
      <c r="R39" s="18">
        <f t="shared" si="39"/>
        <v>36510</v>
      </c>
      <c r="S39" s="18">
        <f t="shared" si="39"/>
        <v>9128</v>
      </c>
      <c r="T39" s="18">
        <f t="shared" si="39"/>
        <v>0</v>
      </c>
      <c r="U39" s="18">
        <f t="shared" si="39"/>
        <v>0</v>
      </c>
      <c r="V39" s="18">
        <f t="shared" si="39"/>
        <v>0</v>
      </c>
      <c r="W39" s="18">
        <f t="shared" si="39"/>
        <v>0</v>
      </c>
      <c r="X39" s="18">
        <f t="shared" si="39"/>
        <v>36510</v>
      </c>
      <c r="Y39" s="18">
        <f t="shared" si="39"/>
        <v>9128</v>
      </c>
      <c r="Z39" s="18">
        <f t="shared" si="39"/>
        <v>0</v>
      </c>
      <c r="AA39" s="18">
        <f t="shared" si="39"/>
        <v>0</v>
      </c>
      <c r="AB39" s="18">
        <f t="shared" si="39"/>
        <v>0</v>
      </c>
      <c r="AC39" s="18">
        <f t="shared" si="39"/>
        <v>0</v>
      </c>
      <c r="AD39" s="18">
        <f t="shared" si="39"/>
        <v>36510</v>
      </c>
      <c r="AE39" s="18">
        <f t="shared" si="39"/>
        <v>9128</v>
      </c>
      <c r="AF39" s="18">
        <f t="shared" si="39"/>
        <v>0</v>
      </c>
      <c r="AG39" s="162">
        <f t="shared" si="39"/>
        <v>0</v>
      </c>
      <c r="AH39" s="18">
        <f t="shared" si="39"/>
        <v>0</v>
      </c>
      <c r="AI39" s="18">
        <f t="shared" si="39"/>
        <v>0</v>
      </c>
      <c r="AJ39" s="18">
        <f t="shared" si="39"/>
        <v>36510</v>
      </c>
      <c r="AK39" s="18">
        <f t="shared" si="39"/>
        <v>9128</v>
      </c>
      <c r="AL39" s="18">
        <f t="shared" si="39"/>
        <v>0</v>
      </c>
      <c r="AM39" s="258"/>
    </row>
    <row r="40" spans="1:39" s="258" customFormat="1" x14ac:dyDescent="0.25">
      <c r="A40" s="197">
        <v>182</v>
      </c>
      <c r="B40" s="255" t="s">
        <v>15</v>
      </c>
      <c r="C40" s="252" t="s">
        <v>123</v>
      </c>
      <c r="D40" s="25"/>
      <c r="E40" s="25"/>
      <c r="F40" s="265">
        <v>36510</v>
      </c>
      <c r="G40" s="265">
        <v>9128</v>
      </c>
      <c r="H40" s="265">
        <v>0</v>
      </c>
      <c r="I40" s="26">
        <f t="shared" si="9"/>
        <v>0</v>
      </c>
      <c r="J40" s="26">
        <f t="shared" si="3"/>
        <v>0</v>
      </c>
      <c r="K40" s="26">
        <f t="shared" si="3"/>
        <v>0</v>
      </c>
      <c r="L40" s="266">
        <v>36510</v>
      </c>
      <c r="M40" s="266">
        <v>9128</v>
      </c>
      <c r="N40" s="266">
        <v>0</v>
      </c>
      <c r="O40" s="266"/>
      <c r="P40" s="266"/>
      <c r="Q40" s="266"/>
      <c r="R40" s="145">
        <f t="shared" si="5"/>
        <v>36510</v>
      </c>
      <c r="S40" s="145">
        <f t="shared" si="5"/>
        <v>9128</v>
      </c>
      <c r="T40" s="145">
        <f t="shared" si="5"/>
        <v>0</v>
      </c>
      <c r="U40" s="266"/>
      <c r="V40" s="266"/>
      <c r="W40" s="266"/>
      <c r="X40" s="145">
        <f t="shared" ref="X40:Z41" si="40">R40+U40</f>
        <v>36510</v>
      </c>
      <c r="Y40" s="145">
        <f t="shared" si="40"/>
        <v>9128</v>
      </c>
      <c r="Z40" s="145">
        <f t="shared" si="40"/>
        <v>0</v>
      </c>
      <c r="AA40" s="266"/>
      <c r="AB40" s="266"/>
      <c r="AC40" s="266"/>
      <c r="AD40" s="145">
        <f t="shared" ref="AD40:AF41" si="41">X40+AA40</f>
        <v>36510</v>
      </c>
      <c r="AE40" s="145">
        <f t="shared" si="41"/>
        <v>9128</v>
      </c>
      <c r="AF40" s="145">
        <f t="shared" si="41"/>
        <v>0</v>
      </c>
      <c r="AG40" s="312"/>
      <c r="AH40" s="266"/>
      <c r="AI40" s="266"/>
      <c r="AJ40" s="145">
        <f t="shared" ref="AJ40:AL41" si="42">AD40+AG40</f>
        <v>36510</v>
      </c>
      <c r="AK40" s="145">
        <f t="shared" si="42"/>
        <v>9128</v>
      </c>
      <c r="AL40" s="145">
        <f t="shared" si="42"/>
        <v>0</v>
      </c>
    </row>
    <row r="41" spans="1:39" s="100" customFormat="1" ht="37.5" hidden="1" customHeight="1" x14ac:dyDescent="0.25">
      <c r="A41" s="95">
        <v>182</v>
      </c>
      <c r="B41" s="121" t="s">
        <v>16</v>
      </c>
      <c r="C41" s="110" t="s">
        <v>124</v>
      </c>
      <c r="D41" s="102"/>
      <c r="E41" s="102"/>
      <c r="F41" s="111">
        <v>0</v>
      </c>
      <c r="G41" s="111">
        <v>0</v>
      </c>
      <c r="H41" s="111">
        <v>0</v>
      </c>
      <c r="I41" s="98">
        <f t="shared" si="9"/>
        <v>0</v>
      </c>
      <c r="J41" s="98">
        <f t="shared" si="3"/>
        <v>0</v>
      </c>
      <c r="K41" s="98">
        <f t="shared" si="3"/>
        <v>0</v>
      </c>
      <c r="L41" s="111">
        <v>0</v>
      </c>
      <c r="M41" s="111">
        <v>0</v>
      </c>
      <c r="N41" s="111">
        <v>0</v>
      </c>
      <c r="O41" s="111"/>
      <c r="P41" s="111"/>
      <c r="Q41" s="111"/>
      <c r="R41" s="144">
        <f t="shared" si="5"/>
        <v>0</v>
      </c>
      <c r="S41" s="144">
        <f t="shared" si="5"/>
        <v>0</v>
      </c>
      <c r="T41" s="144">
        <f t="shared" si="5"/>
        <v>0</v>
      </c>
      <c r="U41" s="111"/>
      <c r="V41" s="111"/>
      <c r="W41" s="111"/>
      <c r="X41" s="144">
        <f t="shared" si="40"/>
        <v>0</v>
      </c>
      <c r="Y41" s="144">
        <f t="shared" si="40"/>
        <v>0</v>
      </c>
      <c r="Z41" s="144">
        <f t="shared" si="40"/>
        <v>0</v>
      </c>
      <c r="AA41" s="111"/>
      <c r="AB41" s="111"/>
      <c r="AC41" s="111"/>
      <c r="AD41" s="144">
        <f t="shared" si="41"/>
        <v>0</v>
      </c>
      <c r="AE41" s="144">
        <f t="shared" si="41"/>
        <v>0</v>
      </c>
      <c r="AF41" s="144">
        <f t="shared" si="41"/>
        <v>0</v>
      </c>
      <c r="AG41" s="313"/>
      <c r="AH41" s="111"/>
      <c r="AI41" s="111"/>
      <c r="AJ41" s="144">
        <f t="shared" si="42"/>
        <v>0</v>
      </c>
      <c r="AK41" s="144">
        <f t="shared" si="42"/>
        <v>0</v>
      </c>
      <c r="AL41" s="144">
        <f t="shared" si="42"/>
        <v>0</v>
      </c>
    </row>
    <row r="42" spans="1:39" s="258" customFormat="1" x14ac:dyDescent="0.25">
      <c r="A42" s="197">
        <v>182</v>
      </c>
      <c r="B42" s="122" t="s">
        <v>17</v>
      </c>
      <c r="C42" s="261" t="s">
        <v>125</v>
      </c>
      <c r="D42" s="25"/>
      <c r="E42" s="25"/>
      <c r="F42" s="202">
        <f>F43+F44</f>
        <v>467</v>
      </c>
      <c r="G42" s="202">
        <f>G43+G44</f>
        <v>486</v>
      </c>
      <c r="H42" s="202">
        <f>H43+H44</f>
        <v>505</v>
      </c>
      <c r="I42" s="26">
        <f t="shared" si="9"/>
        <v>0</v>
      </c>
      <c r="J42" s="26">
        <f t="shared" si="3"/>
        <v>0</v>
      </c>
      <c r="K42" s="26">
        <f t="shared" si="3"/>
        <v>0</v>
      </c>
      <c r="L42" s="18">
        <f>L43+L44</f>
        <v>467</v>
      </c>
      <c r="M42" s="18">
        <f>M43+M44</f>
        <v>486</v>
      </c>
      <c r="N42" s="18">
        <f>N43+N44</f>
        <v>505</v>
      </c>
      <c r="O42" s="18">
        <f t="shared" ref="O42:AL42" si="43">O43+O44</f>
        <v>0</v>
      </c>
      <c r="P42" s="18">
        <f t="shared" si="43"/>
        <v>0</v>
      </c>
      <c r="Q42" s="18">
        <f t="shared" si="43"/>
        <v>0</v>
      </c>
      <c r="R42" s="18">
        <f t="shared" si="43"/>
        <v>467</v>
      </c>
      <c r="S42" s="18">
        <f t="shared" si="43"/>
        <v>486</v>
      </c>
      <c r="T42" s="18">
        <f t="shared" si="43"/>
        <v>505</v>
      </c>
      <c r="U42" s="18">
        <f t="shared" si="43"/>
        <v>0</v>
      </c>
      <c r="V42" s="18">
        <f t="shared" si="43"/>
        <v>0</v>
      </c>
      <c r="W42" s="18">
        <f t="shared" si="43"/>
        <v>0</v>
      </c>
      <c r="X42" s="18">
        <f t="shared" si="43"/>
        <v>467</v>
      </c>
      <c r="Y42" s="18">
        <f t="shared" si="43"/>
        <v>486</v>
      </c>
      <c r="Z42" s="18">
        <f t="shared" si="43"/>
        <v>505</v>
      </c>
      <c r="AA42" s="18">
        <f t="shared" si="43"/>
        <v>0</v>
      </c>
      <c r="AB42" s="18">
        <f t="shared" si="43"/>
        <v>0</v>
      </c>
      <c r="AC42" s="18">
        <f t="shared" si="43"/>
        <v>0</v>
      </c>
      <c r="AD42" s="18">
        <f t="shared" si="43"/>
        <v>467</v>
      </c>
      <c r="AE42" s="18">
        <f t="shared" si="43"/>
        <v>486</v>
      </c>
      <c r="AF42" s="18">
        <f t="shared" si="43"/>
        <v>505</v>
      </c>
      <c r="AG42" s="162">
        <f t="shared" si="43"/>
        <v>0</v>
      </c>
      <c r="AH42" s="18">
        <f t="shared" si="43"/>
        <v>0</v>
      </c>
      <c r="AI42" s="18">
        <f t="shared" si="43"/>
        <v>0</v>
      </c>
      <c r="AJ42" s="18">
        <f t="shared" si="43"/>
        <v>467</v>
      </c>
      <c r="AK42" s="18">
        <f t="shared" si="43"/>
        <v>486</v>
      </c>
      <c r="AL42" s="18">
        <f t="shared" si="43"/>
        <v>505</v>
      </c>
    </row>
    <row r="43" spans="1:39" s="258" customFormat="1" x14ac:dyDescent="0.25">
      <c r="A43" s="197">
        <v>182</v>
      </c>
      <c r="B43" s="255" t="s">
        <v>18</v>
      </c>
      <c r="C43" s="252" t="s">
        <v>125</v>
      </c>
      <c r="D43" s="25"/>
      <c r="E43" s="25"/>
      <c r="F43" s="265">
        <v>467</v>
      </c>
      <c r="G43" s="265">
        <v>486</v>
      </c>
      <c r="H43" s="265">
        <v>505</v>
      </c>
      <c r="I43" s="26">
        <f t="shared" si="9"/>
        <v>0</v>
      </c>
      <c r="J43" s="26">
        <f t="shared" si="3"/>
        <v>0</v>
      </c>
      <c r="K43" s="26">
        <f t="shared" si="3"/>
        <v>0</v>
      </c>
      <c r="L43" s="266">
        <v>467</v>
      </c>
      <c r="M43" s="266">
        <v>486</v>
      </c>
      <c r="N43" s="266">
        <v>505</v>
      </c>
      <c r="O43" s="266"/>
      <c r="P43" s="266"/>
      <c r="Q43" s="266"/>
      <c r="R43" s="145">
        <f t="shared" si="5"/>
        <v>467</v>
      </c>
      <c r="S43" s="145">
        <f t="shared" si="5"/>
        <v>486</v>
      </c>
      <c r="T43" s="145">
        <f t="shared" si="5"/>
        <v>505</v>
      </c>
      <c r="U43" s="266"/>
      <c r="V43" s="266"/>
      <c r="W43" s="266"/>
      <c r="X43" s="145">
        <f t="shared" ref="X43:Z44" si="44">R43+U43</f>
        <v>467</v>
      </c>
      <c r="Y43" s="145">
        <f t="shared" si="44"/>
        <v>486</v>
      </c>
      <c r="Z43" s="145">
        <f t="shared" si="44"/>
        <v>505</v>
      </c>
      <c r="AA43" s="266"/>
      <c r="AB43" s="266"/>
      <c r="AC43" s="266"/>
      <c r="AD43" s="145">
        <f t="shared" ref="AD43:AF44" si="45">X43+AA43</f>
        <v>467</v>
      </c>
      <c r="AE43" s="145">
        <f t="shared" si="45"/>
        <v>486</v>
      </c>
      <c r="AF43" s="145">
        <f t="shared" si="45"/>
        <v>505</v>
      </c>
      <c r="AG43" s="312"/>
      <c r="AH43" s="266"/>
      <c r="AI43" s="266"/>
      <c r="AJ43" s="145">
        <f t="shared" ref="AJ43:AL44" si="46">AD43+AG43</f>
        <v>467</v>
      </c>
      <c r="AK43" s="145">
        <f t="shared" si="46"/>
        <v>486</v>
      </c>
      <c r="AL43" s="145">
        <f t="shared" si="46"/>
        <v>505</v>
      </c>
    </row>
    <row r="44" spans="1:39" s="258" customFormat="1" ht="18.75" customHeight="1" x14ac:dyDescent="0.25">
      <c r="A44" s="197">
        <v>182</v>
      </c>
      <c r="B44" s="255" t="s">
        <v>270</v>
      </c>
      <c r="C44" s="252" t="s">
        <v>271</v>
      </c>
      <c r="D44" s="25"/>
      <c r="E44" s="25"/>
      <c r="F44" s="265"/>
      <c r="G44" s="265"/>
      <c r="H44" s="265"/>
      <c r="I44" s="26">
        <f t="shared" si="9"/>
        <v>0</v>
      </c>
      <c r="J44" s="26">
        <f t="shared" si="3"/>
        <v>0</v>
      </c>
      <c r="K44" s="26">
        <f t="shared" si="3"/>
        <v>0</v>
      </c>
      <c r="L44" s="266"/>
      <c r="M44" s="266"/>
      <c r="N44" s="266"/>
      <c r="O44" s="266"/>
      <c r="P44" s="266"/>
      <c r="Q44" s="266"/>
      <c r="R44" s="145">
        <f t="shared" si="5"/>
        <v>0</v>
      </c>
      <c r="S44" s="145">
        <f t="shared" si="5"/>
        <v>0</v>
      </c>
      <c r="T44" s="145">
        <f t="shared" si="5"/>
        <v>0</v>
      </c>
      <c r="U44" s="266"/>
      <c r="V44" s="266"/>
      <c r="W44" s="266"/>
      <c r="X44" s="145">
        <f t="shared" si="44"/>
        <v>0</v>
      </c>
      <c r="Y44" s="145">
        <f t="shared" si="44"/>
        <v>0</v>
      </c>
      <c r="Z44" s="145">
        <f t="shared" si="44"/>
        <v>0</v>
      </c>
      <c r="AA44" s="266"/>
      <c r="AB44" s="266"/>
      <c r="AC44" s="266"/>
      <c r="AD44" s="145">
        <f t="shared" si="45"/>
        <v>0</v>
      </c>
      <c r="AE44" s="145">
        <f t="shared" si="45"/>
        <v>0</v>
      </c>
      <c r="AF44" s="145">
        <f t="shared" si="45"/>
        <v>0</v>
      </c>
      <c r="AG44" s="312"/>
      <c r="AH44" s="266"/>
      <c r="AI44" s="266"/>
      <c r="AJ44" s="145">
        <f t="shared" si="46"/>
        <v>0</v>
      </c>
      <c r="AK44" s="145">
        <f t="shared" si="46"/>
        <v>0</v>
      </c>
      <c r="AL44" s="145">
        <f t="shared" si="46"/>
        <v>0</v>
      </c>
    </row>
    <row r="45" spans="1:39" s="258" customFormat="1" x14ac:dyDescent="0.25">
      <c r="A45" s="197">
        <v>182</v>
      </c>
      <c r="B45" s="122" t="s">
        <v>19</v>
      </c>
      <c r="C45" s="261" t="s">
        <v>126</v>
      </c>
      <c r="D45" s="25"/>
      <c r="E45" s="25"/>
      <c r="F45" s="202">
        <f>F46</f>
        <v>560</v>
      </c>
      <c r="G45" s="202">
        <f>G46</f>
        <v>582</v>
      </c>
      <c r="H45" s="202">
        <f>H46</f>
        <v>605</v>
      </c>
      <c r="I45" s="26">
        <f t="shared" si="9"/>
        <v>0</v>
      </c>
      <c r="J45" s="26">
        <f t="shared" si="3"/>
        <v>0</v>
      </c>
      <c r="K45" s="26">
        <f t="shared" si="3"/>
        <v>0</v>
      </c>
      <c r="L45" s="18">
        <f>L46</f>
        <v>560</v>
      </c>
      <c r="M45" s="18">
        <f>M46</f>
        <v>582</v>
      </c>
      <c r="N45" s="18">
        <f>N46</f>
        <v>605</v>
      </c>
      <c r="O45" s="18">
        <f t="shared" ref="O45:AL45" si="47">O46</f>
        <v>0</v>
      </c>
      <c r="P45" s="18">
        <f t="shared" si="47"/>
        <v>0</v>
      </c>
      <c r="Q45" s="18">
        <f t="shared" si="47"/>
        <v>0</v>
      </c>
      <c r="R45" s="18">
        <f t="shared" si="47"/>
        <v>560</v>
      </c>
      <c r="S45" s="18">
        <f t="shared" si="47"/>
        <v>582</v>
      </c>
      <c r="T45" s="18">
        <f t="shared" si="47"/>
        <v>605</v>
      </c>
      <c r="U45" s="18">
        <f t="shared" si="47"/>
        <v>0</v>
      </c>
      <c r="V45" s="18">
        <f t="shared" si="47"/>
        <v>0</v>
      </c>
      <c r="W45" s="18">
        <f t="shared" si="47"/>
        <v>0</v>
      </c>
      <c r="X45" s="18">
        <f t="shared" si="47"/>
        <v>560</v>
      </c>
      <c r="Y45" s="18">
        <f t="shared" si="47"/>
        <v>582</v>
      </c>
      <c r="Z45" s="18">
        <f t="shared" si="47"/>
        <v>605</v>
      </c>
      <c r="AA45" s="18">
        <f t="shared" si="47"/>
        <v>0</v>
      </c>
      <c r="AB45" s="18">
        <f t="shared" si="47"/>
        <v>0</v>
      </c>
      <c r="AC45" s="18">
        <f t="shared" si="47"/>
        <v>0</v>
      </c>
      <c r="AD45" s="18">
        <f t="shared" si="47"/>
        <v>560</v>
      </c>
      <c r="AE45" s="18">
        <f t="shared" si="47"/>
        <v>582</v>
      </c>
      <c r="AF45" s="18">
        <f t="shared" si="47"/>
        <v>605</v>
      </c>
      <c r="AG45" s="162">
        <f t="shared" si="47"/>
        <v>0</v>
      </c>
      <c r="AH45" s="18">
        <f t="shared" si="47"/>
        <v>0</v>
      </c>
      <c r="AI45" s="18">
        <f t="shared" si="47"/>
        <v>0</v>
      </c>
      <c r="AJ45" s="18">
        <f t="shared" si="47"/>
        <v>560</v>
      </c>
      <c r="AK45" s="18">
        <f t="shared" si="47"/>
        <v>582</v>
      </c>
      <c r="AL45" s="18">
        <f t="shared" si="47"/>
        <v>605</v>
      </c>
    </row>
    <row r="46" spans="1:39" s="258" customFormat="1" ht="37.5" x14ac:dyDescent="0.25">
      <c r="A46" s="197">
        <v>182</v>
      </c>
      <c r="B46" s="122" t="s">
        <v>20</v>
      </c>
      <c r="C46" s="257" t="s">
        <v>127</v>
      </c>
      <c r="D46" s="25"/>
      <c r="E46" s="25"/>
      <c r="F46" s="265">
        <v>560</v>
      </c>
      <c r="G46" s="265">
        <v>582</v>
      </c>
      <c r="H46" s="265">
        <v>605</v>
      </c>
      <c r="I46" s="26">
        <f t="shared" si="9"/>
        <v>0</v>
      </c>
      <c r="J46" s="26">
        <f t="shared" si="3"/>
        <v>0</v>
      </c>
      <c r="K46" s="26">
        <f t="shared" si="3"/>
        <v>0</v>
      </c>
      <c r="L46" s="266">
        <v>560</v>
      </c>
      <c r="M46" s="266">
        <v>582</v>
      </c>
      <c r="N46" s="266">
        <v>605</v>
      </c>
      <c r="O46" s="266"/>
      <c r="P46" s="266"/>
      <c r="Q46" s="266"/>
      <c r="R46" s="145">
        <f t="shared" si="5"/>
        <v>560</v>
      </c>
      <c r="S46" s="145">
        <f t="shared" si="5"/>
        <v>582</v>
      </c>
      <c r="T46" s="145">
        <f t="shared" si="5"/>
        <v>605</v>
      </c>
      <c r="U46" s="266"/>
      <c r="V46" s="266"/>
      <c r="W46" s="266"/>
      <c r="X46" s="145">
        <f t="shared" ref="X46:Z46" si="48">R46+U46</f>
        <v>560</v>
      </c>
      <c r="Y46" s="145">
        <f t="shared" si="48"/>
        <v>582</v>
      </c>
      <c r="Z46" s="145">
        <f t="shared" si="48"/>
        <v>605</v>
      </c>
      <c r="AA46" s="266"/>
      <c r="AB46" s="266"/>
      <c r="AC46" s="266"/>
      <c r="AD46" s="145">
        <f t="shared" ref="AD46:AF46" si="49">X46+AA46</f>
        <v>560</v>
      </c>
      <c r="AE46" s="145">
        <f t="shared" si="49"/>
        <v>582</v>
      </c>
      <c r="AF46" s="145">
        <f t="shared" si="49"/>
        <v>605</v>
      </c>
      <c r="AG46" s="312"/>
      <c r="AH46" s="266"/>
      <c r="AI46" s="266"/>
      <c r="AJ46" s="145">
        <f t="shared" ref="AJ46:AL46" si="50">AD46+AG46</f>
        <v>560</v>
      </c>
      <c r="AK46" s="145">
        <f t="shared" si="50"/>
        <v>582</v>
      </c>
      <c r="AL46" s="145">
        <f t="shared" si="50"/>
        <v>605</v>
      </c>
    </row>
    <row r="47" spans="1:39" s="258" customFormat="1" x14ac:dyDescent="0.25">
      <c r="A47" s="197">
        <v>182</v>
      </c>
      <c r="B47" s="255" t="s">
        <v>21</v>
      </c>
      <c r="C47" s="259" t="s">
        <v>128</v>
      </c>
      <c r="D47" s="25"/>
      <c r="E47" s="25"/>
      <c r="F47" s="20">
        <f t="shared" ref="F47:H47" si="51">F48+F50+F53</f>
        <v>53771</v>
      </c>
      <c r="G47" s="20">
        <f t="shared" si="51"/>
        <v>54753</v>
      </c>
      <c r="H47" s="20">
        <f t="shared" si="51"/>
        <v>55831</v>
      </c>
      <c r="I47" s="26">
        <f t="shared" si="9"/>
        <v>0</v>
      </c>
      <c r="J47" s="26">
        <f t="shared" si="3"/>
        <v>0</v>
      </c>
      <c r="K47" s="26">
        <f t="shared" si="3"/>
        <v>0</v>
      </c>
      <c r="L47" s="19">
        <f t="shared" ref="L47:AL47" si="52">L48+L50+L53</f>
        <v>53771</v>
      </c>
      <c r="M47" s="19">
        <f t="shared" si="52"/>
        <v>54753</v>
      </c>
      <c r="N47" s="19">
        <f t="shared" si="52"/>
        <v>55831</v>
      </c>
      <c r="O47" s="19">
        <f t="shared" si="52"/>
        <v>-5648</v>
      </c>
      <c r="P47" s="19">
        <f t="shared" si="52"/>
        <v>0</v>
      </c>
      <c r="Q47" s="19">
        <f t="shared" si="52"/>
        <v>0</v>
      </c>
      <c r="R47" s="19">
        <f t="shared" si="52"/>
        <v>48123</v>
      </c>
      <c r="S47" s="19">
        <f t="shared" si="52"/>
        <v>54753</v>
      </c>
      <c r="T47" s="19">
        <f t="shared" si="52"/>
        <v>55831</v>
      </c>
      <c r="U47" s="19">
        <f t="shared" si="52"/>
        <v>0</v>
      </c>
      <c r="V47" s="19">
        <f t="shared" si="52"/>
        <v>0</v>
      </c>
      <c r="W47" s="19">
        <f t="shared" si="52"/>
        <v>0</v>
      </c>
      <c r="X47" s="19">
        <f t="shared" si="52"/>
        <v>48123</v>
      </c>
      <c r="Y47" s="19">
        <f t="shared" si="52"/>
        <v>54753</v>
      </c>
      <c r="Z47" s="19">
        <f t="shared" si="52"/>
        <v>55831</v>
      </c>
      <c r="AA47" s="19">
        <f t="shared" si="52"/>
        <v>0</v>
      </c>
      <c r="AB47" s="19">
        <f t="shared" si="52"/>
        <v>0</v>
      </c>
      <c r="AC47" s="19">
        <f t="shared" si="52"/>
        <v>0</v>
      </c>
      <c r="AD47" s="19">
        <f t="shared" si="52"/>
        <v>48123</v>
      </c>
      <c r="AE47" s="19">
        <f t="shared" si="52"/>
        <v>54753</v>
      </c>
      <c r="AF47" s="19">
        <f t="shared" si="52"/>
        <v>55831</v>
      </c>
      <c r="AG47" s="141">
        <f t="shared" si="52"/>
        <v>0</v>
      </c>
      <c r="AH47" s="19">
        <f t="shared" si="52"/>
        <v>0</v>
      </c>
      <c r="AI47" s="19">
        <f t="shared" si="52"/>
        <v>0</v>
      </c>
      <c r="AJ47" s="19">
        <f t="shared" si="52"/>
        <v>48123</v>
      </c>
      <c r="AK47" s="19">
        <f t="shared" si="52"/>
        <v>54753</v>
      </c>
      <c r="AL47" s="19">
        <f t="shared" si="52"/>
        <v>55831</v>
      </c>
    </row>
    <row r="48" spans="1:39" s="253" customFormat="1" x14ac:dyDescent="0.25">
      <c r="A48" s="268">
        <v>182</v>
      </c>
      <c r="B48" s="122" t="s">
        <v>22</v>
      </c>
      <c r="C48" s="261" t="s">
        <v>129</v>
      </c>
      <c r="D48" s="269"/>
      <c r="E48" s="269"/>
      <c r="F48" s="18">
        <f>F49</f>
        <v>9380</v>
      </c>
      <c r="G48" s="18">
        <f>G49</f>
        <v>10318</v>
      </c>
      <c r="H48" s="18">
        <f>H49</f>
        <v>11350</v>
      </c>
      <c r="I48" s="93">
        <f t="shared" si="9"/>
        <v>0</v>
      </c>
      <c r="J48" s="93">
        <f t="shared" si="3"/>
        <v>0</v>
      </c>
      <c r="K48" s="93">
        <f t="shared" si="3"/>
        <v>0</v>
      </c>
      <c r="L48" s="18">
        <f>L49</f>
        <v>9380</v>
      </c>
      <c r="M48" s="18">
        <f>M49</f>
        <v>10318</v>
      </c>
      <c r="N48" s="18">
        <f>N49</f>
        <v>11350</v>
      </c>
      <c r="O48" s="18">
        <f t="shared" ref="O48:AL48" si="53">O49</f>
        <v>0</v>
      </c>
      <c r="P48" s="18">
        <f t="shared" si="53"/>
        <v>0</v>
      </c>
      <c r="Q48" s="18">
        <f t="shared" si="53"/>
        <v>0</v>
      </c>
      <c r="R48" s="18">
        <f t="shared" si="53"/>
        <v>9380</v>
      </c>
      <c r="S48" s="18">
        <f t="shared" si="53"/>
        <v>10318</v>
      </c>
      <c r="T48" s="18">
        <f t="shared" si="53"/>
        <v>11350</v>
      </c>
      <c r="U48" s="18">
        <f t="shared" si="53"/>
        <v>0</v>
      </c>
      <c r="V48" s="18">
        <f t="shared" si="53"/>
        <v>0</v>
      </c>
      <c r="W48" s="18">
        <f t="shared" si="53"/>
        <v>0</v>
      </c>
      <c r="X48" s="18">
        <f t="shared" si="53"/>
        <v>9380</v>
      </c>
      <c r="Y48" s="18">
        <f t="shared" si="53"/>
        <v>10318</v>
      </c>
      <c r="Z48" s="18">
        <f t="shared" si="53"/>
        <v>11350</v>
      </c>
      <c r="AA48" s="18">
        <f t="shared" si="53"/>
        <v>0</v>
      </c>
      <c r="AB48" s="18">
        <f t="shared" si="53"/>
        <v>0</v>
      </c>
      <c r="AC48" s="18">
        <f t="shared" si="53"/>
        <v>0</v>
      </c>
      <c r="AD48" s="18">
        <f t="shared" si="53"/>
        <v>9380</v>
      </c>
      <c r="AE48" s="18">
        <f t="shared" si="53"/>
        <v>10318</v>
      </c>
      <c r="AF48" s="18">
        <f t="shared" si="53"/>
        <v>11350</v>
      </c>
      <c r="AG48" s="162">
        <f t="shared" si="53"/>
        <v>0</v>
      </c>
      <c r="AH48" s="18">
        <f t="shared" si="53"/>
        <v>0</v>
      </c>
      <c r="AI48" s="18">
        <f t="shared" si="53"/>
        <v>0</v>
      </c>
      <c r="AJ48" s="18">
        <f t="shared" si="53"/>
        <v>9380</v>
      </c>
      <c r="AK48" s="18">
        <f t="shared" si="53"/>
        <v>10318</v>
      </c>
      <c r="AL48" s="18">
        <f t="shared" si="53"/>
        <v>11350</v>
      </c>
    </row>
    <row r="49" spans="1:38" s="270" customFormat="1" ht="37.5" x14ac:dyDescent="0.25">
      <c r="A49" s="268">
        <v>182</v>
      </c>
      <c r="B49" s="255" t="s">
        <v>23</v>
      </c>
      <c r="C49" s="256" t="s">
        <v>130</v>
      </c>
      <c r="D49" s="269"/>
      <c r="E49" s="269"/>
      <c r="F49" s="266">
        <v>9380</v>
      </c>
      <c r="G49" s="266">
        <v>10318</v>
      </c>
      <c r="H49" s="266">
        <v>11350</v>
      </c>
      <c r="I49" s="93">
        <f t="shared" si="9"/>
        <v>0</v>
      </c>
      <c r="J49" s="93">
        <f t="shared" si="3"/>
        <v>0</v>
      </c>
      <c r="K49" s="93">
        <f t="shared" si="3"/>
        <v>0</v>
      </c>
      <c r="L49" s="266">
        <v>9380</v>
      </c>
      <c r="M49" s="266">
        <v>10318</v>
      </c>
      <c r="N49" s="266">
        <v>11350</v>
      </c>
      <c r="O49" s="266"/>
      <c r="P49" s="266"/>
      <c r="Q49" s="266"/>
      <c r="R49" s="152">
        <f t="shared" si="5"/>
        <v>9380</v>
      </c>
      <c r="S49" s="152">
        <f t="shared" si="5"/>
        <v>10318</v>
      </c>
      <c r="T49" s="152">
        <f t="shared" si="5"/>
        <v>11350</v>
      </c>
      <c r="U49" s="266"/>
      <c r="V49" s="266"/>
      <c r="W49" s="266"/>
      <c r="X49" s="152">
        <f t="shared" ref="X49:Z49" si="54">R49+U49</f>
        <v>9380</v>
      </c>
      <c r="Y49" s="152">
        <f t="shared" si="54"/>
        <v>10318</v>
      </c>
      <c r="Z49" s="152">
        <f t="shared" si="54"/>
        <v>11350</v>
      </c>
      <c r="AA49" s="266"/>
      <c r="AB49" s="266"/>
      <c r="AC49" s="266"/>
      <c r="AD49" s="152">
        <f t="shared" ref="AD49:AF49" si="55">X49+AA49</f>
        <v>9380</v>
      </c>
      <c r="AE49" s="152">
        <f t="shared" si="55"/>
        <v>10318</v>
      </c>
      <c r="AF49" s="152">
        <f t="shared" si="55"/>
        <v>11350</v>
      </c>
      <c r="AG49" s="312"/>
      <c r="AH49" s="266"/>
      <c r="AI49" s="266"/>
      <c r="AJ49" s="152">
        <f t="shared" ref="AJ49:AL49" si="56">AD49+AG49</f>
        <v>9380</v>
      </c>
      <c r="AK49" s="152">
        <f t="shared" si="56"/>
        <v>10318</v>
      </c>
      <c r="AL49" s="152">
        <f t="shared" si="56"/>
        <v>11350</v>
      </c>
    </row>
    <row r="50" spans="1:38" s="253" customFormat="1" x14ac:dyDescent="0.25">
      <c r="A50" s="268">
        <v>182</v>
      </c>
      <c r="B50" s="122" t="s">
        <v>24</v>
      </c>
      <c r="C50" s="261" t="s">
        <v>131</v>
      </c>
      <c r="D50" s="269"/>
      <c r="E50" s="269"/>
      <c r="F50" s="18">
        <f t="shared" ref="F50:H50" si="57">F51+F52</f>
        <v>2159</v>
      </c>
      <c r="G50" s="18">
        <f t="shared" si="57"/>
        <v>2203</v>
      </c>
      <c r="H50" s="18">
        <f t="shared" si="57"/>
        <v>2249</v>
      </c>
      <c r="I50" s="93">
        <f t="shared" si="9"/>
        <v>0</v>
      </c>
      <c r="J50" s="93">
        <f t="shared" si="3"/>
        <v>0</v>
      </c>
      <c r="K50" s="93">
        <f t="shared" si="3"/>
        <v>0</v>
      </c>
      <c r="L50" s="18">
        <f t="shared" ref="L50:AL50" si="58">L51+L52</f>
        <v>2159</v>
      </c>
      <c r="M50" s="18">
        <f t="shared" si="58"/>
        <v>2203</v>
      </c>
      <c r="N50" s="18">
        <f t="shared" si="58"/>
        <v>2249</v>
      </c>
      <c r="O50" s="18">
        <f t="shared" si="58"/>
        <v>0</v>
      </c>
      <c r="P50" s="18">
        <f t="shared" si="58"/>
        <v>0</v>
      </c>
      <c r="Q50" s="18">
        <f t="shared" si="58"/>
        <v>0</v>
      </c>
      <c r="R50" s="18">
        <f t="shared" si="58"/>
        <v>2159</v>
      </c>
      <c r="S50" s="18">
        <f t="shared" si="58"/>
        <v>2203</v>
      </c>
      <c r="T50" s="18">
        <f t="shared" si="58"/>
        <v>2249</v>
      </c>
      <c r="U50" s="18">
        <f t="shared" si="58"/>
        <v>0</v>
      </c>
      <c r="V50" s="18">
        <f t="shared" si="58"/>
        <v>0</v>
      </c>
      <c r="W50" s="18">
        <f t="shared" si="58"/>
        <v>0</v>
      </c>
      <c r="X50" s="18">
        <f t="shared" si="58"/>
        <v>2159</v>
      </c>
      <c r="Y50" s="18">
        <f t="shared" si="58"/>
        <v>2203</v>
      </c>
      <c r="Z50" s="18">
        <f t="shared" si="58"/>
        <v>2249</v>
      </c>
      <c r="AA50" s="18">
        <f t="shared" si="58"/>
        <v>0</v>
      </c>
      <c r="AB50" s="18">
        <f t="shared" si="58"/>
        <v>0</v>
      </c>
      <c r="AC50" s="18">
        <f t="shared" si="58"/>
        <v>0</v>
      </c>
      <c r="AD50" s="18">
        <f t="shared" si="58"/>
        <v>2159</v>
      </c>
      <c r="AE50" s="18">
        <f t="shared" si="58"/>
        <v>2203</v>
      </c>
      <c r="AF50" s="18">
        <f t="shared" si="58"/>
        <v>2249</v>
      </c>
      <c r="AG50" s="162">
        <f t="shared" si="58"/>
        <v>0</v>
      </c>
      <c r="AH50" s="18">
        <f t="shared" si="58"/>
        <v>0</v>
      </c>
      <c r="AI50" s="18">
        <f t="shared" si="58"/>
        <v>0</v>
      </c>
      <c r="AJ50" s="18">
        <f t="shared" si="58"/>
        <v>2159</v>
      </c>
      <c r="AK50" s="18">
        <f t="shared" si="58"/>
        <v>2203</v>
      </c>
      <c r="AL50" s="18">
        <f t="shared" si="58"/>
        <v>2249</v>
      </c>
    </row>
    <row r="51" spans="1:38" s="275" customFormat="1" ht="19.5" x14ac:dyDescent="0.25">
      <c r="A51" s="271">
        <v>182</v>
      </c>
      <c r="B51" s="255" t="s">
        <v>25</v>
      </c>
      <c r="C51" s="252" t="s">
        <v>132</v>
      </c>
      <c r="D51" s="272"/>
      <c r="E51" s="272"/>
      <c r="F51" s="273">
        <v>370</v>
      </c>
      <c r="G51" s="273">
        <v>366</v>
      </c>
      <c r="H51" s="273">
        <v>362</v>
      </c>
      <c r="I51" s="274">
        <f t="shared" si="9"/>
        <v>0</v>
      </c>
      <c r="J51" s="93">
        <f t="shared" si="3"/>
        <v>0</v>
      </c>
      <c r="K51" s="93">
        <f t="shared" si="3"/>
        <v>0</v>
      </c>
      <c r="L51" s="273">
        <v>370</v>
      </c>
      <c r="M51" s="273">
        <v>366</v>
      </c>
      <c r="N51" s="273">
        <v>362</v>
      </c>
      <c r="O51" s="273"/>
      <c r="P51" s="273"/>
      <c r="Q51" s="273"/>
      <c r="R51" s="152">
        <f t="shared" si="5"/>
        <v>370</v>
      </c>
      <c r="S51" s="152">
        <f t="shared" si="5"/>
        <v>366</v>
      </c>
      <c r="T51" s="152">
        <f t="shared" si="5"/>
        <v>362</v>
      </c>
      <c r="U51" s="273"/>
      <c r="V51" s="273"/>
      <c r="W51" s="273"/>
      <c r="X51" s="152">
        <f t="shared" ref="X51:Z52" si="59">R51+U51</f>
        <v>370</v>
      </c>
      <c r="Y51" s="152">
        <f t="shared" si="59"/>
        <v>366</v>
      </c>
      <c r="Z51" s="152">
        <f t="shared" si="59"/>
        <v>362</v>
      </c>
      <c r="AA51" s="273"/>
      <c r="AB51" s="273"/>
      <c r="AC51" s="273"/>
      <c r="AD51" s="152">
        <f t="shared" ref="AD51:AF52" si="60">X51+AA51</f>
        <v>370</v>
      </c>
      <c r="AE51" s="152">
        <f t="shared" si="60"/>
        <v>366</v>
      </c>
      <c r="AF51" s="152">
        <f t="shared" si="60"/>
        <v>362</v>
      </c>
      <c r="AG51" s="213"/>
      <c r="AH51" s="273"/>
      <c r="AI51" s="273"/>
      <c r="AJ51" s="152">
        <f t="shared" ref="AJ51:AL52" si="61">AD51+AG51</f>
        <v>370</v>
      </c>
      <c r="AK51" s="152">
        <f t="shared" si="61"/>
        <v>366</v>
      </c>
      <c r="AL51" s="152">
        <f t="shared" si="61"/>
        <v>362</v>
      </c>
    </row>
    <row r="52" spans="1:38" s="275" customFormat="1" ht="19.5" x14ac:dyDescent="0.25">
      <c r="A52" s="271">
        <v>182</v>
      </c>
      <c r="B52" s="255" t="s">
        <v>26</v>
      </c>
      <c r="C52" s="252" t="s">
        <v>133</v>
      </c>
      <c r="D52" s="272"/>
      <c r="E52" s="272"/>
      <c r="F52" s="273">
        <v>1789</v>
      </c>
      <c r="G52" s="273">
        <v>1837</v>
      </c>
      <c r="H52" s="273">
        <v>1887</v>
      </c>
      <c r="I52" s="274">
        <f t="shared" si="9"/>
        <v>0</v>
      </c>
      <c r="J52" s="93">
        <f t="shared" si="3"/>
        <v>0</v>
      </c>
      <c r="K52" s="93">
        <f t="shared" si="3"/>
        <v>0</v>
      </c>
      <c r="L52" s="273">
        <v>1789</v>
      </c>
      <c r="M52" s="273">
        <v>1837</v>
      </c>
      <c r="N52" s="273">
        <v>1887</v>
      </c>
      <c r="O52" s="273"/>
      <c r="P52" s="273"/>
      <c r="Q52" s="273"/>
      <c r="R52" s="152">
        <f t="shared" si="5"/>
        <v>1789</v>
      </c>
      <c r="S52" s="152">
        <f t="shared" si="5"/>
        <v>1837</v>
      </c>
      <c r="T52" s="152">
        <f t="shared" si="5"/>
        <v>1887</v>
      </c>
      <c r="U52" s="273"/>
      <c r="V52" s="273"/>
      <c r="W52" s="273"/>
      <c r="X52" s="152">
        <f t="shared" si="59"/>
        <v>1789</v>
      </c>
      <c r="Y52" s="152">
        <f t="shared" si="59"/>
        <v>1837</v>
      </c>
      <c r="Z52" s="152">
        <f t="shared" si="59"/>
        <v>1887</v>
      </c>
      <c r="AA52" s="273"/>
      <c r="AB52" s="273"/>
      <c r="AC52" s="273"/>
      <c r="AD52" s="152">
        <f t="shared" si="60"/>
        <v>1789</v>
      </c>
      <c r="AE52" s="152">
        <f t="shared" si="60"/>
        <v>1837</v>
      </c>
      <c r="AF52" s="152">
        <f t="shared" si="60"/>
        <v>1887</v>
      </c>
      <c r="AG52" s="213"/>
      <c r="AH52" s="273"/>
      <c r="AI52" s="273"/>
      <c r="AJ52" s="152">
        <f t="shared" si="61"/>
        <v>1789</v>
      </c>
      <c r="AK52" s="152">
        <f t="shared" si="61"/>
        <v>1837</v>
      </c>
      <c r="AL52" s="152">
        <f t="shared" si="61"/>
        <v>1887</v>
      </c>
    </row>
    <row r="53" spans="1:38" s="258" customFormat="1" x14ac:dyDescent="0.25">
      <c r="A53" s="197">
        <v>182</v>
      </c>
      <c r="B53" s="255" t="s">
        <v>27</v>
      </c>
      <c r="C53" s="261" t="s">
        <v>134</v>
      </c>
      <c r="D53" s="25"/>
      <c r="E53" s="25"/>
      <c r="F53" s="202">
        <f t="shared" ref="F53:H53" si="62">F54+F56</f>
        <v>42232</v>
      </c>
      <c r="G53" s="202">
        <f t="shared" si="62"/>
        <v>42232</v>
      </c>
      <c r="H53" s="202">
        <f t="shared" si="62"/>
        <v>42232</v>
      </c>
      <c r="I53" s="26">
        <f t="shared" si="9"/>
        <v>0</v>
      </c>
      <c r="J53" s="26">
        <f t="shared" si="3"/>
        <v>0</v>
      </c>
      <c r="K53" s="26">
        <f t="shared" si="3"/>
        <v>0</v>
      </c>
      <c r="L53" s="18">
        <f t="shared" ref="L53:AL53" si="63">L54+L56</f>
        <v>42232</v>
      </c>
      <c r="M53" s="18">
        <f t="shared" si="63"/>
        <v>42232</v>
      </c>
      <c r="N53" s="18">
        <f t="shared" si="63"/>
        <v>42232</v>
      </c>
      <c r="O53" s="18">
        <f t="shared" si="63"/>
        <v>-5648</v>
      </c>
      <c r="P53" s="18">
        <f t="shared" si="63"/>
        <v>0</v>
      </c>
      <c r="Q53" s="18">
        <f t="shared" si="63"/>
        <v>0</v>
      </c>
      <c r="R53" s="18">
        <f t="shared" si="63"/>
        <v>36584</v>
      </c>
      <c r="S53" s="18">
        <f t="shared" si="63"/>
        <v>42232</v>
      </c>
      <c r="T53" s="18">
        <f t="shared" si="63"/>
        <v>42232</v>
      </c>
      <c r="U53" s="18">
        <f t="shared" si="63"/>
        <v>0</v>
      </c>
      <c r="V53" s="18">
        <f t="shared" si="63"/>
        <v>0</v>
      </c>
      <c r="W53" s="18">
        <f t="shared" si="63"/>
        <v>0</v>
      </c>
      <c r="X53" s="18">
        <f t="shared" si="63"/>
        <v>36584</v>
      </c>
      <c r="Y53" s="18">
        <f t="shared" si="63"/>
        <v>42232</v>
      </c>
      <c r="Z53" s="18">
        <f t="shared" si="63"/>
        <v>42232</v>
      </c>
      <c r="AA53" s="18">
        <f t="shared" si="63"/>
        <v>0</v>
      </c>
      <c r="AB53" s="18">
        <f t="shared" si="63"/>
        <v>0</v>
      </c>
      <c r="AC53" s="18">
        <f t="shared" si="63"/>
        <v>0</v>
      </c>
      <c r="AD53" s="18">
        <f t="shared" si="63"/>
        <v>36584</v>
      </c>
      <c r="AE53" s="18">
        <f t="shared" si="63"/>
        <v>42232</v>
      </c>
      <c r="AF53" s="18">
        <f t="shared" si="63"/>
        <v>42232</v>
      </c>
      <c r="AG53" s="162">
        <f t="shared" si="63"/>
        <v>0</v>
      </c>
      <c r="AH53" s="18">
        <f t="shared" si="63"/>
        <v>0</v>
      </c>
      <c r="AI53" s="18">
        <f t="shared" si="63"/>
        <v>0</v>
      </c>
      <c r="AJ53" s="18">
        <f t="shared" si="63"/>
        <v>36584</v>
      </c>
      <c r="AK53" s="18">
        <f t="shared" si="63"/>
        <v>42232</v>
      </c>
      <c r="AL53" s="18">
        <f t="shared" si="63"/>
        <v>42232</v>
      </c>
    </row>
    <row r="54" spans="1:38" s="258" customFormat="1" x14ac:dyDescent="0.25">
      <c r="A54" s="197">
        <v>182</v>
      </c>
      <c r="B54" s="255" t="s">
        <v>28</v>
      </c>
      <c r="C54" s="261" t="s">
        <v>135</v>
      </c>
      <c r="D54" s="25"/>
      <c r="E54" s="25"/>
      <c r="F54" s="202">
        <f t="shared" ref="F54:H54" si="64">F55</f>
        <v>29640</v>
      </c>
      <c r="G54" s="202">
        <f t="shared" si="64"/>
        <v>29640</v>
      </c>
      <c r="H54" s="202">
        <f t="shared" si="64"/>
        <v>29640</v>
      </c>
      <c r="I54" s="26">
        <f t="shared" si="9"/>
        <v>0</v>
      </c>
      <c r="J54" s="26">
        <f t="shared" si="3"/>
        <v>0</v>
      </c>
      <c r="K54" s="26">
        <f t="shared" si="3"/>
        <v>0</v>
      </c>
      <c r="L54" s="18">
        <f t="shared" ref="L54:AL54" si="65">L55</f>
        <v>29640</v>
      </c>
      <c r="M54" s="18">
        <f t="shared" si="65"/>
        <v>29640</v>
      </c>
      <c r="N54" s="18">
        <f t="shared" si="65"/>
        <v>29640</v>
      </c>
      <c r="O54" s="18">
        <f t="shared" si="65"/>
        <v>-5648</v>
      </c>
      <c r="P54" s="18">
        <f t="shared" si="65"/>
        <v>0</v>
      </c>
      <c r="Q54" s="18">
        <f t="shared" si="65"/>
        <v>0</v>
      </c>
      <c r="R54" s="18">
        <f t="shared" si="65"/>
        <v>23992</v>
      </c>
      <c r="S54" s="18">
        <f t="shared" si="65"/>
        <v>29640</v>
      </c>
      <c r="T54" s="18">
        <f t="shared" si="65"/>
        <v>29640</v>
      </c>
      <c r="U54" s="18">
        <f t="shared" si="65"/>
        <v>0</v>
      </c>
      <c r="V54" s="18">
        <f t="shared" si="65"/>
        <v>0</v>
      </c>
      <c r="W54" s="18">
        <f t="shared" si="65"/>
        <v>0</v>
      </c>
      <c r="X54" s="18">
        <f t="shared" si="65"/>
        <v>23992</v>
      </c>
      <c r="Y54" s="18">
        <f t="shared" si="65"/>
        <v>29640</v>
      </c>
      <c r="Z54" s="18">
        <f t="shared" si="65"/>
        <v>29640</v>
      </c>
      <c r="AA54" s="18">
        <f t="shared" si="65"/>
        <v>0</v>
      </c>
      <c r="AB54" s="18">
        <f t="shared" si="65"/>
        <v>0</v>
      </c>
      <c r="AC54" s="18">
        <f t="shared" si="65"/>
        <v>0</v>
      </c>
      <c r="AD54" s="18">
        <f t="shared" si="65"/>
        <v>23992</v>
      </c>
      <c r="AE54" s="18">
        <f t="shared" si="65"/>
        <v>29640</v>
      </c>
      <c r="AF54" s="18">
        <f t="shared" si="65"/>
        <v>29640</v>
      </c>
      <c r="AG54" s="162">
        <f t="shared" si="65"/>
        <v>0</v>
      </c>
      <c r="AH54" s="18">
        <f t="shared" si="65"/>
        <v>0</v>
      </c>
      <c r="AI54" s="18">
        <f t="shared" si="65"/>
        <v>0</v>
      </c>
      <c r="AJ54" s="18">
        <f t="shared" si="65"/>
        <v>23992</v>
      </c>
      <c r="AK54" s="18">
        <f t="shared" si="65"/>
        <v>29640</v>
      </c>
      <c r="AL54" s="18">
        <f t="shared" si="65"/>
        <v>29640</v>
      </c>
    </row>
    <row r="55" spans="1:38" s="275" customFormat="1" ht="37.5" x14ac:dyDescent="0.25">
      <c r="A55" s="276">
        <v>182</v>
      </c>
      <c r="B55" s="255" t="s">
        <v>29</v>
      </c>
      <c r="C55" s="257" t="s">
        <v>136</v>
      </c>
      <c r="D55" s="277"/>
      <c r="E55" s="277"/>
      <c r="F55" s="278">
        <v>29640</v>
      </c>
      <c r="G55" s="278">
        <v>29640</v>
      </c>
      <c r="H55" s="278">
        <v>29640</v>
      </c>
      <c r="I55" s="279">
        <f t="shared" si="9"/>
        <v>0</v>
      </c>
      <c r="J55" s="26">
        <f t="shared" si="3"/>
        <v>0</v>
      </c>
      <c r="K55" s="26">
        <f t="shared" si="3"/>
        <v>0</v>
      </c>
      <c r="L55" s="273">
        <v>29640</v>
      </c>
      <c r="M55" s="273">
        <v>29640</v>
      </c>
      <c r="N55" s="273">
        <v>29640</v>
      </c>
      <c r="O55" s="273">
        <v>-5648</v>
      </c>
      <c r="P55" s="273"/>
      <c r="Q55" s="273"/>
      <c r="R55" s="145">
        <f t="shared" si="5"/>
        <v>23992</v>
      </c>
      <c r="S55" s="145">
        <f t="shared" si="5"/>
        <v>29640</v>
      </c>
      <c r="T55" s="145">
        <f t="shared" si="5"/>
        <v>29640</v>
      </c>
      <c r="U55" s="273"/>
      <c r="V55" s="273"/>
      <c r="W55" s="273"/>
      <c r="X55" s="145">
        <f t="shared" ref="X55:Z55" si="66">R55+U55</f>
        <v>23992</v>
      </c>
      <c r="Y55" s="145">
        <f t="shared" si="66"/>
        <v>29640</v>
      </c>
      <c r="Z55" s="145">
        <f t="shared" si="66"/>
        <v>29640</v>
      </c>
      <c r="AA55" s="273"/>
      <c r="AB55" s="273"/>
      <c r="AC55" s="273"/>
      <c r="AD55" s="145">
        <f t="shared" ref="AD55:AF55" si="67">X55+AA55</f>
        <v>23992</v>
      </c>
      <c r="AE55" s="145">
        <f t="shared" si="67"/>
        <v>29640</v>
      </c>
      <c r="AF55" s="145">
        <f t="shared" si="67"/>
        <v>29640</v>
      </c>
      <c r="AG55" s="213"/>
      <c r="AH55" s="273"/>
      <c r="AI55" s="273"/>
      <c r="AJ55" s="145">
        <f t="shared" ref="AJ55:AL55" si="68">AD55+AG55</f>
        <v>23992</v>
      </c>
      <c r="AK55" s="145">
        <f t="shared" si="68"/>
        <v>29640</v>
      </c>
      <c r="AL55" s="145">
        <f t="shared" si="68"/>
        <v>29640</v>
      </c>
    </row>
    <row r="56" spans="1:38" s="258" customFormat="1" x14ac:dyDescent="0.25">
      <c r="A56" s="197">
        <v>182</v>
      </c>
      <c r="B56" s="255" t="s">
        <v>30</v>
      </c>
      <c r="C56" s="261" t="s">
        <v>137</v>
      </c>
      <c r="D56" s="25"/>
      <c r="E56" s="25"/>
      <c r="F56" s="202">
        <f t="shared" ref="F56:H56" si="69">F57</f>
        <v>12592</v>
      </c>
      <c r="G56" s="202">
        <f t="shared" si="69"/>
        <v>12592</v>
      </c>
      <c r="H56" s="202">
        <f t="shared" si="69"/>
        <v>12592</v>
      </c>
      <c r="I56" s="26">
        <f t="shared" si="9"/>
        <v>0</v>
      </c>
      <c r="J56" s="26">
        <f t="shared" si="3"/>
        <v>0</v>
      </c>
      <c r="K56" s="26">
        <f t="shared" si="3"/>
        <v>0</v>
      </c>
      <c r="L56" s="18">
        <f t="shared" ref="L56:AL56" si="70">L57</f>
        <v>12592</v>
      </c>
      <c r="M56" s="18">
        <f t="shared" si="70"/>
        <v>12592</v>
      </c>
      <c r="N56" s="18">
        <f t="shared" si="70"/>
        <v>12592</v>
      </c>
      <c r="O56" s="18">
        <f t="shared" si="70"/>
        <v>0</v>
      </c>
      <c r="P56" s="18">
        <f t="shared" si="70"/>
        <v>0</v>
      </c>
      <c r="Q56" s="18">
        <f t="shared" si="70"/>
        <v>0</v>
      </c>
      <c r="R56" s="18">
        <f t="shared" si="70"/>
        <v>12592</v>
      </c>
      <c r="S56" s="18">
        <f t="shared" si="70"/>
        <v>12592</v>
      </c>
      <c r="T56" s="18">
        <f t="shared" si="70"/>
        <v>12592</v>
      </c>
      <c r="U56" s="18">
        <f t="shared" si="70"/>
        <v>0</v>
      </c>
      <c r="V56" s="18">
        <f t="shared" si="70"/>
        <v>0</v>
      </c>
      <c r="W56" s="18">
        <f t="shared" si="70"/>
        <v>0</v>
      </c>
      <c r="X56" s="18">
        <f t="shared" si="70"/>
        <v>12592</v>
      </c>
      <c r="Y56" s="18">
        <f t="shared" si="70"/>
        <v>12592</v>
      </c>
      <c r="Z56" s="18">
        <f t="shared" si="70"/>
        <v>12592</v>
      </c>
      <c r="AA56" s="18">
        <f t="shared" si="70"/>
        <v>0</v>
      </c>
      <c r="AB56" s="18">
        <f t="shared" si="70"/>
        <v>0</v>
      </c>
      <c r="AC56" s="18">
        <f t="shared" si="70"/>
        <v>0</v>
      </c>
      <c r="AD56" s="18">
        <f t="shared" si="70"/>
        <v>12592</v>
      </c>
      <c r="AE56" s="18">
        <f t="shared" si="70"/>
        <v>12592</v>
      </c>
      <c r="AF56" s="18">
        <f t="shared" si="70"/>
        <v>12592</v>
      </c>
      <c r="AG56" s="162">
        <f t="shared" si="70"/>
        <v>0</v>
      </c>
      <c r="AH56" s="18">
        <f t="shared" si="70"/>
        <v>0</v>
      </c>
      <c r="AI56" s="18">
        <f t="shared" si="70"/>
        <v>0</v>
      </c>
      <c r="AJ56" s="18">
        <f t="shared" si="70"/>
        <v>12592</v>
      </c>
      <c r="AK56" s="18">
        <f t="shared" si="70"/>
        <v>12592</v>
      </c>
      <c r="AL56" s="18">
        <f t="shared" si="70"/>
        <v>12592</v>
      </c>
    </row>
    <row r="57" spans="1:38" s="258" customFormat="1" ht="37.5" x14ac:dyDescent="0.25">
      <c r="A57" s="197">
        <v>182</v>
      </c>
      <c r="B57" s="255" t="s">
        <v>31</v>
      </c>
      <c r="C57" s="257" t="s">
        <v>138</v>
      </c>
      <c r="D57" s="25"/>
      <c r="E57" s="25"/>
      <c r="F57" s="278">
        <v>12592</v>
      </c>
      <c r="G57" s="278">
        <v>12592</v>
      </c>
      <c r="H57" s="278">
        <v>12592</v>
      </c>
      <c r="I57" s="26">
        <f t="shared" si="9"/>
        <v>0</v>
      </c>
      <c r="J57" s="26">
        <f t="shared" si="3"/>
        <v>0</v>
      </c>
      <c r="K57" s="26">
        <f t="shared" si="3"/>
        <v>0</v>
      </c>
      <c r="L57" s="273">
        <v>12592</v>
      </c>
      <c r="M57" s="273">
        <v>12592</v>
      </c>
      <c r="N57" s="273">
        <v>12592</v>
      </c>
      <c r="O57" s="273"/>
      <c r="P57" s="273"/>
      <c r="Q57" s="273"/>
      <c r="R57" s="145">
        <f t="shared" si="5"/>
        <v>12592</v>
      </c>
      <c r="S57" s="145">
        <f t="shared" si="5"/>
        <v>12592</v>
      </c>
      <c r="T57" s="145">
        <f t="shared" si="5"/>
        <v>12592</v>
      </c>
      <c r="U57" s="273"/>
      <c r="V57" s="273"/>
      <c r="W57" s="273"/>
      <c r="X57" s="145">
        <f t="shared" ref="X57:Z57" si="71">R57+U57</f>
        <v>12592</v>
      </c>
      <c r="Y57" s="145">
        <f t="shared" si="71"/>
        <v>12592</v>
      </c>
      <c r="Z57" s="145">
        <f t="shared" si="71"/>
        <v>12592</v>
      </c>
      <c r="AA57" s="273"/>
      <c r="AB57" s="273"/>
      <c r="AC57" s="273"/>
      <c r="AD57" s="145">
        <f t="shared" ref="AD57:AF57" si="72">X57+AA57</f>
        <v>12592</v>
      </c>
      <c r="AE57" s="145">
        <f t="shared" si="72"/>
        <v>12592</v>
      </c>
      <c r="AF57" s="145">
        <f t="shared" si="72"/>
        <v>12592</v>
      </c>
      <c r="AG57" s="213"/>
      <c r="AH57" s="273"/>
      <c r="AI57" s="273"/>
      <c r="AJ57" s="145">
        <f t="shared" ref="AJ57:AL57" si="73">AD57+AG57</f>
        <v>12592</v>
      </c>
      <c r="AK57" s="145">
        <f t="shared" si="73"/>
        <v>12592</v>
      </c>
      <c r="AL57" s="145">
        <f t="shared" si="73"/>
        <v>12592</v>
      </c>
    </row>
    <row r="58" spans="1:38" s="258" customFormat="1" x14ac:dyDescent="0.25">
      <c r="A58" s="197">
        <v>182</v>
      </c>
      <c r="B58" s="255" t="s">
        <v>32</v>
      </c>
      <c r="C58" s="259" t="s">
        <v>139</v>
      </c>
      <c r="D58" s="25"/>
      <c r="E58" s="25"/>
      <c r="F58" s="20">
        <f>F59+F61+F62</f>
        <v>8326</v>
      </c>
      <c r="G58" s="20">
        <f>G59+G61+G62</f>
        <v>8652</v>
      </c>
      <c r="H58" s="20">
        <f>H59+H61+H62</f>
        <v>8991</v>
      </c>
      <c r="I58" s="26">
        <f t="shared" si="9"/>
        <v>0</v>
      </c>
      <c r="J58" s="26">
        <f t="shared" si="3"/>
        <v>0</v>
      </c>
      <c r="K58" s="26">
        <f t="shared" si="3"/>
        <v>0</v>
      </c>
      <c r="L58" s="19">
        <f>L59+L61+L62</f>
        <v>8326</v>
      </c>
      <c r="M58" s="19">
        <f>M59+M61+M62</f>
        <v>8652</v>
      </c>
      <c r="N58" s="19">
        <f>N59+N61+N62</f>
        <v>8991</v>
      </c>
      <c r="O58" s="19">
        <f t="shared" ref="O58:AL58" si="74">O59+O61+O62</f>
        <v>0</v>
      </c>
      <c r="P58" s="19">
        <f t="shared" si="74"/>
        <v>0</v>
      </c>
      <c r="Q58" s="19">
        <f t="shared" si="74"/>
        <v>0</v>
      </c>
      <c r="R58" s="19">
        <f t="shared" si="74"/>
        <v>8326</v>
      </c>
      <c r="S58" s="19">
        <f t="shared" si="74"/>
        <v>8652</v>
      </c>
      <c r="T58" s="19">
        <f t="shared" si="74"/>
        <v>8991</v>
      </c>
      <c r="U58" s="19">
        <f t="shared" si="74"/>
        <v>0</v>
      </c>
      <c r="V58" s="19">
        <f t="shared" si="74"/>
        <v>0</v>
      </c>
      <c r="W58" s="19">
        <f t="shared" si="74"/>
        <v>0</v>
      </c>
      <c r="X58" s="19">
        <f t="shared" si="74"/>
        <v>8326</v>
      </c>
      <c r="Y58" s="19">
        <f t="shared" si="74"/>
        <v>8652</v>
      </c>
      <c r="Z58" s="19">
        <f t="shared" si="74"/>
        <v>8991</v>
      </c>
      <c r="AA58" s="19">
        <f t="shared" si="74"/>
        <v>0</v>
      </c>
      <c r="AB58" s="19">
        <f t="shared" si="74"/>
        <v>0</v>
      </c>
      <c r="AC58" s="19">
        <f t="shared" si="74"/>
        <v>0</v>
      </c>
      <c r="AD58" s="19">
        <f t="shared" si="74"/>
        <v>8326</v>
      </c>
      <c r="AE58" s="19">
        <f t="shared" si="74"/>
        <v>8652</v>
      </c>
      <c r="AF58" s="19">
        <f>AF59+AF61+AF62</f>
        <v>8991</v>
      </c>
      <c r="AG58" s="141">
        <f t="shared" si="74"/>
        <v>0</v>
      </c>
      <c r="AH58" s="19">
        <f t="shared" si="74"/>
        <v>0</v>
      </c>
      <c r="AI58" s="19">
        <f t="shared" si="74"/>
        <v>0</v>
      </c>
      <c r="AJ58" s="19">
        <f t="shared" si="74"/>
        <v>8326</v>
      </c>
      <c r="AK58" s="19">
        <f t="shared" si="74"/>
        <v>8652</v>
      </c>
      <c r="AL58" s="19">
        <f t="shared" si="74"/>
        <v>8991</v>
      </c>
    </row>
    <row r="59" spans="1:38" s="258" customFormat="1" ht="37.5" x14ac:dyDescent="0.25">
      <c r="A59" s="197">
        <v>182</v>
      </c>
      <c r="B59" s="122" t="s">
        <v>33</v>
      </c>
      <c r="C59" s="261" t="s">
        <v>272</v>
      </c>
      <c r="D59" s="25"/>
      <c r="E59" s="25"/>
      <c r="F59" s="202">
        <f t="shared" ref="F59:H59" si="75">F60</f>
        <v>8153</v>
      </c>
      <c r="G59" s="202">
        <f t="shared" si="75"/>
        <v>8479</v>
      </c>
      <c r="H59" s="202">
        <f t="shared" si="75"/>
        <v>8818</v>
      </c>
      <c r="I59" s="26">
        <f t="shared" si="9"/>
        <v>0</v>
      </c>
      <c r="J59" s="26">
        <f t="shared" si="3"/>
        <v>0</v>
      </c>
      <c r="K59" s="26">
        <f t="shared" si="3"/>
        <v>0</v>
      </c>
      <c r="L59" s="18">
        <f t="shared" ref="L59:AL59" si="76">L60</f>
        <v>8153</v>
      </c>
      <c r="M59" s="18">
        <f t="shared" si="76"/>
        <v>8479</v>
      </c>
      <c r="N59" s="18">
        <f t="shared" si="76"/>
        <v>8818</v>
      </c>
      <c r="O59" s="18">
        <f t="shared" si="76"/>
        <v>0</v>
      </c>
      <c r="P59" s="18">
        <f t="shared" si="76"/>
        <v>0</v>
      </c>
      <c r="Q59" s="18">
        <f t="shared" si="76"/>
        <v>0</v>
      </c>
      <c r="R59" s="18">
        <f t="shared" si="76"/>
        <v>8153</v>
      </c>
      <c r="S59" s="18">
        <f t="shared" si="76"/>
        <v>8479</v>
      </c>
      <c r="T59" s="18">
        <f t="shared" si="76"/>
        <v>8818</v>
      </c>
      <c r="U59" s="18">
        <f t="shared" si="76"/>
        <v>0</v>
      </c>
      <c r="V59" s="18">
        <f t="shared" si="76"/>
        <v>0</v>
      </c>
      <c r="W59" s="18">
        <f t="shared" si="76"/>
        <v>0</v>
      </c>
      <c r="X59" s="18">
        <f t="shared" si="76"/>
        <v>8153</v>
      </c>
      <c r="Y59" s="18">
        <f t="shared" si="76"/>
        <v>8479</v>
      </c>
      <c r="Z59" s="18">
        <f t="shared" si="76"/>
        <v>8818</v>
      </c>
      <c r="AA59" s="18">
        <f t="shared" si="76"/>
        <v>0</v>
      </c>
      <c r="AB59" s="18">
        <f t="shared" si="76"/>
        <v>0</v>
      </c>
      <c r="AC59" s="18">
        <f t="shared" si="76"/>
        <v>0</v>
      </c>
      <c r="AD59" s="18">
        <f>AD60</f>
        <v>8153</v>
      </c>
      <c r="AE59" s="18">
        <f t="shared" si="76"/>
        <v>8479</v>
      </c>
      <c r="AF59" s="18">
        <f t="shared" si="76"/>
        <v>8818</v>
      </c>
      <c r="AG59" s="162">
        <f t="shared" si="76"/>
        <v>0</v>
      </c>
      <c r="AH59" s="18">
        <f t="shared" si="76"/>
        <v>0</v>
      </c>
      <c r="AI59" s="18">
        <f t="shared" si="76"/>
        <v>0</v>
      </c>
      <c r="AJ59" s="18">
        <f t="shared" si="76"/>
        <v>8153</v>
      </c>
      <c r="AK59" s="18">
        <f t="shared" si="76"/>
        <v>8479</v>
      </c>
      <c r="AL59" s="18">
        <f t="shared" si="76"/>
        <v>8818</v>
      </c>
    </row>
    <row r="60" spans="1:38" s="258" customFormat="1" ht="37.5" x14ac:dyDescent="0.25">
      <c r="A60" s="197">
        <v>182</v>
      </c>
      <c r="B60" s="255" t="s">
        <v>34</v>
      </c>
      <c r="C60" s="257" t="s">
        <v>273</v>
      </c>
      <c r="D60" s="25"/>
      <c r="E60" s="25"/>
      <c r="F60" s="202">
        <v>8153</v>
      </c>
      <c r="G60" s="202">
        <v>8479</v>
      </c>
      <c r="H60" s="202">
        <v>8818</v>
      </c>
      <c r="I60" s="26">
        <f t="shared" si="9"/>
        <v>0</v>
      </c>
      <c r="J60" s="26">
        <f t="shared" si="3"/>
        <v>0</v>
      </c>
      <c r="K60" s="26">
        <f t="shared" si="3"/>
        <v>0</v>
      </c>
      <c r="L60" s="18">
        <v>8153</v>
      </c>
      <c r="M60" s="18">
        <v>8479</v>
      </c>
      <c r="N60" s="18">
        <v>8818</v>
      </c>
      <c r="O60" s="18"/>
      <c r="P60" s="18"/>
      <c r="Q60" s="18"/>
      <c r="R60" s="145">
        <f t="shared" si="5"/>
        <v>8153</v>
      </c>
      <c r="S60" s="145">
        <f t="shared" si="5"/>
        <v>8479</v>
      </c>
      <c r="T60" s="145">
        <f t="shared" si="5"/>
        <v>8818</v>
      </c>
      <c r="U60" s="18"/>
      <c r="V60" s="18"/>
      <c r="W60" s="18"/>
      <c r="X60" s="145">
        <f t="shared" ref="X60:Z61" si="77">R60+U60</f>
        <v>8153</v>
      </c>
      <c r="Y60" s="145">
        <f t="shared" si="77"/>
        <v>8479</v>
      </c>
      <c r="Z60" s="145">
        <f t="shared" si="77"/>
        <v>8818</v>
      </c>
      <c r="AA60" s="18"/>
      <c r="AB60" s="18"/>
      <c r="AC60" s="18"/>
      <c r="AD60" s="145">
        <f>X60+AA60</f>
        <v>8153</v>
      </c>
      <c r="AE60" s="145">
        <f>Y60+AB60</f>
        <v>8479</v>
      </c>
      <c r="AF60" s="145">
        <f t="shared" ref="AD60:AF61" si="78">Z60+AC60</f>
        <v>8818</v>
      </c>
      <c r="AG60" s="162"/>
      <c r="AH60" s="18"/>
      <c r="AI60" s="18"/>
      <c r="AJ60" s="145">
        <f t="shared" ref="AJ60:AL61" si="79">AD60+AG60</f>
        <v>8153</v>
      </c>
      <c r="AK60" s="145">
        <f t="shared" si="79"/>
        <v>8479</v>
      </c>
      <c r="AL60" s="145">
        <f t="shared" si="79"/>
        <v>8818</v>
      </c>
    </row>
    <row r="61" spans="1:38" s="100" customFormat="1" ht="56.25" hidden="1" customHeight="1" x14ac:dyDescent="0.25">
      <c r="A61" s="95"/>
      <c r="B61" s="121" t="s">
        <v>274</v>
      </c>
      <c r="C61" s="109" t="s">
        <v>275</v>
      </c>
      <c r="D61" s="102"/>
      <c r="E61" s="102"/>
      <c r="F61" s="105">
        <v>0</v>
      </c>
      <c r="G61" s="105">
        <v>0</v>
      </c>
      <c r="H61" s="105">
        <v>0</v>
      </c>
      <c r="I61" s="98">
        <f t="shared" si="9"/>
        <v>0</v>
      </c>
      <c r="J61" s="98">
        <f t="shared" si="3"/>
        <v>0</v>
      </c>
      <c r="K61" s="98">
        <f t="shared" si="3"/>
        <v>0</v>
      </c>
      <c r="L61" s="105">
        <v>0</v>
      </c>
      <c r="M61" s="105">
        <v>0</v>
      </c>
      <c r="N61" s="105">
        <v>0</v>
      </c>
      <c r="O61" s="105"/>
      <c r="P61" s="105"/>
      <c r="Q61" s="105"/>
      <c r="R61" s="144">
        <f t="shared" si="5"/>
        <v>0</v>
      </c>
      <c r="S61" s="144">
        <f t="shared" si="5"/>
        <v>0</v>
      </c>
      <c r="T61" s="144">
        <f t="shared" si="5"/>
        <v>0</v>
      </c>
      <c r="U61" s="105"/>
      <c r="V61" s="105"/>
      <c r="W61" s="105"/>
      <c r="X61" s="144">
        <f t="shared" si="77"/>
        <v>0</v>
      </c>
      <c r="Y61" s="144">
        <f t="shared" si="77"/>
        <v>0</v>
      </c>
      <c r="Z61" s="144">
        <f t="shared" si="77"/>
        <v>0</v>
      </c>
      <c r="AA61" s="105"/>
      <c r="AB61" s="105"/>
      <c r="AC61" s="105"/>
      <c r="AD61" s="144">
        <f t="shared" si="78"/>
        <v>0</v>
      </c>
      <c r="AE61" s="144">
        <f t="shared" si="78"/>
        <v>0</v>
      </c>
      <c r="AF61" s="144">
        <f t="shared" si="78"/>
        <v>0</v>
      </c>
      <c r="AG61" s="160"/>
      <c r="AH61" s="105"/>
      <c r="AI61" s="105"/>
      <c r="AJ61" s="144">
        <f t="shared" si="79"/>
        <v>0</v>
      </c>
      <c r="AK61" s="144">
        <f t="shared" si="79"/>
        <v>0</v>
      </c>
      <c r="AL61" s="144">
        <f t="shared" si="79"/>
        <v>0</v>
      </c>
    </row>
    <row r="62" spans="1:38" s="253" customFormat="1" ht="37.5" x14ac:dyDescent="0.25">
      <c r="A62" s="268">
        <v>182</v>
      </c>
      <c r="B62" s="122" t="s">
        <v>35</v>
      </c>
      <c r="C62" s="280" t="s">
        <v>140</v>
      </c>
      <c r="D62" s="269"/>
      <c r="E62" s="269"/>
      <c r="F62" s="18">
        <f t="shared" ref="F62:AC62" si="80">F63+F66</f>
        <v>173</v>
      </c>
      <c r="G62" s="18">
        <f t="shared" si="80"/>
        <v>173</v>
      </c>
      <c r="H62" s="18">
        <f t="shared" si="80"/>
        <v>173</v>
      </c>
      <c r="I62" s="18">
        <f t="shared" si="80"/>
        <v>0</v>
      </c>
      <c r="J62" s="18">
        <f t="shared" si="80"/>
        <v>0</v>
      </c>
      <c r="K62" s="18">
        <f t="shared" si="80"/>
        <v>0</v>
      </c>
      <c r="L62" s="18">
        <f t="shared" si="80"/>
        <v>173</v>
      </c>
      <c r="M62" s="18">
        <f>M63+M66</f>
        <v>173</v>
      </c>
      <c r="N62" s="18">
        <f t="shared" si="80"/>
        <v>173</v>
      </c>
      <c r="O62" s="18">
        <f t="shared" si="80"/>
        <v>0</v>
      </c>
      <c r="P62" s="18">
        <f t="shared" si="80"/>
        <v>0</v>
      </c>
      <c r="Q62" s="18">
        <f t="shared" si="80"/>
        <v>0</v>
      </c>
      <c r="R62" s="18">
        <f t="shared" si="80"/>
        <v>173</v>
      </c>
      <c r="S62" s="18">
        <f t="shared" si="80"/>
        <v>173</v>
      </c>
      <c r="T62" s="18">
        <f t="shared" si="80"/>
        <v>173</v>
      </c>
      <c r="U62" s="18">
        <f t="shared" si="80"/>
        <v>0</v>
      </c>
      <c r="V62" s="18">
        <f t="shared" si="80"/>
        <v>0</v>
      </c>
      <c r="W62" s="18">
        <f t="shared" si="80"/>
        <v>0</v>
      </c>
      <c r="X62" s="18">
        <f t="shared" si="80"/>
        <v>173</v>
      </c>
      <c r="Y62" s="18">
        <f t="shared" si="80"/>
        <v>173</v>
      </c>
      <c r="Z62" s="18">
        <f t="shared" si="80"/>
        <v>173</v>
      </c>
      <c r="AA62" s="18">
        <f t="shared" si="80"/>
        <v>0</v>
      </c>
      <c r="AB62" s="18">
        <f t="shared" si="80"/>
        <v>0</v>
      </c>
      <c r="AC62" s="18">
        <f t="shared" si="80"/>
        <v>0</v>
      </c>
      <c r="AD62" s="18">
        <f>AD63+AD66</f>
        <v>173</v>
      </c>
      <c r="AE62" s="18">
        <f t="shared" ref="AE62:AL62" si="81">AE63+AE66</f>
        <v>173</v>
      </c>
      <c r="AF62" s="18">
        <f>AF63+AF66</f>
        <v>173</v>
      </c>
      <c r="AG62" s="162">
        <f t="shared" si="81"/>
        <v>0</v>
      </c>
      <c r="AH62" s="18">
        <f t="shared" si="81"/>
        <v>0</v>
      </c>
      <c r="AI62" s="18">
        <f t="shared" si="81"/>
        <v>0</v>
      </c>
      <c r="AJ62" s="18">
        <f t="shared" si="81"/>
        <v>173</v>
      </c>
      <c r="AK62" s="18">
        <f t="shared" si="81"/>
        <v>173</v>
      </c>
      <c r="AL62" s="18">
        <f t="shared" si="81"/>
        <v>173</v>
      </c>
    </row>
    <row r="63" spans="1:38" s="253" customFormat="1" x14ac:dyDescent="0.25">
      <c r="A63" s="268">
        <v>900</v>
      </c>
      <c r="B63" s="255" t="s">
        <v>36</v>
      </c>
      <c r="C63" s="261" t="s">
        <v>141</v>
      </c>
      <c r="D63" s="269"/>
      <c r="E63" s="269"/>
      <c r="F63" s="18">
        <v>80</v>
      </c>
      <c r="G63" s="18">
        <v>80</v>
      </c>
      <c r="H63" s="18">
        <v>80</v>
      </c>
      <c r="I63" s="93">
        <f t="shared" si="9"/>
        <v>0</v>
      </c>
      <c r="J63" s="93">
        <f t="shared" si="3"/>
        <v>0</v>
      </c>
      <c r="K63" s="93">
        <f t="shared" si="3"/>
        <v>0</v>
      </c>
      <c r="L63" s="18">
        <v>80</v>
      </c>
      <c r="M63" s="18">
        <v>80</v>
      </c>
      <c r="N63" s="18">
        <v>80</v>
      </c>
      <c r="O63" s="18"/>
      <c r="P63" s="18"/>
      <c r="Q63" s="18"/>
      <c r="R63" s="152">
        <f t="shared" si="5"/>
        <v>80</v>
      </c>
      <c r="S63" s="152">
        <f t="shared" si="5"/>
        <v>80</v>
      </c>
      <c r="T63" s="152">
        <f t="shared" si="5"/>
        <v>80</v>
      </c>
      <c r="U63" s="18"/>
      <c r="V63" s="18"/>
      <c r="W63" s="18"/>
      <c r="X63" s="152">
        <f t="shared" ref="X63:Z63" si="82">R63+U63</f>
        <v>80</v>
      </c>
      <c r="Y63" s="152">
        <f t="shared" si="82"/>
        <v>80</v>
      </c>
      <c r="Z63" s="152">
        <f t="shared" si="82"/>
        <v>80</v>
      </c>
      <c r="AA63" s="18"/>
      <c r="AB63" s="18"/>
      <c r="AC63" s="18"/>
      <c r="AD63" s="152">
        <f>AD64+AD65</f>
        <v>80</v>
      </c>
      <c r="AE63" s="152">
        <f t="shared" ref="AE63:AL63" si="83">AE64+AE65</f>
        <v>80</v>
      </c>
      <c r="AF63" s="152">
        <f t="shared" si="83"/>
        <v>80</v>
      </c>
      <c r="AG63" s="216">
        <f t="shared" si="83"/>
        <v>0</v>
      </c>
      <c r="AH63" s="152">
        <f t="shared" si="83"/>
        <v>0</v>
      </c>
      <c r="AI63" s="152">
        <f t="shared" si="83"/>
        <v>0</v>
      </c>
      <c r="AJ63" s="152">
        <f>AJ64+AJ65</f>
        <v>80</v>
      </c>
      <c r="AK63" s="152">
        <f t="shared" si="83"/>
        <v>80</v>
      </c>
      <c r="AL63" s="152">
        <f t="shared" si="83"/>
        <v>80</v>
      </c>
    </row>
    <row r="64" spans="1:38" s="253" customFormat="1" x14ac:dyDescent="0.25">
      <c r="A64" s="268">
        <v>900</v>
      </c>
      <c r="B64" s="351" t="s">
        <v>36</v>
      </c>
      <c r="C64" s="281" t="s">
        <v>141</v>
      </c>
      <c r="D64" s="269"/>
      <c r="E64" s="269"/>
      <c r="F64" s="18"/>
      <c r="G64" s="18"/>
      <c r="H64" s="18"/>
      <c r="I64" s="93"/>
      <c r="J64" s="93"/>
      <c r="K64" s="93"/>
      <c r="L64" s="18"/>
      <c r="M64" s="18"/>
      <c r="N64" s="18"/>
      <c r="O64" s="18"/>
      <c r="P64" s="18"/>
      <c r="Q64" s="18"/>
      <c r="R64" s="152"/>
      <c r="S64" s="152"/>
      <c r="T64" s="152"/>
      <c r="U64" s="18"/>
      <c r="V64" s="18"/>
      <c r="W64" s="18"/>
      <c r="X64" s="152"/>
      <c r="Y64" s="152"/>
      <c r="Z64" s="152"/>
      <c r="AA64" s="18"/>
      <c r="AB64" s="18"/>
      <c r="AC64" s="18"/>
      <c r="AD64" s="152">
        <v>80</v>
      </c>
      <c r="AE64" s="152">
        <v>80</v>
      </c>
      <c r="AF64" s="152">
        <v>80</v>
      </c>
      <c r="AG64" s="162">
        <v>-80</v>
      </c>
      <c r="AH64" s="18">
        <v>-80</v>
      </c>
      <c r="AI64" s="18">
        <v>-80</v>
      </c>
      <c r="AJ64" s="152">
        <f t="shared" ref="AJ64:AL65" si="84">AD64+AG64</f>
        <v>0</v>
      </c>
      <c r="AK64" s="152">
        <f t="shared" si="84"/>
        <v>0</v>
      </c>
      <c r="AL64" s="152">
        <f t="shared" si="84"/>
        <v>0</v>
      </c>
    </row>
    <row r="65" spans="1:39" s="253" customFormat="1" ht="56.25" x14ac:dyDescent="0.25">
      <c r="A65" s="268">
        <v>900</v>
      </c>
      <c r="B65" s="351" t="s">
        <v>482</v>
      </c>
      <c r="C65" s="281" t="s">
        <v>483</v>
      </c>
      <c r="D65" s="269"/>
      <c r="E65" s="269"/>
      <c r="F65" s="18"/>
      <c r="G65" s="18"/>
      <c r="H65" s="18"/>
      <c r="I65" s="93"/>
      <c r="J65" s="93"/>
      <c r="K65" s="93"/>
      <c r="L65" s="18"/>
      <c r="M65" s="18"/>
      <c r="N65" s="18"/>
      <c r="O65" s="18"/>
      <c r="P65" s="18"/>
      <c r="Q65" s="18"/>
      <c r="R65" s="152"/>
      <c r="S65" s="152"/>
      <c r="T65" s="152"/>
      <c r="U65" s="18"/>
      <c r="V65" s="18"/>
      <c r="W65" s="18"/>
      <c r="X65" s="152"/>
      <c r="Y65" s="152"/>
      <c r="Z65" s="152"/>
      <c r="AA65" s="18"/>
      <c r="AB65" s="18"/>
      <c r="AC65" s="18"/>
      <c r="AD65" s="152"/>
      <c r="AE65" s="152"/>
      <c r="AF65" s="152"/>
      <c r="AG65" s="162">
        <v>80</v>
      </c>
      <c r="AH65" s="18">
        <v>80</v>
      </c>
      <c r="AI65" s="18">
        <v>80</v>
      </c>
      <c r="AJ65" s="152">
        <f t="shared" si="84"/>
        <v>80</v>
      </c>
      <c r="AK65" s="152">
        <f t="shared" si="84"/>
        <v>80</v>
      </c>
      <c r="AL65" s="152">
        <f t="shared" si="84"/>
        <v>80</v>
      </c>
    </row>
    <row r="66" spans="1:39" s="253" customFormat="1" ht="56.25" x14ac:dyDescent="0.25">
      <c r="A66" s="268">
        <v>919</v>
      </c>
      <c r="B66" s="255" t="s">
        <v>37</v>
      </c>
      <c r="C66" s="261" t="s">
        <v>142</v>
      </c>
      <c r="D66" s="269"/>
      <c r="E66" s="269"/>
      <c r="F66" s="18">
        <f>F68</f>
        <v>93</v>
      </c>
      <c r="G66" s="18">
        <f>G68</f>
        <v>93</v>
      </c>
      <c r="H66" s="18">
        <f>H68</f>
        <v>93</v>
      </c>
      <c r="I66" s="93">
        <f t="shared" si="9"/>
        <v>0</v>
      </c>
      <c r="J66" s="93">
        <f t="shared" si="3"/>
        <v>0</v>
      </c>
      <c r="K66" s="93">
        <f t="shared" si="3"/>
        <v>0</v>
      </c>
      <c r="L66" s="18">
        <f>L68</f>
        <v>93</v>
      </c>
      <c r="M66" s="18">
        <f>M68</f>
        <v>93</v>
      </c>
      <c r="N66" s="18">
        <f>N68</f>
        <v>93</v>
      </c>
      <c r="O66" s="18">
        <f t="shared" ref="O66:AC66" si="85">O68</f>
        <v>0</v>
      </c>
      <c r="P66" s="18">
        <f t="shared" si="85"/>
        <v>0</v>
      </c>
      <c r="Q66" s="18">
        <f t="shared" si="85"/>
        <v>0</v>
      </c>
      <c r="R66" s="18">
        <f t="shared" si="85"/>
        <v>93</v>
      </c>
      <c r="S66" s="18">
        <f t="shared" si="85"/>
        <v>93</v>
      </c>
      <c r="T66" s="18">
        <f t="shared" si="85"/>
        <v>93</v>
      </c>
      <c r="U66" s="18">
        <f t="shared" si="85"/>
        <v>0</v>
      </c>
      <c r="V66" s="18">
        <f t="shared" si="85"/>
        <v>0</v>
      </c>
      <c r="W66" s="18">
        <f t="shared" si="85"/>
        <v>0</v>
      </c>
      <c r="X66" s="18">
        <f t="shared" si="85"/>
        <v>93</v>
      </c>
      <c r="Y66" s="18">
        <f t="shared" si="85"/>
        <v>93</v>
      </c>
      <c r="Z66" s="18">
        <f t="shared" si="85"/>
        <v>93</v>
      </c>
      <c r="AA66" s="18">
        <f t="shared" si="85"/>
        <v>0</v>
      </c>
      <c r="AB66" s="18">
        <f t="shared" si="85"/>
        <v>0</v>
      </c>
      <c r="AC66" s="18">
        <f t="shared" si="85"/>
        <v>0</v>
      </c>
      <c r="AD66" s="18">
        <f>AD67</f>
        <v>93</v>
      </c>
      <c r="AE66" s="18">
        <f t="shared" ref="AE66:AL66" si="86">AE67</f>
        <v>93</v>
      </c>
      <c r="AF66" s="18">
        <f t="shared" si="86"/>
        <v>93</v>
      </c>
      <c r="AG66" s="162">
        <f t="shared" si="86"/>
        <v>0</v>
      </c>
      <c r="AH66" s="18">
        <f t="shared" si="86"/>
        <v>0</v>
      </c>
      <c r="AI66" s="18">
        <f t="shared" si="86"/>
        <v>0</v>
      </c>
      <c r="AJ66" s="18">
        <f t="shared" si="86"/>
        <v>93</v>
      </c>
      <c r="AK66" s="18">
        <f t="shared" si="86"/>
        <v>93</v>
      </c>
      <c r="AL66" s="18">
        <f t="shared" si="86"/>
        <v>93</v>
      </c>
    </row>
    <row r="67" spans="1:39" s="253" customFormat="1" ht="75" x14ac:dyDescent="0.25">
      <c r="A67" s="268">
        <v>919</v>
      </c>
      <c r="B67" s="255" t="s">
        <v>38</v>
      </c>
      <c r="C67" s="264" t="s">
        <v>471</v>
      </c>
      <c r="D67" s="269"/>
      <c r="E67" s="269"/>
      <c r="F67" s="18"/>
      <c r="G67" s="18"/>
      <c r="H67" s="18"/>
      <c r="I67" s="93"/>
      <c r="J67" s="93"/>
      <c r="K67" s="93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>
        <f>AD68+AD69</f>
        <v>93</v>
      </c>
      <c r="AE67" s="18">
        <f t="shared" ref="AE67:AL67" si="87">AE68+AE69</f>
        <v>93</v>
      </c>
      <c r="AF67" s="18">
        <f t="shared" si="87"/>
        <v>93</v>
      </c>
      <c r="AG67" s="162">
        <f t="shared" si="87"/>
        <v>0</v>
      </c>
      <c r="AH67" s="18">
        <f t="shared" si="87"/>
        <v>0</v>
      </c>
      <c r="AI67" s="18">
        <f t="shared" si="87"/>
        <v>0</v>
      </c>
      <c r="AJ67" s="18">
        <f>AJ68+AJ69</f>
        <v>93</v>
      </c>
      <c r="AK67" s="18">
        <f t="shared" si="87"/>
        <v>93</v>
      </c>
      <c r="AL67" s="18">
        <f t="shared" si="87"/>
        <v>93</v>
      </c>
    </row>
    <row r="68" spans="1:39" s="253" customFormat="1" ht="75" hidden="1" x14ac:dyDescent="0.25">
      <c r="A68" s="352">
        <v>919</v>
      </c>
      <c r="B68" s="371" t="s">
        <v>38</v>
      </c>
      <c r="C68" s="372" t="s">
        <v>471</v>
      </c>
      <c r="D68" s="373"/>
      <c r="E68" s="373"/>
      <c r="F68" s="374">
        <v>93</v>
      </c>
      <c r="G68" s="374">
        <v>93</v>
      </c>
      <c r="H68" s="374">
        <v>93</v>
      </c>
      <c r="I68" s="375">
        <f t="shared" si="9"/>
        <v>0</v>
      </c>
      <c r="J68" s="375">
        <f t="shared" si="3"/>
        <v>0</v>
      </c>
      <c r="K68" s="375">
        <f t="shared" si="3"/>
        <v>0</v>
      </c>
      <c r="L68" s="374">
        <v>93</v>
      </c>
      <c r="M68" s="374">
        <v>93</v>
      </c>
      <c r="N68" s="374">
        <v>93</v>
      </c>
      <c r="O68" s="374"/>
      <c r="P68" s="374"/>
      <c r="Q68" s="374"/>
      <c r="R68" s="376">
        <f t="shared" si="5"/>
        <v>93</v>
      </c>
      <c r="S68" s="376">
        <f t="shared" si="5"/>
        <v>93</v>
      </c>
      <c r="T68" s="376">
        <f t="shared" si="5"/>
        <v>93</v>
      </c>
      <c r="U68" s="374"/>
      <c r="V68" s="374"/>
      <c r="W68" s="374"/>
      <c r="X68" s="376">
        <f t="shared" ref="X68:Z99" si="88">R68+U68</f>
        <v>93</v>
      </c>
      <c r="Y68" s="376">
        <f t="shared" si="88"/>
        <v>93</v>
      </c>
      <c r="Z68" s="376">
        <f t="shared" si="88"/>
        <v>93</v>
      </c>
      <c r="AA68" s="374"/>
      <c r="AB68" s="374"/>
      <c r="AC68" s="374"/>
      <c r="AD68" s="376">
        <f t="shared" ref="AD68:AF99" si="89">X68+AA68</f>
        <v>93</v>
      </c>
      <c r="AE68" s="376">
        <f t="shared" si="89"/>
        <v>93</v>
      </c>
      <c r="AF68" s="376">
        <f t="shared" si="89"/>
        <v>93</v>
      </c>
      <c r="AG68" s="374">
        <v>-93</v>
      </c>
      <c r="AH68" s="374">
        <v>-93</v>
      </c>
      <c r="AI68" s="374">
        <v>-93</v>
      </c>
      <c r="AJ68" s="376">
        <f>AD68+AG68</f>
        <v>0</v>
      </c>
      <c r="AK68" s="376">
        <f t="shared" ref="AK68:AL99" si="90">AE68+AH68</f>
        <v>0</v>
      </c>
      <c r="AL68" s="376">
        <f t="shared" si="90"/>
        <v>0</v>
      </c>
    </row>
    <row r="69" spans="1:39" s="253" customFormat="1" ht="99.75" customHeight="1" x14ac:dyDescent="0.25">
      <c r="A69" s="268">
        <v>919</v>
      </c>
      <c r="B69" s="255" t="s">
        <v>470</v>
      </c>
      <c r="C69" s="257" t="s">
        <v>472</v>
      </c>
      <c r="D69" s="269"/>
      <c r="E69" s="269"/>
      <c r="F69" s="18"/>
      <c r="G69" s="18"/>
      <c r="H69" s="18"/>
      <c r="I69" s="93"/>
      <c r="J69" s="93"/>
      <c r="K69" s="93"/>
      <c r="L69" s="18"/>
      <c r="M69" s="18"/>
      <c r="N69" s="18"/>
      <c r="O69" s="18"/>
      <c r="P69" s="18"/>
      <c r="Q69" s="18"/>
      <c r="R69" s="152"/>
      <c r="S69" s="152"/>
      <c r="T69" s="152"/>
      <c r="U69" s="18"/>
      <c r="V69" s="18"/>
      <c r="W69" s="18"/>
      <c r="X69" s="152"/>
      <c r="Y69" s="152"/>
      <c r="Z69" s="152"/>
      <c r="AA69" s="18"/>
      <c r="AB69" s="18"/>
      <c r="AC69" s="18"/>
      <c r="AD69" s="152">
        <v>0</v>
      </c>
      <c r="AE69" s="152">
        <v>0</v>
      </c>
      <c r="AF69" s="152">
        <v>0</v>
      </c>
      <c r="AG69" s="162">
        <v>93</v>
      </c>
      <c r="AH69" s="18">
        <v>93</v>
      </c>
      <c r="AI69" s="18">
        <v>93</v>
      </c>
      <c r="AJ69" s="152">
        <f t="shared" ref="AJ69:AJ99" si="91">AD69+AG69</f>
        <v>93</v>
      </c>
      <c r="AK69" s="152">
        <f t="shared" si="90"/>
        <v>93</v>
      </c>
      <c r="AL69" s="152">
        <f t="shared" si="90"/>
        <v>93</v>
      </c>
    </row>
    <row r="70" spans="1:39" s="355" customFormat="1" ht="21" x14ac:dyDescent="0.25">
      <c r="A70" s="353"/>
      <c r="B70" s="255"/>
      <c r="C70" s="146" t="s">
        <v>276</v>
      </c>
      <c r="D70" s="269"/>
      <c r="E70" s="269"/>
      <c r="F70" s="19">
        <f>F71+F99+F107+F118+F131+F160</f>
        <v>54872.600000000006</v>
      </c>
      <c r="G70" s="19">
        <f>G71+G99+G107+G118+G131+G160</f>
        <v>65547.700000000012</v>
      </c>
      <c r="H70" s="19">
        <f>H71+H99+H107+H118+H131+H160</f>
        <v>66012.700000000012</v>
      </c>
      <c r="I70" s="93">
        <f t="shared" si="9"/>
        <v>3105</v>
      </c>
      <c r="J70" s="93">
        <f t="shared" si="3"/>
        <v>3229</v>
      </c>
      <c r="K70" s="93">
        <f t="shared" si="3"/>
        <v>3358</v>
      </c>
      <c r="L70" s="19">
        <f t="shared" ref="L70:Q70" si="92">L71+L99+L107+L118+L131+L160</f>
        <v>57977.600000000006</v>
      </c>
      <c r="M70" s="19">
        <f t="shared" si="92"/>
        <v>68776.700000000012</v>
      </c>
      <c r="N70" s="19">
        <f t="shared" si="92"/>
        <v>69370.700000000012</v>
      </c>
      <c r="O70" s="19">
        <f t="shared" si="92"/>
        <v>5648</v>
      </c>
      <c r="P70" s="19">
        <f t="shared" si="92"/>
        <v>0</v>
      </c>
      <c r="Q70" s="19">
        <f t="shared" si="92"/>
        <v>0</v>
      </c>
      <c r="R70" s="354">
        <f t="shared" si="5"/>
        <v>63625.600000000006</v>
      </c>
      <c r="S70" s="354">
        <f t="shared" si="5"/>
        <v>68776.700000000012</v>
      </c>
      <c r="T70" s="354">
        <f t="shared" si="5"/>
        <v>69370.700000000012</v>
      </c>
      <c r="U70" s="209">
        <f>U71+U99+U107+U118+U131+U160</f>
        <v>0</v>
      </c>
      <c r="V70" s="209">
        <f>V71+V99+V107+V118+V131+V160</f>
        <v>0</v>
      </c>
      <c r="W70" s="209">
        <f>W71+W99+W107+W118+W131+W160</f>
        <v>0</v>
      </c>
      <c r="X70" s="354">
        <f t="shared" si="88"/>
        <v>63625.600000000006</v>
      </c>
      <c r="Y70" s="354">
        <f t="shared" si="88"/>
        <v>68776.700000000012</v>
      </c>
      <c r="Z70" s="354">
        <f t="shared" si="88"/>
        <v>69370.700000000012</v>
      </c>
      <c r="AA70" s="209">
        <f>AA71+AA99+AA107+AA118+AA131+AA160</f>
        <v>0</v>
      </c>
      <c r="AB70" s="209">
        <f>AB71+AB99+AB107+AB118+AB131+AB160</f>
        <v>0</v>
      </c>
      <c r="AC70" s="209">
        <f>AC71+AC99+AC107+AC118+AC131+AC160</f>
        <v>0</v>
      </c>
      <c r="AD70" s="354">
        <f t="shared" si="89"/>
        <v>63625.600000000006</v>
      </c>
      <c r="AE70" s="354">
        <f t="shared" si="89"/>
        <v>68776.700000000012</v>
      </c>
      <c r="AF70" s="354">
        <f t="shared" si="89"/>
        <v>69370.700000000012</v>
      </c>
      <c r="AG70" s="314">
        <f>AG71+AG99+AG107+AG118+AG131+AG160</f>
        <v>0</v>
      </c>
      <c r="AH70" s="209">
        <f>AH71+AH99+AH107+AH118+AH131+AH160</f>
        <v>0</v>
      </c>
      <c r="AI70" s="209">
        <f>AI71+AI99+AI107+AI118+AI131+AI160</f>
        <v>0</v>
      </c>
      <c r="AJ70" s="354">
        <f t="shared" si="91"/>
        <v>63625.600000000006</v>
      </c>
      <c r="AK70" s="354">
        <f t="shared" si="90"/>
        <v>68776.700000000012</v>
      </c>
      <c r="AL70" s="354">
        <f t="shared" si="90"/>
        <v>69370.700000000012</v>
      </c>
    </row>
    <row r="71" spans="1:39" s="253" customFormat="1" ht="37.5" x14ac:dyDescent="0.25">
      <c r="A71" s="268"/>
      <c r="B71" s="122" t="s">
        <v>39</v>
      </c>
      <c r="C71" s="356" t="s">
        <v>144</v>
      </c>
      <c r="D71" s="269"/>
      <c r="E71" s="269"/>
      <c r="F71" s="19">
        <f>F72+F74+F91+F94</f>
        <v>43932.800000000003</v>
      </c>
      <c r="G71" s="19">
        <f>G72+G74+G91+G94</f>
        <v>44542.9</v>
      </c>
      <c r="H71" s="19">
        <f>H72+H74+H91+H94</f>
        <v>45508.9</v>
      </c>
      <c r="I71" s="93">
        <f t="shared" si="9"/>
        <v>3105</v>
      </c>
      <c r="J71" s="93">
        <f t="shared" si="3"/>
        <v>3229</v>
      </c>
      <c r="K71" s="93">
        <f t="shared" si="3"/>
        <v>3358</v>
      </c>
      <c r="L71" s="19">
        <f t="shared" ref="L71:Q71" si="93">L72+L74+L91+L94</f>
        <v>47037.8</v>
      </c>
      <c r="M71" s="19">
        <f t="shared" si="93"/>
        <v>47771.9</v>
      </c>
      <c r="N71" s="19">
        <f t="shared" si="93"/>
        <v>48866.9</v>
      </c>
      <c r="O71" s="19">
        <f t="shared" si="93"/>
        <v>0</v>
      </c>
      <c r="P71" s="19">
        <f t="shared" si="93"/>
        <v>0</v>
      </c>
      <c r="Q71" s="19">
        <f t="shared" si="93"/>
        <v>0</v>
      </c>
      <c r="R71" s="152">
        <f t="shared" si="5"/>
        <v>47037.8</v>
      </c>
      <c r="S71" s="152">
        <f t="shared" si="5"/>
        <v>47771.9</v>
      </c>
      <c r="T71" s="152">
        <f t="shared" si="5"/>
        <v>48866.9</v>
      </c>
      <c r="U71" s="19">
        <f>U72+U74+U91+U94</f>
        <v>0</v>
      </c>
      <c r="V71" s="19">
        <f>V72+V74+V91+V94</f>
        <v>0</v>
      </c>
      <c r="W71" s="19">
        <f>W72+W74+W91+W94</f>
        <v>0</v>
      </c>
      <c r="X71" s="152">
        <f t="shared" si="88"/>
        <v>47037.8</v>
      </c>
      <c r="Y71" s="152">
        <f t="shared" si="88"/>
        <v>47771.9</v>
      </c>
      <c r="Z71" s="152">
        <f t="shared" si="88"/>
        <v>48866.9</v>
      </c>
      <c r="AA71" s="19">
        <f>AA72+AA74+AA91+AA94</f>
        <v>0</v>
      </c>
      <c r="AB71" s="19">
        <f>AB72+AB74+AB91+AB94</f>
        <v>0</v>
      </c>
      <c r="AC71" s="19">
        <f>AC72+AC74+AC91+AC94</f>
        <v>0</v>
      </c>
      <c r="AD71" s="152">
        <f t="shared" si="89"/>
        <v>47037.8</v>
      </c>
      <c r="AE71" s="152">
        <f t="shared" si="89"/>
        <v>47771.9</v>
      </c>
      <c r="AF71" s="152">
        <f t="shared" si="89"/>
        <v>48866.9</v>
      </c>
      <c r="AG71" s="141">
        <f>AG72+AG74+AG91+AG94</f>
        <v>8.1999999999999886</v>
      </c>
      <c r="AH71" s="19">
        <f>AH72+AH74+AH91+AH94</f>
        <v>-11.9</v>
      </c>
      <c r="AI71" s="19">
        <f>AI72+AI74+AI91+AI94</f>
        <v>-6.9</v>
      </c>
      <c r="AJ71" s="152">
        <f t="shared" si="91"/>
        <v>47046</v>
      </c>
      <c r="AK71" s="152">
        <f t="shared" si="90"/>
        <v>47760</v>
      </c>
      <c r="AL71" s="152">
        <f t="shared" si="90"/>
        <v>48860</v>
      </c>
    </row>
    <row r="72" spans="1:39" s="253" customFormat="1" x14ac:dyDescent="0.25">
      <c r="A72" s="268"/>
      <c r="B72" s="122" t="s">
        <v>40</v>
      </c>
      <c r="C72" s="261" t="s">
        <v>145</v>
      </c>
      <c r="D72" s="269"/>
      <c r="E72" s="269"/>
      <c r="F72" s="18">
        <f t="shared" ref="F72:H72" si="94">F73</f>
        <v>16.8</v>
      </c>
      <c r="G72" s="18">
        <f t="shared" si="94"/>
        <v>11.9</v>
      </c>
      <c r="H72" s="18">
        <f t="shared" si="94"/>
        <v>6.9</v>
      </c>
      <c r="I72" s="93">
        <f t="shared" si="9"/>
        <v>0</v>
      </c>
      <c r="J72" s="93">
        <f t="shared" si="3"/>
        <v>0</v>
      </c>
      <c r="K72" s="93">
        <f t="shared" si="3"/>
        <v>0</v>
      </c>
      <c r="L72" s="18">
        <f t="shared" ref="L72:Q72" si="95">L73</f>
        <v>16.8</v>
      </c>
      <c r="M72" s="18">
        <f t="shared" si="95"/>
        <v>11.9</v>
      </c>
      <c r="N72" s="18">
        <f t="shared" si="95"/>
        <v>6.9</v>
      </c>
      <c r="O72" s="18">
        <f t="shared" si="95"/>
        <v>0</v>
      </c>
      <c r="P72" s="18">
        <f t="shared" si="95"/>
        <v>0</v>
      </c>
      <c r="Q72" s="18">
        <f t="shared" si="95"/>
        <v>0</v>
      </c>
      <c r="R72" s="152">
        <f t="shared" si="5"/>
        <v>16.8</v>
      </c>
      <c r="S72" s="152">
        <f t="shared" si="5"/>
        <v>11.9</v>
      </c>
      <c r="T72" s="152">
        <f t="shared" si="5"/>
        <v>6.9</v>
      </c>
      <c r="U72" s="18">
        <f t="shared" ref="U72:W72" si="96">U73</f>
        <v>0</v>
      </c>
      <c r="V72" s="18">
        <f t="shared" si="96"/>
        <v>0</v>
      </c>
      <c r="W72" s="18">
        <f t="shared" si="96"/>
        <v>0</v>
      </c>
      <c r="X72" s="152">
        <f t="shared" si="88"/>
        <v>16.8</v>
      </c>
      <c r="Y72" s="152">
        <f t="shared" si="88"/>
        <v>11.9</v>
      </c>
      <c r="Z72" s="152">
        <f t="shared" si="88"/>
        <v>6.9</v>
      </c>
      <c r="AA72" s="18">
        <f t="shared" ref="AA72:AC72" si="97">AA73</f>
        <v>0</v>
      </c>
      <c r="AB72" s="18">
        <f t="shared" si="97"/>
        <v>0</v>
      </c>
      <c r="AC72" s="18">
        <f t="shared" si="97"/>
        <v>0</v>
      </c>
      <c r="AD72" s="152">
        <f t="shared" si="89"/>
        <v>16.8</v>
      </c>
      <c r="AE72" s="152">
        <f t="shared" si="89"/>
        <v>11.9</v>
      </c>
      <c r="AF72" s="152">
        <f t="shared" si="89"/>
        <v>6.9</v>
      </c>
      <c r="AG72" s="162">
        <f t="shared" ref="AG72:AI72" si="98">AG73</f>
        <v>-16.8</v>
      </c>
      <c r="AH72" s="18">
        <f t="shared" si="98"/>
        <v>-11.9</v>
      </c>
      <c r="AI72" s="18">
        <f t="shared" si="98"/>
        <v>-6.9</v>
      </c>
      <c r="AJ72" s="152">
        <f t="shared" si="91"/>
        <v>0</v>
      </c>
      <c r="AK72" s="152">
        <f t="shared" si="90"/>
        <v>0</v>
      </c>
      <c r="AL72" s="152">
        <f t="shared" si="90"/>
        <v>0</v>
      </c>
    </row>
    <row r="73" spans="1:39" s="253" customFormat="1" ht="37.5" x14ac:dyDescent="0.25">
      <c r="A73" s="268">
        <v>900</v>
      </c>
      <c r="B73" s="255" t="s">
        <v>41</v>
      </c>
      <c r="C73" s="257" t="s">
        <v>146</v>
      </c>
      <c r="D73" s="269"/>
      <c r="E73" s="269"/>
      <c r="F73" s="18">
        <v>16.8</v>
      </c>
      <c r="G73" s="18">
        <v>11.9</v>
      </c>
      <c r="H73" s="18">
        <v>6.9</v>
      </c>
      <c r="I73" s="93">
        <f t="shared" si="9"/>
        <v>0</v>
      </c>
      <c r="J73" s="93">
        <f t="shared" si="3"/>
        <v>0</v>
      </c>
      <c r="K73" s="93">
        <f t="shared" si="3"/>
        <v>0</v>
      </c>
      <c r="L73" s="18">
        <v>16.8</v>
      </c>
      <c r="M73" s="18">
        <v>11.9</v>
      </c>
      <c r="N73" s="18">
        <v>6.9</v>
      </c>
      <c r="O73" s="18"/>
      <c r="P73" s="18"/>
      <c r="Q73" s="18"/>
      <c r="R73" s="152">
        <f t="shared" si="5"/>
        <v>16.8</v>
      </c>
      <c r="S73" s="152">
        <f t="shared" si="5"/>
        <v>11.9</v>
      </c>
      <c r="T73" s="152">
        <f t="shared" si="5"/>
        <v>6.9</v>
      </c>
      <c r="U73" s="18"/>
      <c r="V73" s="18"/>
      <c r="W73" s="18"/>
      <c r="X73" s="152">
        <f t="shared" si="88"/>
        <v>16.8</v>
      </c>
      <c r="Y73" s="152">
        <f t="shared" si="88"/>
        <v>11.9</v>
      </c>
      <c r="Z73" s="152">
        <f t="shared" si="88"/>
        <v>6.9</v>
      </c>
      <c r="AA73" s="18"/>
      <c r="AB73" s="18"/>
      <c r="AC73" s="18"/>
      <c r="AD73" s="152">
        <f t="shared" si="89"/>
        <v>16.8</v>
      </c>
      <c r="AE73" s="152">
        <f t="shared" si="89"/>
        <v>11.9</v>
      </c>
      <c r="AF73" s="152">
        <f t="shared" si="89"/>
        <v>6.9</v>
      </c>
      <c r="AG73" s="162">
        <v>-16.8</v>
      </c>
      <c r="AH73" s="18">
        <v>-11.9</v>
      </c>
      <c r="AI73" s="18">
        <v>-6.9</v>
      </c>
      <c r="AJ73" s="152">
        <f t="shared" si="91"/>
        <v>0</v>
      </c>
      <c r="AK73" s="152">
        <f t="shared" si="90"/>
        <v>0</v>
      </c>
      <c r="AL73" s="152">
        <f t="shared" si="90"/>
        <v>0</v>
      </c>
    </row>
    <row r="74" spans="1:39" s="253" customFormat="1" ht="75" x14ac:dyDescent="0.25">
      <c r="A74" s="268">
        <v>905</v>
      </c>
      <c r="B74" s="122" t="s">
        <v>42</v>
      </c>
      <c r="C74" s="280" t="s">
        <v>147</v>
      </c>
      <c r="D74" s="269"/>
      <c r="E74" s="269"/>
      <c r="F74" s="18">
        <f>F75+F80+F82+F86</f>
        <v>40886</v>
      </c>
      <c r="G74" s="18">
        <f>G75+G80+G82+G86</f>
        <v>41539</v>
      </c>
      <c r="H74" s="18">
        <f>H75+H80+H82+H86</f>
        <v>42510</v>
      </c>
      <c r="I74" s="93">
        <f t="shared" si="9"/>
        <v>3105</v>
      </c>
      <c r="J74" s="93">
        <f t="shared" si="3"/>
        <v>3229</v>
      </c>
      <c r="K74" s="93">
        <f t="shared" si="3"/>
        <v>3358</v>
      </c>
      <c r="L74" s="18">
        <f t="shared" ref="L74:Q74" si="99">L75+L80+L82+L86</f>
        <v>43991</v>
      </c>
      <c r="M74" s="18">
        <f t="shared" si="99"/>
        <v>44768</v>
      </c>
      <c r="N74" s="18">
        <f t="shared" si="99"/>
        <v>45868</v>
      </c>
      <c r="O74" s="18">
        <f t="shared" si="99"/>
        <v>0</v>
      </c>
      <c r="P74" s="18">
        <f t="shared" si="99"/>
        <v>0</v>
      </c>
      <c r="Q74" s="18">
        <f t="shared" si="99"/>
        <v>0</v>
      </c>
      <c r="R74" s="152">
        <f t="shared" si="5"/>
        <v>43991</v>
      </c>
      <c r="S74" s="152">
        <f t="shared" si="5"/>
        <v>44768</v>
      </c>
      <c r="T74" s="152">
        <f t="shared" si="5"/>
        <v>45868</v>
      </c>
      <c r="U74" s="18">
        <f>U75+U80+U82+U86</f>
        <v>0</v>
      </c>
      <c r="V74" s="18">
        <f>V75+V80+V82+V86</f>
        <v>0</v>
      </c>
      <c r="W74" s="18">
        <f>W75+W80+W82+W86</f>
        <v>0</v>
      </c>
      <c r="X74" s="152">
        <f t="shared" si="88"/>
        <v>43991</v>
      </c>
      <c r="Y74" s="152">
        <f t="shared" si="88"/>
        <v>44768</v>
      </c>
      <c r="Z74" s="152">
        <f t="shared" si="88"/>
        <v>45868</v>
      </c>
      <c r="AA74" s="18">
        <f>AA75+AA80+AA82+AA86</f>
        <v>0</v>
      </c>
      <c r="AB74" s="18">
        <f>AB75+AB80+AB82+AB86</f>
        <v>0</v>
      </c>
      <c r="AC74" s="18">
        <f>AC75+AC80+AC82+AC86</f>
        <v>0</v>
      </c>
      <c r="AD74" s="152">
        <f>X74+AA74</f>
        <v>43991</v>
      </c>
      <c r="AE74" s="152">
        <f t="shared" si="89"/>
        <v>44768</v>
      </c>
      <c r="AF74" s="152">
        <f t="shared" si="89"/>
        <v>45868</v>
      </c>
      <c r="AG74" s="162">
        <f>AG75+AG80+AG86</f>
        <v>225</v>
      </c>
      <c r="AH74" s="18">
        <f>AH75+AH80+AH86</f>
        <v>0</v>
      </c>
      <c r="AI74" s="18">
        <f>AI75+AI80+AI86</f>
        <v>0</v>
      </c>
      <c r="AJ74" s="152">
        <f t="shared" si="91"/>
        <v>44216</v>
      </c>
      <c r="AK74" s="152">
        <f t="shared" si="90"/>
        <v>44768</v>
      </c>
      <c r="AL74" s="152">
        <f t="shared" si="90"/>
        <v>45868</v>
      </c>
    </row>
    <row r="75" spans="1:39" s="253" customFormat="1" ht="56.25" x14ac:dyDescent="0.25">
      <c r="A75" s="268">
        <v>905</v>
      </c>
      <c r="B75" s="255" t="s">
        <v>43</v>
      </c>
      <c r="C75" s="261" t="s">
        <v>148</v>
      </c>
      <c r="D75" s="269"/>
      <c r="E75" s="269"/>
      <c r="F75" s="18">
        <f t="shared" ref="F75:H75" si="100">F77</f>
        <v>21152</v>
      </c>
      <c r="G75" s="18">
        <f t="shared" si="100"/>
        <v>21706</v>
      </c>
      <c r="H75" s="18">
        <f t="shared" si="100"/>
        <v>22574</v>
      </c>
      <c r="I75" s="93">
        <f t="shared" si="9"/>
        <v>3105</v>
      </c>
      <c r="J75" s="93">
        <f t="shared" si="3"/>
        <v>3229</v>
      </c>
      <c r="K75" s="93">
        <f t="shared" si="3"/>
        <v>3358</v>
      </c>
      <c r="L75" s="18">
        <f t="shared" ref="L75:Q75" si="101">L77</f>
        <v>24257</v>
      </c>
      <c r="M75" s="18">
        <f t="shared" si="101"/>
        <v>24935</v>
      </c>
      <c r="N75" s="18">
        <f t="shared" si="101"/>
        <v>25932</v>
      </c>
      <c r="O75" s="18">
        <f t="shared" si="101"/>
        <v>0</v>
      </c>
      <c r="P75" s="18">
        <f t="shared" si="101"/>
        <v>0</v>
      </c>
      <c r="Q75" s="18">
        <f t="shared" si="101"/>
        <v>0</v>
      </c>
      <c r="R75" s="152">
        <f t="shared" si="5"/>
        <v>24257</v>
      </c>
      <c r="S75" s="152">
        <f t="shared" si="5"/>
        <v>24935</v>
      </c>
      <c r="T75" s="152">
        <f t="shared" si="5"/>
        <v>25932</v>
      </c>
      <c r="U75" s="18">
        <f t="shared" ref="U75:W75" si="102">U77</f>
        <v>0</v>
      </c>
      <c r="V75" s="18">
        <f t="shared" si="102"/>
        <v>0</v>
      </c>
      <c r="W75" s="18">
        <f t="shared" si="102"/>
        <v>0</v>
      </c>
      <c r="X75" s="152">
        <f t="shared" si="88"/>
        <v>24257</v>
      </c>
      <c r="Y75" s="152">
        <f t="shared" si="88"/>
        <v>24935</v>
      </c>
      <c r="Z75" s="152">
        <f t="shared" si="88"/>
        <v>25932</v>
      </c>
      <c r="AA75" s="18">
        <f t="shared" ref="AA75:AC75" si="103">AA77</f>
        <v>0</v>
      </c>
      <c r="AB75" s="18">
        <f t="shared" si="103"/>
        <v>0</v>
      </c>
      <c r="AC75" s="18">
        <f t="shared" si="103"/>
        <v>0</v>
      </c>
      <c r="AD75" s="152">
        <f t="shared" si="89"/>
        <v>24257</v>
      </c>
      <c r="AE75" s="152">
        <f t="shared" si="89"/>
        <v>24935</v>
      </c>
      <c r="AF75" s="152">
        <f t="shared" si="89"/>
        <v>25932</v>
      </c>
      <c r="AG75" s="162">
        <f>AG77+AG78+AG79</f>
        <v>17.5</v>
      </c>
      <c r="AH75" s="18">
        <f t="shared" ref="AH75:AL75" si="104">AH77+AH78</f>
        <v>0</v>
      </c>
      <c r="AI75" s="18">
        <f t="shared" si="104"/>
        <v>0</v>
      </c>
      <c r="AJ75" s="18">
        <f t="shared" si="104"/>
        <v>24257</v>
      </c>
      <c r="AK75" s="18">
        <f t="shared" si="104"/>
        <v>24935</v>
      </c>
      <c r="AL75" s="18">
        <f t="shared" si="104"/>
        <v>25932</v>
      </c>
    </row>
    <row r="76" spans="1:39" s="253" customFormat="1" ht="75" x14ac:dyDescent="0.25">
      <c r="A76" s="268">
        <v>905</v>
      </c>
      <c r="B76" s="255" t="s">
        <v>44</v>
      </c>
      <c r="C76" s="264" t="s">
        <v>489</v>
      </c>
      <c r="D76" s="269"/>
      <c r="E76" s="269"/>
      <c r="F76" s="18"/>
      <c r="G76" s="18"/>
      <c r="H76" s="18"/>
      <c r="I76" s="93"/>
      <c r="J76" s="93"/>
      <c r="K76" s="93"/>
      <c r="L76" s="18"/>
      <c r="M76" s="18"/>
      <c r="N76" s="18"/>
      <c r="O76" s="18"/>
      <c r="P76" s="18"/>
      <c r="Q76" s="18"/>
      <c r="R76" s="152"/>
      <c r="S76" s="152"/>
      <c r="T76" s="152"/>
      <c r="U76" s="18"/>
      <c r="V76" s="18"/>
      <c r="W76" s="18"/>
      <c r="X76" s="152"/>
      <c r="Y76" s="152"/>
      <c r="Z76" s="152"/>
      <c r="AA76" s="18"/>
      <c r="AB76" s="18"/>
      <c r="AC76" s="18"/>
      <c r="AD76" s="152">
        <f t="shared" ref="AD76:AF76" si="105">AD77+AD78</f>
        <v>24257</v>
      </c>
      <c r="AE76" s="152">
        <f t="shared" si="105"/>
        <v>24935</v>
      </c>
      <c r="AF76" s="152">
        <f t="shared" si="105"/>
        <v>25932</v>
      </c>
      <c r="AG76" s="216">
        <f>AG77+AG78+AG79</f>
        <v>17.5</v>
      </c>
      <c r="AH76" s="216">
        <f t="shared" ref="AH76:AL76" si="106">AH77+AH78+AH79</f>
        <v>0</v>
      </c>
      <c r="AI76" s="216">
        <f t="shared" si="106"/>
        <v>0</v>
      </c>
      <c r="AJ76" s="216">
        <f t="shared" si="106"/>
        <v>24274.5</v>
      </c>
      <c r="AK76" s="216">
        <f t="shared" si="106"/>
        <v>24935</v>
      </c>
      <c r="AL76" s="216">
        <f t="shared" si="106"/>
        <v>25932</v>
      </c>
    </row>
    <row r="77" spans="1:39" s="253" customFormat="1" ht="75.75" hidden="1" x14ac:dyDescent="0.25">
      <c r="A77" s="352">
        <v>905</v>
      </c>
      <c r="B77" s="371" t="s">
        <v>44</v>
      </c>
      <c r="C77" s="377" t="s">
        <v>490</v>
      </c>
      <c r="D77" s="373"/>
      <c r="E77" s="373"/>
      <c r="F77" s="374">
        <v>21152</v>
      </c>
      <c r="G77" s="374">
        <v>21706</v>
      </c>
      <c r="H77" s="374">
        <v>22574</v>
      </c>
      <c r="I77" s="375">
        <f t="shared" si="9"/>
        <v>3105</v>
      </c>
      <c r="J77" s="375">
        <f t="shared" si="3"/>
        <v>3229</v>
      </c>
      <c r="K77" s="375">
        <f t="shared" si="3"/>
        <v>3358</v>
      </c>
      <c r="L77" s="374">
        <f>21152+3105</f>
        <v>24257</v>
      </c>
      <c r="M77" s="374">
        <f>21706+3229</f>
        <v>24935</v>
      </c>
      <c r="N77" s="374">
        <f>22574+3358</f>
        <v>25932</v>
      </c>
      <c r="O77" s="374"/>
      <c r="P77" s="374"/>
      <c r="Q77" s="374"/>
      <c r="R77" s="376">
        <f t="shared" si="5"/>
        <v>24257</v>
      </c>
      <c r="S77" s="376">
        <f t="shared" si="5"/>
        <v>24935</v>
      </c>
      <c r="T77" s="376">
        <f t="shared" si="5"/>
        <v>25932</v>
      </c>
      <c r="U77" s="374"/>
      <c r="V77" s="374"/>
      <c r="W77" s="374"/>
      <c r="X77" s="376">
        <f t="shared" si="88"/>
        <v>24257</v>
      </c>
      <c r="Y77" s="376">
        <f t="shared" si="88"/>
        <v>24935</v>
      </c>
      <c r="Z77" s="376">
        <f t="shared" si="88"/>
        <v>25932</v>
      </c>
      <c r="AA77" s="374"/>
      <c r="AB77" s="374"/>
      <c r="AC77" s="374"/>
      <c r="AD77" s="376">
        <f t="shared" si="89"/>
        <v>24257</v>
      </c>
      <c r="AE77" s="376">
        <f t="shared" si="89"/>
        <v>24935</v>
      </c>
      <c r="AF77" s="376">
        <f t="shared" si="89"/>
        <v>25932</v>
      </c>
      <c r="AG77" s="374">
        <v>-24257</v>
      </c>
      <c r="AH77" s="374">
        <v>-24935</v>
      </c>
      <c r="AI77" s="374">
        <v>-25932</v>
      </c>
      <c r="AJ77" s="376">
        <f t="shared" si="91"/>
        <v>0</v>
      </c>
      <c r="AK77" s="376">
        <f t="shared" si="90"/>
        <v>0</v>
      </c>
      <c r="AL77" s="376">
        <f>AF77+AI77</f>
        <v>0</v>
      </c>
      <c r="AM77" s="357"/>
    </row>
    <row r="78" spans="1:39" s="253" customFormat="1" ht="94.5" x14ac:dyDescent="0.25">
      <c r="A78" s="268">
        <v>905</v>
      </c>
      <c r="B78" s="255" t="s">
        <v>453</v>
      </c>
      <c r="C78" s="257" t="s">
        <v>491</v>
      </c>
      <c r="D78" s="269"/>
      <c r="E78" s="269"/>
      <c r="F78" s="18"/>
      <c r="G78" s="18"/>
      <c r="H78" s="18"/>
      <c r="I78" s="93"/>
      <c r="J78" s="93"/>
      <c r="K78" s="93"/>
      <c r="L78" s="18"/>
      <c r="M78" s="18"/>
      <c r="N78" s="18"/>
      <c r="O78" s="18"/>
      <c r="P78" s="18"/>
      <c r="Q78" s="18"/>
      <c r="R78" s="152"/>
      <c r="S78" s="152"/>
      <c r="T78" s="152"/>
      <c r="U78" s="18"/>
      <c r="V78" s="18"/>
      <c r="W78" s="18"/>
      <c r="X78" s="152"/>
      <c r="Y78" s="152"/>
      <c r="Z78" s="152"/>
      <c r="AA78" s="18"/>
      <c r="AB78" s="18"/>
      <c r="AC78" s="18"/>
      <c r="AD78" s="152">
        <v>0</v>
      </c>
      <c r="AE78" s="152">
        <v>0</v>
      </c>
      <c r="AF78" s="152">
        <v>0</v>
      </c>
      <c r="AG78" s="162">
        <v>24257</v>
      </c>
      <c r="AH78" s="18">
        <v>24935</v>
      </c>
      <c r="AI78" s="18">
        <v>25932</v>
      </c>
      <c r="AJ78" s="152">
        <f t="shared" si="91"/>
        <v>24257</v>
      </c>
      <c r="AK78" s="152">
        <f t="shared" si="90"/>
        <v>24935</v>
      </c>
      <c r="AL78" s="152">
        <f>AF78+AI78</f>
        <v>25932</v>
      </c>
    </row>
    <row r="79" spans="1:39" s="253" customFormat="1" ht="75.75" x14ac:dyDescent="0.25">
      <c r="A79" s="268">
        <v>905</v>
      </c>
      <c r="B79" s="255" t="s">
        <v>469</v>
      </c>
      <c r="C79" s="257" t="s">
        <v>492</v>
      </c>
      <c r="D79" s="269"/>
      <c r="E79" s="269"/>
      <c r="F79" s="18"/>
      <c r="G79" s="18"/>
      <c r="H79" s="18"/>
      <c r="I79" s="93"/>
      <c r="J79" s="93"/>
      <c r="K79" s="93"/>
      <c r="L79" s="18"/>
      <c r="M79" s="18"/>
      <c r="N79" s="18"/>
      <c r="O79" s="18"/>
      <c r="P79" s="18"/>
      <c r="Q79" s="18"/>
      <c r="R79" s="152"/>
      <c r="S79" s="152"/>
      <c r="T79" s="152"/>
      <c r="U79" s="18"/>
      <c r="V79" s="18"/>
      <c r="W79" s="18"/>
      <c r="X79" s="152"/>
      <c r="Y79" s="152"/>
      <c r="Z79" s="152"/>
      <c r="AA79" s="18"/>
      <c r="AB79" s="18"/>
      <c r="AC79" s="18"/>
      <c r="AD79" s="152">
        <v>0</v>
      </c>
      <c r="AE79" s="152">
        <v>0</v>
      </c>
      <c r="AF79" s="152">
        <v>0</v>
      </c>
      <c r="AG79" s="162">
        <v>17.5</v>
      </c>
      <c r="AH79" s="18"/>
      <c r="AI79" s="18"/>
      <c r="AJ79" s="152">
        <f t="shared" si="91"/>
        <v>17.5</v>
      </c>
      <c r="AK79" s="152">
        <f t="shared" si="90"/>
        <v>0</v>
      </c>
      <c r="AL79" s="152">
        <f>AF79+AI79</f>
        <v>0</v>
      </c>
    </row>
    <row r="80" spans="1:39" s="253" customFormat="1" ht="75" x14ac:dyDescent="0.25">
      <c r="A80" s="268">
        <v>905</v>
      </c>
      <c r="B80" s="255" t="s">
        <v>45</v>
      </c>
      <c r="C80" s="261" t="s">
        <v>149</v>
      </c>
      <c r="D80" s="269"/>
      <c r="E80" s="269"/>
      <c r="F80" s="18">
        <f>F81</f>
        <v>2469</v>
      </c>
      <c r="G80" s="18">
        <f>G81</f>
        <v>2568</v>
      </c>
      <c r="H80" s="18">
        <f>H81</f>
        <v>2671</v>
      </c>
      <c r="I80" s="93">
        <f t="shared" si="9"/>
        <v>0</v>
      </c>
      <c r="J80" s="93">
        <f t="shared" si="3"/>
        <v>0</v>
      </c>
      <c r="K80" s="93">
        <f t="shared" si="3"/>
        <v>0</v>
      </c>
      <c r="L80" s="18">
        <f t="shared" ref="L80:Q80" si="107">L81</f>
        <v>2469</v>
      </c>
      <c r="M80" s="18">
        <f t="shared" si="107"/>
        <v>2568</v>
      </c>
      <c r="N80" s="18">
        <f t="shared" si="107"/>
        <v>2671</v>
      </c>
      <c r="O80" s="18">
        <f t="shared" si="107"/>
        <v>0</v>
      </c>
      <c r="P80" s="18">
        <f t="shared" si="107"/>
        <v>0</v>
      </c>
      <c r="Q80" s="18">
        <f t="shared" si="107"/>
        <v>0</v>
      </c>
      <c r="R80" s="152">
        <f t="shared" si="5"/>
        <v>2469</v>
      </c>
      <c r="S80" s="152">
        <f t="shared" si="5"/>
        <v>2568</v>
      </c>
      <c r="T80" s="152">
        <f t="shared" si="5"/>
        <v>2671</v>
      </c>
      <c r="U80" s="18">
        <f>U81</f>
        <v>0</v>
      </c>
      <c r="V80" s="18">
        <f>V81</f>
        <v>0</v>
      </c>
      <c r="W80" s="18">
        <f>W81</f>
        <v>0</v>
      </c>
      <c r="X80" s="152">
        <f t="shared" si="88"/>
        <v>2469</v>
      </c>
      <c r="Y80" s="152">
        <f t="shared" si="88"/>
        <v>2568</v>
      </c>
      <c r="Z80" s="152">
        <f t="shared" si="88"/>
        <v>2671</v>
      </c>
      <c r="AA80" s="18">
        <f>AA81</f>
        <v>0</v>
      </c>
      <c r="AB80" s="18">
        <f>AB81</f>
        <v>0</v>
      </c>
      <c r="AC80" s="18">
        <f>AC81</f>
        <v>0</v>
      </c>
      <c r="AD80" s="152">
        <f>X80+AA80</f>
        <v>2469</v>
      </c>
      <c r="AE80" s="152">
        <f t="shared" si="89"/>
        <v>2568</v>
      </c>
      <c r="AF80" s="152">
        <f>Z80+AC80</f>
        <v>2671</v>
      </c>
      <c r="AG80" s="162">
        <f>AG81</f>
        <v>-17.5</v>
      </c>
      <c r="AH80" s="162">
        <f t="shared" ref="AH80:AL80" si="108">AH81</f>
        <v>0</v>
      </c>
      <c r="AI80" s="162">
        <f t="shared" si="108"/>
        <v>0</v>
      </c>
      <c r="AJ80" s="162">
        <f t="shared" si="108"/>
        <v>2451.5</v>
      </c>
      <c r="AK80" s="162">
        <f t="shared" si="108"/>
        <v>2568</v>
      </c>
      <c r="AL80" s="162">
        <f t="shared" si="108"/>
        <v>2671</v>
      </c>
    </row>
    <row r="81" spans="1:39" s="253" customFormat="1" ht="75" x14ac:dyDescent="0.25">
      <c r="A81" s="211">
        <v>905</v>
      </c>
      <c r="B81" s="379" t="s">
        <v>46</v>
      </c>
      <c r="C81" s="230" t="s">
        <v>150</v>
      </c>
      <c r="D81" s="212"/>
      <c r="E81" s="212"/>
      <c r="F81" s="162">
        <v>2469</v>
      </c>
      <c r="G81" s="162">
        <v>2568</v>
      </c>
      <c r="H81" s="162">
        <v>2671</v>
      </c>
      <c r="I81" s="215">
        <f t="shared" si="9"/>
        <v>0</v>
      </c>
      <c r="J81" s="215">
        <f t="shared" si="3"/>
        <v>0</v>
      </c>
      <c r="K81" s="215">
        <f t="shared" si="3"/>
        <v>0</v>
      </c>
      <c r="L81" s="162">
        <v>2469</v>
      </c>
      <c r="M81" s="162">
        <v>2568</v>
      </c>
      <c r="N81" s="162">
        <v>2671</v>
      </c>
      <c r="O81" s="162"/>
      <c r="P81" s="162"/>
      <c r="Q81" s="162"/>
      <c r="R81" s="216">
        <f t="shared" si="5"/>
        <v>2469</v>
      </c>
      <c r="S81" s="216">
        <f t="shared" si="5"/>
        <v>2568</v>
      </c>
      <c r="T81" s="216">
        <f t="shared" si="5"/>
        <v>2671</v>
      </c>
      <c r="U81" s="162"/>
      <c r="V81" s="162"/>
      <c r="W81" s="162"/>
      <c r="X81" s="216">
        <f t="shared" si="88"/>
        <v>2469</v>
      </c>
      <c r="Y81" s="216">
        <f t="shared" si="88"/>
        <v>2568</v>
      </c>
      <c r="Z81" s="216">
        <f t="shared" si="88"/>
        <v>2671</v>
      </c>
      <c r="AA81" s="162"/>
      <c r="AB81" s="162"/>
      <c r="AC81" s="162"/>
      <c r="AD81" s="216">
        <f t="shared" si="89"/>
        <v>2469</v>
      </c>
      <c r="AE81" s="216">
        <f t="shared" si="89"/>
        <v>2568</v>
      </c>
      <c r="AF81" s="216">
        <f t="shared" si="89"/>
        <v>2671</v>
      </c>
      <c r="AG81" s="162">
        <v>-17.5</v>
      </c>
      <c r="AH81" s="162"/>
      <c r="AI81" s="162"/>
      <c r="AJ81" s="216">
        <f t="shared" si="91"/>
        <v>2451.5</v>
      </c>
      <c r="AK81" s="216">
        <f t="shared" si="90"/>
        <v>2568</v>
      </c>
      <c r="AL81" s="216">
        <f t="shared" si="90"/>
        <v>2671</v>
      </c>
      <c r="AM81" s="359"/>
    </row>
    <row r="82" spans="1:39" s="253" customFormat="1" ht="75" x14ac:dyDescent="0.25">
      <c r="A82" s="268">
        <v>905</v>
      </c>
      <c r="B82" s="255" t="s">
        <v>47</v>
      </c>
      <c r="C82" s="261" t="s">
        <v>151</v>
      </c>
      <c r="D82" s="269"/>
      <c r="E82" s="269"/>
      <c r="F82" s="18">
        <f t="shared" ref="F82:H82" si="109">F84</f>
        <v>450</v>
      </c>
      <c r="G82" s="18">
        <f t="shared" si="109"/>
        <v>450</v>
      </c>
      <c r="H82" s="18">
        <f t="shared" si="109"/>
        <v>450</v>
      </c>
      <c r="I82" s="93">
        <f t="shared" si="9"/>
        <v>0</v>
      </c>
      <c r="J82" s="93">
        <f t="shared" si="3"/>
        <v>0</v>
      </c>
      <c r="K82" s="93">
        <f t="shared" si="3"/>
        <v>0</v>
      </c>
      <c r="L82" s="18">
        <f t="shared" ref="L82:Q82" si="110">L84</f>
        <v>450</v>
      </c>
      <c r="M82" s="18">
        <f t="shared" si="110"/>
        <v>450</v>
      </c>
      <c r="N82" s="18">
        <f t="shared" si="110"/>
        <v>450</v>
      </c>
      <c r="O82" s="18">
        <f t="shared" si="110"/>
        <v>0</v>
      </c>
      <c r="P82" s="18">
        <f t="shared" si="110"/>
        <v>0</v>
      </c>
      <c r="Q82" s="18">
        <f t="shared" si="110"/>
        <v>0</v>
      </c>
      <c r="R82" s="152">
        <f t="shared" si="5"/>
        <v>450</v>
      </c>
      <c r="S82" s="152">
        <f t="shared" si="5"/>
        <v>450</v>
      </c>
      <c r="T82" s="152">
        <f t="shared" si="5"/>
        <v>450</v>
      </c>
      <c r="U82" s="18">
        <f t="shared" ref="U82:W82" si="111">U84</f>
        <v>0</v>
      </c>
      <c r="V82" s="18">
        <f t="shared" si="111"/>
        <v>0</v>
      </c>
      <c r="W82" s="18">
        <f t="shared" si="111"/>
        <v>0</v>
      </c>
      <c r="X82" s="152">
        <f t="shared" si="88"/>
        <v>450</v>
      </c>
      <c r="Y82" s="152">
        <f t="shared" si="88"/>
        <v>450</v>
      </c>
      <c r="Z82" s="152">
        <f t="shared" si="88"/>
        <v>450</v>
      </c>
      <c r="AA82" s="18">
        <f t="shared" ref="AA82:AC82" si="112">AA84</f>
        <v>0</v>
      </c>
      <c r="AB82" s="18">
        <f t="shared" si="112"/>
        <v>0</v>
      </c>
      <c r="AC82" s="18">
        <f t="shared" si="112"/>
        <v>0</v>
      </c>
      <c r="AD82" s="18">
        <f t="shared" ref="AD82:AF82" si="113">AD83</f>
        <v>450</v>
      </c>
      <c r="AE82" s="18">
        <f t="shared" si="113"/>
        <v>450</v>
      </c>
      <c r="AF82" s="18">
        <f t="shared" si="113"/>
        <v>450</v>
      </c>
      <c r="AG82" s="162">
        <f>AG83</f>
        <v>0</v>
      </c>
      <c r="AH82" s="18">
        <f t="shared" ref="AH82:AL82" si="114">AH83</f>
        <v>0</v>
      </c>
      <c r="AI82" s="18">
        <f t="shared" si="114"/>
        <v>0</v>
      </c>
      <c r="AJ82" s="18">
        <f t="shared" si="114"/>
        <v>450</v>
      </c>
      <c r="AK82" s="18">
        <f t="shared" si="114"/>
        <v>450</v>
      </c>
      <c r="AL82" s="18">
        <f t="shared" si="114"/>
        <v>450</v>
      </c>
    </row>
    <row r="83" spans="1:39" s="253" customFormat="1" ht="56.25" x14ac:dyDescent="0.25">
      <c r="A83" s="268">
        <v>905</v>
      </c>
      <c r="B83" s="255" t="s">
        <v>48</v>
      </c>
      <c r="C83" s="264" t="s">
        <v>152</v>
      </c>
      <c r="D83" s="269"/>
      <c r="E83" s="269"/>
      <c r="F83" s="18"/>
      <c r="G83" s="18"/>
      <c r="H83" s="18"/>
      <c r="I83" s="93"/>
      <c r="J83" s="93"/>
      <c r="K83" s="93"/>
      <c r="L83" s="18"/>
      <c r="M83" s="18"/>
      <c r="N83" s="18"/>
      <c r="O83" s="18"/>
      <c r="P83" s="18"/>
      <c r="Q83" s="18"/>
      <c r="R83" s="152"/>
      <c r="S83" s="152"/>
      <c r="T83" s="152"/>
      <c r="U83" s="18"/>
      <c r="V83" s="18"/>
      <c r="W83" s="18"/>
      <c r="X83" s="152"/>
      <c r="Y83" s="152"/>
      <c r="Z83" s="152"/>
      <c r="AA83" s="18"/>
      <c r="AB83" s="18"/>
      <c r="AC83" s="18"/>
      <c r="AD83" s="18">
        <v>450</v>
      </c>
      <c r="AE83" s="18">
        <v>450</v>
      </c>
      <c r="AF83" s="18">
        <v>450</v>
      </c>
      <c r="AG83" s="162">
        <f>AG84+AG85</f>
        <v>0</v>
      </c>
      <c r="AH83" s="18">
        <f t="shared" ref="AH83:AL83" si="115">AH84+AH85</f>
        <v>0</v>
      </c>
      <c r="AI83" s="18">
        <f t="shared" si="115"/>
        <v>0</v>
      </c>
      <c r="AJ83" s="18">
        <f t="shared" si="115"/>
        <v>450</v>
      </c>
      <c r="AK83" s="18">
        <f t="shared" si="115"/>
        <v>450</v>
      </c>
      <c r="AL83" s="18">
        <f t="shared" si="115"/>
        <v>450</v>
      </c>
    </row>
    <row r="84" spans="1:39" s="253" customFormat="1" ht="56.25" hidden="1" x14ac:dyDescent="0.25">
      <c r="A84" s="352">
        <v>905</v>
      </c>
      <c r="B84" s="371" t="s">
        <v>48</v>
      </c>
      <c r="C84" s="377" t="s">
        <v>152</v>
      </c>
      <c r="D84" s="373"/>
      <c r="E84" s="373"/>
      <c r="F84" s="374">
        <v>450</v>
      </c>
      <c r="G84" s="374">
        <v>450</v>
      </c>
      <c r="H84" s="374">
        <v>450</v>
      </c>
      <c r="I84" s="375">
        <f t="shared" si="9"/>
        <v>0</v>
      </c>
      <c r="J84" s="375">
        <f t="shared" si="9"/>
        <v>0</v>
      </c>
      <c r="K84" s="375">
        <f t="shared" si="9"/>
        <v>0</v>
      </c>
      <c r="L84" s="374">
        <v>450</v>
      </c>
      <c r="M84" s="374">
        <v>450</v>
      </c>
      <c r="N84" s="374">
        <v>450</v>
      </c>
      <c r="O84" s="374"/>
      <c r="P84" s="374"/>
      <c r="Q84" s="374"/>
      <c r="R84" s="376">
        <f t="shared" ref="R84:T167" si="116">L84+O84</f>
        <v>450</v>
      </c>
      <c r="S84" s="376">
        <f t="shared" si="116"/>
        <v>450</v>
      </c>
      <c r="T84" s="376">
        <f t="shared" si="116"/>
        <v>450</v>
      </c>
      <c r="U84" s="374"/>
      <c r="V84" s="374"/>
      <c r="W84" s="374"/>
      <c r="X84" s="376">
        <f t="shared" si="88"/>
        <v>450</v>
      </c>
      <c r="Y84" s="376">
        <f t="shared" si="88"/>
        <v>450</v>
      </c>
      <c r="Z84" s="376">
        <f t="shared" si="88"/>
        <v>450</v>
      </c>
      <c r="AA84" s="374"/>
      <c r="AB84" s="374"/>
      <c r="AC84" s="374"/>
      <c r="AD84" s="376">
        <f t="shared" si="89"/>
        <v>450</v>
      </c>
      <c r="AE84" s="376">
        <f t="shared" si="89"/>
        <v>450</v>
      </c>
      <c r="AF84" s="376">
        <f t="shared" si="89"/>
        <v>450</v>
      </c>
      <c r="AG84" s="374">
        <v>-450</v>
      </c>
      <c r="AH84" s="374">
        <v>-450</v>
      </c>
      <c r="AI84" s="374">
        <v>-450</v>
      </c>
      <c r="AJ84" s="376">
        <f t="shared" si="91"/>
        <v>0</v>
      </c>
      <c r="AK84" s="376">
        <f t="shared" si="90"/>
        <v>0</v>
      </c>
      <c r="AL84" s="376">
        <f t="shared" si="90"/>
        <v>0</v>
      </c>
      <c r="AM84" s="357"/>
    </row>
    <row r="85" spans="1:39" s="253" customFormat="1" ht="75" x14ac:dyDescent="0.25">
      <c r="A85" s="268">
        <v>905</v>
      </c>
      <c r="B85" s="255" t="s">
        <v>454</v>
      </c>
      <c r="C85" s="257" t="s">
        <v>455</v>
      </c>
      <c r="D85" s="269"/>
      <c r="E85" s="269"/>
      <c r="F85" s="18"/>
      <c r="G85" s="18"/>
      <c r="H85" s="18"/>
      <c r="I85" s="93"/>
      <c r="J85" s="93"/>
      <c r="K85" s="93"/>
      <c r="L85" s="18"/>
      <c r="M85" s="18"/>
      <c r="N85" s="18"/>
      <c r="O85" s="18"/>
      <c r="P85" s="18"/>
      <c r="Q85" s="18"/>
      <c r="R85" s="152"/>
      <c r="S85" s="152"/>
      <c r="T85" s="152"/>
      <c r="U85" s="18"/>
      <c r="V85" s="18"/>
      <c r="W85" s="18"/>
      <c r="X85" s="152"/>
      <c r="Y85" s="152"/>
      <c r="Z85" s="152"/>
      <c r="AA85" s="18"/>
      <c r="AB85" s="18"/>
      <c r="AC85" s="18"/>
      <c r="AD85" s="152"/>
      <c r="AE85" s="152"/>
      <c r="AF85" s="152"/>
      <c r="AG85" s="162">
        <v>450</v>
      </c>
      <c r="AH85" s="18">
        <v>450</v>
      </c>
      <c r="AI85" s="18">
        <v>450</v>
      </c>
      <c r="AJ85" s="152">
        <f t="shared" si="91"/>
        <v>450</v>
      </c>
      <c r="AK85" s="152">
        <f t="shared" si="90"/>
        <v>450</v>
      </c>
      <c r="AL85" s="152">
        <f t="shared" si="90"/>
        <v>450</v>
      </c>
    </row>
    <row r="86" spans="1:39" s="253" customFormat="1" ht="37.5" x14ac:dyDescent="0.25">
      <c r="A86" s="268">
        <v>905</v>
      </c>
      <c r="B86" s="255" t="s">
        <v>49</v>
      </c>
      <c r="C86" s="264" t="s">
        <v>153</v>
      </c>
      <c r="D86" s="269"/>
      <c r="E86" s="269"/>
      <c r="F86" s="18">
        <f t="shared" ref="F86:H86" si="117">F88</f>
        <v>16815</v>
      </c>
      <c r="G86" s="18">
        <f t="shared" si="117"/>
        <v>16815</v>
      </c>
      <c r="H86" s="18">
        <f t="shared" si="117"/>
        <v>16815</v>
      </c>
      <c r="I86" s="93">
        <f t="shared" ref="I86:K168" si="118">L86-F86</f>
        <v>0</v>
      </c>
      <c r="J86" s="93">
        <f t="shared" si="118"/>
        <v>0</v>
      </c>
      <c r="K86" s="93">
        <f t="shared" si="118"/>
        <v>0</v>
      </c>
      <c r="L86" s="18">
        <f t="shared" ref="L86:Q86" si="119">L88</f>
        <v>16815</v>
      </c>
      <c r="M86" s="18">
        <f t="shared" si="119"/>
        <v>16815</v>
      </c>
      <c r="N86" s="18">
        <f t="shared" si="119"/>
        <v>16815</v>
      </c>
      <c r="O86" s="18">
        <f t="shared" si="119"/>
        <v>0</v>
      </c>
      <c r="P86" s="18">
        <f t="shared" si="119"/>
        <v>0</v>
      </c>
      <c r="Q86" s="18">
        <f t="shared" si="119"/>
        <v>0</v>
      </c>
      <c r="R86" s="152">
        <f t="shared" si="116"/>
        <v>16815</v>
      </c>
      <c r="S86" s="152">
        <f t="shared" si="116"/>
        <v>16815</v>
      </c>
      <c r="T86" s="152">
        <f t="shared" si="116"/>
        <v>16815</v>
      </c>
      <c r="U86" s="18">
        <f t="shared" ref="U86:W86" si="120">U88</f>
        <v>0</v>
      </c>
      <c r="V86" s="18">
        <f t="shared" si="120"/>
        <v>0</v>
      </c>
      <c r="W86" s="18">
        <f t="shared" si="120"/>
        <v>0</v>
      </c>
      <c r="X86" s="152">
        <f t="shared" si="88"/>
        <v>16815</v>
      </c>
      <c r="Y86" s="152">
        <f t="shared" si="88"/>
        <v>16815</v>
      </c>
      <c r="Z86" s="152">
        <f t="shared" si="88"/>
        <v>16815</v>
      </c>
      <c r="AA86" s="18">
        <f t="shared" ref="AA86:AC86" si="121">AA88</f>
        <v>0</v>
      </c>
      <c r="AB86" s="18">
        <f t="shared" si="121"/>
        <v>0</v>
      </c>
      <c r="AC86" s="18">
        <f t="shared" si="121"/>
        <v>0</v>
      </c>
      <c r="AD86" s="18">
        <f>AD87</f>
        <v>16815</v>
      </c>
      <c r="AE86" s="18">
        <f t="shared" ref="AE86:AL86" si="122">AE87</f>
        <v>16815</v>
      </c>
      <c r="AF86" s="18">
        <f t="shared" si="122"/>
        <v>16815</v>
      </c>
      <c r="AG86" s="162">
        <f t="shared" si="122"/>
        <v>225</v>
      </c>
      <c r="AH86" s="18">
        <f t="shared" si="122"/>
        <v>0</v>
      </c>
      <c r="AI86" s="18">
        <f t="shared" si="122"/>
        <v>0</v>
      </c>
      <c r="AJ86" s="18">
        <f t="shared" si="122"/>
        <v>17040</v>
      </c>
      <c r="AK86" s="18">
        <f t="shared" si="122"/>
        <v>16815</v>
      </c>
      <c r="AL86" s="18">
        <f t="shared" si="122"/>
        <v>16815</v>
      </c>
    </row>
    <row r="87" spans="1:39" s="253" customFormat="1" ht="37.5" x14ac:dyDescent="0.25">
      <c r="A87" s="268">
        <v>905</v>
      </c>
      <c r="B87" s="255" t="s">
        <v>50</v>
      </c>
      <c r="C87" s="264" t="s">
        <v>336</v>
      </c>
      <c r="D87" s="269"/>
      <c r="E87" s="269"/>
      <c r="F87" s="18"/>
      <c r="G87" s="18"/>
      <c r="H87" s="18"/>
      <c r="I87" s="93"/>
      <c r="J87" s="93"/>
      <c r="K87" s="93"/>
      <c r="L87" s="18"/>
      <c r="M87" s="18"/>
      <c r="N87" s="18"/>
      <c r="O87" s="18"/>
      <c r="P87" s="18"/>
      <c r="Q87" s="18"/>
      <c r="R87" s="152"/>
      <c r="S87" s="152"/>
      <c r="T87" s="152"/>
      <c r="U87" s="18"/>
      <c r="V87" s="18"/>
      <c r="W87" s="18"/>
      <c r="X87" s="152"/>
      <c r="Y87" s="152"/>
      <c r="Z87" s="152"/>
      <c r="AA87" s="18"/>
      <c r="AB87" s="18"/>
      <c r="AC87" s="18"/>
      <c r="AD87" s="18">
        <f t="shared" ref="AD87:AF87" si="123">AD88+AD89+AD90</f>
        <v>16815</v>
      </c>
      <c r="AE87" s="18">
        <f t="shared" si="123"/>
        <v>16815</v>
      </c>
      <c r="AF87" s="18">
        <f t="shared" si="123"/>
        <v>16815</v>
      </c>
      <c r="AG87" s="162">
        <f>AG88+AG89+AG90</f>
        <v>225</v>
      </c>
      <c r="AH87" s="18">
        <f t="shared" ref="AH87:AL87" si="124">AH88+AH89+AH90</f>
        <v>0</v>
      </c>
      <c r="AI87" s="18">
        <f t="shared" si="124"/>
        <v>0</v>
      </c>
      <c r="AJ87" s="18">
        <f t="shared" si="124"/>
        <v>17040</v>
      </c>
      <c r="AK87" s="18">
        <f t="shared" si="124"/>
        <v>16815</v>
      </c>
      <c r="AL87" s="18">
        <f t="shared" si="124"/>
        <v>16815</v>
      </c>
    </row>
    <row r="88" spans="1:39" s="253" customFormat="1" ht="37.5" hidden="1" x14ac:dyDescent="0.25">
      <c r="A88" s="352">
        <v>905</v>
      </c>
      <c r="B88" s="371" t="s">
        <v>50</v>
      </c>
      <c r="C88" s="377" t="s">
        <v>336</v>
      </c>
      <c r="D88" s="373"/>
      <c r="E88" s="373"/>
      <c r="F88" s="374">
        <v>16815</v>
      </c>
      <c r="G88" s="374">
        <f>F88</f>
        <v>16815</v>
      </c>
      <c r="H88" s="374">
        <f>G88</f>
        <v>16815</v>
      </c>
      <c r="I88" s="375">
        <f t="shared" si="118"/>
        <v>0</v>
      </c>
      <c r="J88" s="375">
        <f t="shared" si="118"/>
        <v>0</v>
      </c>
      <c r="K88" s="375">
        <f t="shared" si="118"/>
        <v>0</v>
      </c>
      <c r="L88" s="374">
        <v>16815</v>
      </c>
      <c r="M88" s="374">
        <f>L88</f>
        <v>16815</v>
      </c>
      <c r="N88" s="374">
        <f>M88</f>
        <v>16815</v>
      </c>
      <c r="O88" s="374"/>
      <c r="P88" s="374"/>
      <c r="Q88" s="374"/>
      <c r="R88" s="376">
        <f t="shared" si="116"/>
        <v>16815</v>
      </c>
      <c r="S88" s="376">
        <f t="shared" si="116"/>
        <v>16815</v>
      </c>
      <c r="T88" s="376">
        <f t="shared" si="116"/>
        <v>16815</v>
      </c>
      <c r="U88" s="374"/>
      <c r="V88" s="374"/>
      <c r="W88" s="374"/>
      <c r="X88" s="376">
        <f t="shared" si="88"/>
        <v>16815</v>
      </c>
      <c r="Y88" s="376">
        <f t="shared" si="88"/>
        <v>16815</v>
      </c>
      <c r="Z88" s="376">
        <f t="shared" si="88"/>
        <v>16815</v>
      </c>
      <c r="AA88" s="374"/>
      <c r="AB88" s="374"/>
      <c r="AC88" s="374"/>
      <c r="AD88" s="376">
        <f t="shared" si="89"/>
        <v>16815</v>
      </c>
      <c r="AE88" s="376">
        <f t="shared" si="89"/>
        <v>16815</v>
      </c>
      <c r="AF88" s="376">
        <f t="shared" si="89"/>
        <v>16815</v>
      </c>
      <c r="AG88" s="374">
        <v>-16815</v>
      </c>
      <c r="AH88" s="374">
        <v>-16815</v>
      </c>
      <c r="AI88" s="374">
        <v>-16815</v>
      </c>
      <c r="AJ88" s="376">
        <f t="shared" si="91"/>
        <v>0</v>
      </c>
      <c r="AK88" s="376">
        <f t="shared" si="90"/>
        <v>0</v>
      </c>
      <c r="AL88" s="376">
        <f t="shared" si="90"/>
        <v>0</v>
      </c>
      <c r="AM88" s="357"/>
    </row>
    <row r="89" spans="1:39" s="253" customFormat="1" ht="37.5" x14ac:dyDescent="0.25">
      <c r="A89" s="268">
        <v>905</v>
      </c>
      <c r="B89" s="255" t="s">
        <v>456</v>
      </c>
      <c r="C89" s="281" t="s">
        <v>457</v>
      </c>
      <c r="D89" s="269"/>
      <c r="E89" s="269"/>
      <c r="F89" s="18"/>
      <c r="G89" s="18"/>
      <c r="H89" s="18"/>
      <c r="I89" s="93"/>
      <c r="J89" s="93"/>
      <c r="K89" s="93"/>
      <c r="L89" s="18"/>
      <c r="M89" s="18"/>
      <c r="N89" s="18"/>
      <c r="O89" s="18"/>
      <c r="P89" s="18"/>
      <c r="Q89" s="18"/>
      <c r="R89" s="152"/>
      <c r="S89" s="152"/>
      <c r="T89" s="152"/>
      <c r="U89" s="18"/>
      <c r="V89" s="18"/>
      <c r="W89" s="18"/>
      <c r="X89" s="152"/>
      <c r="Y89" s="152"/>
      <c r="Z89" s="152"/>
      <c r="AA89" s="18"/>
      <c r="AB89" s="18"/>
      <c r="AC89" s="18"/>
      <c r="AD89" s="152">
        <v>0</v>
      </c>
      <c r="AE89" s="152">
        <v>0</v>
      </c>
      <c r="AF89" s="152">
        <v>0</v>
      </c>
      <c r="AG89" s="162">
        <v>16815</v>
      </c>
      <c r="AH89" s="18">
        <v>16815</v>
      </c>
      <c r="AI89" s="18">
        <v>16815</v>
      </c>
      <c r="AJ89" s="152">
        <f t="shared" si="91"/>
        <v>16815</v>
      </c>
      <c r="AK89" s="152">
        <f t="shared" si="90"/>
        <v>16815</v>
      </c>
      <c r="AL89" s="152">
        <f t="shared" si="90"/>
        <v>16815</v>
      </c>
    </row>
    <row r="90" spans="1:39" s="253" customFormat="1" ht="37.5" x14ac:dyDescent="0.25">
      <c r="A90" s="268">
        <v>905</v>
      </c>
      <c r="B90" s="255" t="s">
        <v>458</v>
      </c>
      <c r="C90" s="281" t="s">
        <v>459</v>
      </c>
      <c r="D90" s="269"/>
      <c r="E90" s="269"/>
      <c r="F90" s="18"/>
      <c r="G90" s="18"/>
      <c r="H90" s="18"/>
      <c r="I90" s="93"/>
      <c r="J90" s="93"/>
      <c r="K90" s="93"/>
      <c r="L90" s="18"/>
      <c r="M90" s="18"/>
      <c r="N90" s="18"/>
      <c r="O90" s="18"/>
      <c r="P90" s="18"/>
      <c r="Q90" s="18"/>
      <c r="R90" s="152"/>
      <c r="S90" s="152"/>
      <c r="T90" s="152"/>
      <c r="U90" s="18"/>
      <c r="V90" s="18"/>
      <c r="W90" s="18"/>
      <c r="X90" s="152"/>
      <c r="Y90" s="152"/>
      <c r="Z90" s="152"/>
      <c r="AA90" s="18"/>
      <c r="AB90" s="18"/>
      <c r="AC90" s="18"/>
      <c r="AD90" s="152">
        <v>0</v>
      </c>
      <c r="AE90" s="152">
        <v>0</v>
      </c>
      <c r="AF90" s="152">
        <v>0</v>
      </c>
      <c r="AG90" s="162">
        <v>225</v>
      </c>
      <c r="AH90" s="18"/>
      <c r="AI90" s="18"/>
      <c r="AJ90" s="152">
        <f t="shared" si="91"/>
        <v>225</v>
      </c>
      <c r="AK90" s="152">
        <f t="shared" si="90"/>
        <v>0</v>
      </c>
      <c r="AL90" s="152">
        <f t="shared" si="90"/>
        <v>0</v>
      </c>
    </row>
    <row r="91" spans="1:39" s="253" customFormat="1" x14ac:dyDescent="0.25">
      <c r="A91" s="268">
        <v>905</v>
      </c>
      <c r="B91" s="122" t="s">
        <v>51</v>
      </c>
      <c r="C91" s="264" t="s">
        <v>154</v>
      </c>
      <c r="D91" s="269"/>
      <c r="E91" s="269"/>
      <c r="F91" s="18">
        <f t="shared" ref="F91:H92" si="125">F92</f>
        <v>42</v>
      </c>
      <c r="G91" s="18">
        <f t="shared" si="125"/>
        <v>42</v>
      </c>
      <c r="H91" s="18">
        <f t="shared" si="125"/>
        <v>42</v>
      </c>
      <c r="I91" s="93">
        <f t="shared" si="118"/>
        <v>0</v>
      </c>
      <c r="J91" s="93">
        <f t="shared" si="118"/>
        <v>0</v>
      </c>
      <c r="K91" s="93">
        <f t="shared" si="118"/>
        <v>0</v>
      </c>
      <c r="L91" s="18">
        <f t="shared" ref="L91:Q92" si="126">L92</f>
        <v>42</v>
      </c>
      <c r="M91" s="18">
        <f t="shared" si="126"/>
        <v>42</v>
      </c>
      <c r="N91" s="18">
        <f t="shared" si="126"/>
        <v>42</v>
      </c>
      <c r="O91" s="18">
        <f t="shared" si="126"/>
        <v>0</v>
      </c>
      <c r="P91" s="18">
        <f t="shared" si="126"/>
        <v>0</v>
      </c>
      <c r="Q91" s="18">
        <f t="shared" si="126"/>
        <v>0</v>
      </c>
      <c r="R91" s="152">
        <f t="shared" si="116"/>
        <v>42</v>
      </c>
      <c r="S91" s="152">
        <f t="shared" si="116"/>
        <v>42</v>
      </c>
      <c r="T91" s="152">
        <f t="shared" si="116"/>
        <v>42</v>
      </c>
      <c r="U91" s="18">
        <f t="shared" ref="U91:W92" si="127">U92</f>
        <v>0</v>
      </c>
      <c r="V91" s="18">
        <f t="shared" si="127"/>
        <v>0</v>
      </c>
      <c r="W91" s="18">
        <f t="shared" si="127"/>
        <v>0</v>
      </c>
      <c r="X91" s="152">
        <f t="shared" si="88"/>
        <v>42</v>
      </c>
      <c r="Y91" s="152">
        <f t="shared" si="88"/>
        <v>42</v>
      </c>
      <c r="Z91" s="152">
        <f t="shared" si="88"/>
        <v>42</v>
      </c>
      <c r="AA91" s="18">
        <f t="shared" ref="AA91:AC92" si="128">AA92</f>
        <v>0</v>
      </c>
      <c r="AB91" s="18">
        <f t="shared" si="128"/>
        <v>0</v>
      </c>
      <c r="AC91" s="18">
        <f t="shared" si="128"/>
        <v>0</v>
      </c>
      <c r="AD91" s="152">
        <f t="shared" si="89"/>
        <v>42</v>
      </c>
      <c r="AE91" s="152">
        <f t="shared" si="89"/>
        <v>42</v>
      </c>
      <c r="AF91" s="152">
        <f t="shared" si="89"/>
        <v>42</v>
      </c>
      <c r="AG91" s="162">
        <f t="shared" ref="AG91:AI92" si="129">AG92</f>
        <v>300</v>
      </c>
      <c r="AH91" s="18">
        <f t="shared" si="129"/>
        <v>0</v>
      </c>
      <c r="AI91" s="18">
        <f t="shared" si="129"/>
        <v>0</v>
      </c>
      <c r="AJ91" s="152">
        <f t="shared" si="91"/>
        <v>342</v>
      </c>
      <c r="AK91" s="152">
        <f t="shared" si="90"/>
        <v>42</v>
      </c>
      <c r="AL91" s="152">
        <f t="shared" si="90"/>
        <v>42</v>
      </c>
    </row>
    <row r="92" spans="1:39" s="253" customFormat="1" ht="37.5" x14ac:dyDescent="0.25">
      <c r="A92" s="268">
        <v>905</v>
      </c>
      <c r="B92" s="255" t="s">
        <v>52</v>
      </c>
      <c r="C92" s="261" t="s">
        <v>155</v>
      </c>
      <c r="D92" s="269"/>
      <c r="E92" s="269"/>
      <c r="F92" s="18">
        <f t="shared" si="125"/>
        <v>42</v>
      </c>
      <c r="G92" s="18">
        <f t="shared" si="125"/>
        <v>42</v>
      </c>
      <c r="H92" s="18">
        <f t="shared" si="125"/>
        <v>42</v>
      </c>
      <c r="I92" s="93">
        <f t="shared" si="118"/>
        <v>0</v>
      </c>
      <c r="J92" s="93">
        <f t="shared" si="118"/>
        <v>0</v>
      </c>
      <c r="K92" s="93">
        <f t="shared" si="118"/>
        <v>0</v>
      </c>
      <c r="L92" s="18">
        <f t="shared" si="126"/>
        <v>42</v>
      </c>
      <c r="M92" s="18">
        <f t="shared" si="126"/>
        <v>42</v>
      </c>
      <c r="N92" s="18">
        <f t="shared" si="126"/>
        <v>42</v>
      </c>
      <c r="O92" s="18">
        <f t="shared" si="126"/>
        <v>0</v>
      </c>
      <c r="P92" s="18">
        <f t="shared" si="126"/>
        <v>0</v>
      </c>
      <c r="Q92" s="18">
        <f t="shared" si="126"/>
        <v>0</v>
      </c>
      <c r="R92" s="152">
        <f t="shared" si="116"/>
        <v>42</v>
      </c>
      <c r="S92" s="152">
        <f t="shared" si="116"/>
        <v>42</v>
      </c>
      <c r="T92" s="152">
        <f t="shared" si="116"/>
        <v>42</v>
      </c>
      <c r="U92" s="18">
        <f t="shared" si="127"/>
        <v>0</v>
      </c>
      <c r="V92" s="18">
        <f t="shared" si="127"/>
        <v>0</v>
      </c>
      <c r="W92" s="18">
        <f t="shared" si="127"/>
        <v>0</v>
      </c>
      <c r="X92" s="152">
        <f t="shared" si="88"/>
        <v>42</v>
      </c>
      <c r="Y92" s="152">
        <f t="shared" si="88"/>
        <v>42</v>
      </c>
      <c r="Z92" s="152">
        <f t="shared" si="88"/>
        <v>42</v>
      </c>
      <c r="AA92" s="18">
        <f t="shared" si="128"/>
        <v>0</v>
      </c>
      <c r="AB92" s="18">
        <f t="shared" si="128"/>
        <v>0</v>
      </c>
      <c r="AC92" s="18">
        <f t="shared" si="128"/>
        <v>0</v>
      </c>
      <c r="AD92" s="152">
        <f t="shared" si="89"/>
        <v>42</v>
      </c>
      <c r="AE92" s="152">
        <f t="shared" si="89"/>
        <v>42</v>
      </c>
      <c r="AF92" s="152">
        <f t="shared" si="89"/>
        <v>42</v>
      </c>
      <c r="AG92" s="162">
        <f t="shared" si="129"/>
        <v>300</v>
      </c>
      <c r="AH92" s="18">
        <f t="shared" si="129"/>
        <v>0</v>
      </c>
      <c r="AI92" s="18">
        <f t="shared" si="129"/>
        <v>0</v>
      </c>
      <c r="AJ92" s="152">
        <f t="shared" si="91"/>
        <v>342</v>
      </c>
      <c r="AK92" s="152">
        <f t="shared" si="90"/>
        <v>42</v>
      </c>
      <c r="AL92" s="152">
        <f t="shared" si="90"/>
        <v>42</v>
      </c>
    </row>
    <row r="93" spans="1:39" s="253" customFormat="1" ht="56.25" x14ac:dyDescent="0.25">
      <c r="A93" s="268">
        <v>905</v>
      </c>
      <c r="B93" s="255" t="s">
        <v>53</v>
      </c>
      <c r="C93" s="257" t="s">
        <v>156</v>
      </c>
      <c r="D93" s="269"/>
      <c r="E93" s="269"/>
      <c r="F93" s="18">
        <v>42</v>
      </c>
      <c r="G93" s="18">
        <f>F93</f>
        <v>42</v>
      </c>
      <c r="H93" s="18">
        <f>G93</f>
        <v>42</v>
      </c>
      <c r="I93" s="93">
        <f t="shared" si="118"/>
        <v>0</v>
      </c>
      <c r="J93" s="93">
        <f t="shared" si="118"/>
        <v>0</v>
      </c>
      <c r="K93" s="93">
        <f t="shared" si="118"/>
        <v>0</v>
      </c>
      <c r="L93" s="18">
        <v>42</v>
      </c>
      <c r="M93" s="18">
        <f>L93</f>
        <v>42</v>
      </c>
      <c r="N93" s="18">
        <f>M93</f>
        <v>42</v>
      </c>
      <c r="O93" s="18"/>
      <c r="P93" s="18"/>
      <c r="Q93" s="18"/>
      <c r="R93" s="152">
        <f t="shared" si="116"/>
        <v>42</v>
      </c>
      <c r="S93" s="152">
        <f t="shared" si="116"/>
        <v>42</v>
      </c>
      <c r="T93" s="152">
        <f t="shared" si="116"/>
        <v>42</v>
      </c>
      <c r="U93" s="18"/>
      <c r="V93" s="18"/>
      <c r="W93" s="18"/>
      <c r="X93" s="152">
        <f t="shared" si="88"/>
        <v>42</v>
      </c>
      <c r="Y93" s="152">
        <f t="shared" si="88"/>
        <v>42</v>
      </c>
      <c r="Z93" s="152">
        <f t="shared" si="88"/>
        <v>42</v>
      </c>
      <c r="AA93" s="18"/>
      <c r="AB93" s="18"/>
      <c r="AC93" s="18"/>
      <c r="AD93" s="152">
        <f t="shared" si="89"/>
        <v>42</v>
      </c>
      <c r="AE93" s="152">
        <f t="shared" si="89"/>
        <v>42</v>
      </c>
      <c r="AF93" s="152">
        <f t="shared" si="89"/>
        <v>42</v>
      </c>
      <c r="AG93" s="162">
        <v>300</v>
      </c>
      <c r="AH93" s="18"/>
      <c r="AI93" s="18"/>
      <c r="AJ93" s="152">
        <f t="shared" si="91"/>
        <v>342</v>
      </c>
      <c r="AK93" s="152">
        <f t="shared" si="90"/>
        <v>42</v>
      </c>
      <c r="AL93" s="152">
        <f t="shared" si="90"/>
        <v>42</v>
      </c>
    </row>
    <row r="94" spans="1:39" s="253" customFormat="1" ht="75" x14ac:dyDescent="0.25">
      <c r="A94" s="268">
        <v>905</v>
      </c>
      <c r="B94" s="122" t="s">
        <v>54</v>
      </c>
      <c r="C94" s="304" t="s">
        <v>335</v>
      </c>
      <c r="D94" s="269"/>
      <c r="E94" s="269"/>
      <c r="F94" s="18">
        <f t="shared" ref="F94:H94" si="130">F96</f>
        <v>2988</v>
      </c>
      <c r="G94" s="18">
        <f t="shared" si="130"/>
        <v>2950</v>
      </c>
      <c r="H94" s="18">
        <f t="shared" si="130"/>
        <v>2950</v>
      </c>
      <c r="I94" s="93">
        <f t="shared" si="118"/>
        <v>0</v>
      </c>
      <c r="J94" s="93">
        <f t="shared" si="118"/>
        <v>0</v>
      </c>
      <c r="K94" s="93">
        <f t="shared" si="118"/>
        <v>0</v>
      </c>
      <c r="L94" s="18">
        <f t="shared" ref="L94:Q94" si="131">L96</f>
        <v>2988</v>
      </c>
      <c r="M94" s="18">
        <f t="shared" si="131"/>
        <v>2950</v>
      </c>
      <c r="N94" s="18">
        <f t="shared" si="131"/>
        <v>2950</v>
      </c>
      <c r="O94" s="18">
        <f t="shared" si="131"/>
        <v>0</v>
      </c>
      <c r="P94" s="18">
        <f t="shared" si="131"/>
        <v>0</v>
      </c>
      <c r="Q94" s="18">
        <f t="shared" si="131"/>
        <v>0</v>
      </c>
      <c r="R94" s="152">
        <f t="shared" si="116"/>
        <v>2988</v>
      </c>
      <c r="S94" s="152">
        <f t="shared" si="116"/>
        <v>2950</v>
      </c>
      <c r="T94" s="152">
        <f t="shared" si="116"/>
        <v>2950</v>
      </c>
      <c r="U94" s="18">
        <f t="shared" ref="U94:W94" si="132">U96</f>
        <v>0</v>
      </c>
      <c r="V94" s="18">
        <f t="shared" si="132"/>
        <v>0</v>
      </c>
      <c r="W94" s="18">
        <f t="shared" si="132"/>
        <v>0</v>
      </c>
      <c r="X94" s="152">
        <f t="shared" si="88"/>
        <v>2988</v>
      </c>
      <c r="Y94" s="152">
        <f t="shared" si="88"/>
        <v>2950</v>
      </c>
      <c r="Z94" s="152">
        <f t="shared" si="88"/>
        <v>2950</v>
      </c>
      <c r="AA94" s="18">
        <f t="shared" ref="AA94:AC94" si="133">AA96</f>
        <v>0</v>
      </c>
      <c r="AB94" s="18">
        <f t="shared" si="133"/>
        <v>0</v>
      </c>
      <c r="AC94" s="18">
        <f t="shared" si="133"/>
        <v>0</v>
      </c>
      <c r="AD94" s="152">
        <f>AD95</f>
        <v>2988</v>
      </c>
      <c r="AE94" s="152">
        <f t="shared" ref="AE94:AF95" si="134">AE95</f>
        <v>2950</v>
      </c>
      <c r="AF94" s="152">
        <f t="shared" si="134"/>
        <v>2950</v>
      </c>
      <c r="AG94" s="216">
        <f>AG95+AG96</f>
        <v>-500</v>
      </c>
      <c r="AH94" s="152">
        <f t="shared" ref="AH94:AL94" si="135">AH95+AH96</f>
        <v>0</v>
      </c>
      <c r="AI94" s="152">
        <f t="shared" si="135"/>
        <v>0</v>
      </c>
      <c r="AJ94" s="152">
        <f t="shared" si="135"/>
        <v>2488</v>
      </c>
      <c r="AK94" s="152">
        <f t="shared" si="135"/>
        <v>2950</v>
      </c>
      <c r="AL94" s="152">
        <f t="shared" si="135"/>
        <v>2950</v>
      </c>
    </row>
    <row r="95" spans="1:39" s="253" customFormat="1" ht="75" x14ac:dyDescent="0.25">
      <c r="A95" s="268">
        <v>905</v>
      </c>
      <c r="B95" s="255" t="s">
        <v>55</v>
      </c>
      <c r="C95" s="264" t="s">
        <v>463</v>
      </c>
      <c r="D95" s="269"/>
      <c r="E95" s="269"/>
      <c r="F95" s="18"/>
      <c r="G95" s="18"/>
      <c r="H95" s="18"/>
      <c r="I95" s="93"/>
      <c r="J95" s="93"/>
      <c r="K95" s="93"/>
      <c r="L95" s="18"/>
      <c r="M95" s="18"/>
      <c r="N95" s="18"/>
      <c r="O95" s="18"/>
      <c r="P95" s="18"/>
      <c r="Q95" s="18"/>
      <c r="R95" s="152"/>
      <c r="S95" s="152"/>
      <c r="T95" s="152"/>
      <c r="U95" s="18"/>
      <c r="V95" s="18"/>
      <c r="W95" s="18"/>
      <c r="X95" s="152"/>
      <c r="Y95" s="152"/>
      <c r="Z95" s="152"/>
      <c r="AA95" s="18"/>
      <c r="AB95" s="18"/>
      <c r="AC95" s="18"/>
      <c r="AD95" s="152">
        <f>AD96</f>
        <v>2988</v>
      </c>
      <c r="AE95" s="152">
        <f t="shared" si="134"/>
        <v>2950</v>
      </c>
      <c r="AF95" s="152">
        <f t="shared" si="134"/>
        <v>2950</v>
      </c>
      <c r="AG95" s="162">
        <f>AG97+AG98</f>
        <v>2488</v>
      </c>
      <c r="AH95" s="18">
        <f t="shared" ref="AH95:AL95" si="136">AH97+AH98</f>
        <v>2950</v>
      </c>
      <c r="AI95" s="18">
        <f t="shared" si="136"/>
        <v>2950</v>
      </c>
      <c r="AJ95" s="18">
        <f t="shared" si="136"/>
        <v>2488</v>
      </c>
      <c r="AK95" s="18">
        <f t="shared" si="136"/>
        <v>2950</v>
      </c>
      <c r="AL95" s="18">
        <f t="shared" si="136"/>
        <v>2950</v>
      </c>
    </row>
    <row r="96" spans="1:39" s="253" customFormat="1" ht="92.25" hidden="1" customHeight="1" x14ac:dyDescent="0.25">
      <c r="A96" s="352">
        <v>905</v>
      </c>
      <c r="B96" s="371" t="s">
        <v>55</v>
      </c>
      <c r="C96" s="377" t="s">
        <v>157</v>
      </c>
      <c r="D96" s="373"/>
      <c r="E96" s="373"/>
      <c r="F96" s="374">
        <v>2988</v>
      </c>
      <c r="G96" s="374">
        <v>2950</v>
      </c>
      <c r="H96" s="374">
        <v>2950</v>
      </c>
      <c r="I96" s="375">
        <f t="shared" si="118"/>
        <v>0</v>
      </c>
      <c r="J96" s="375">
        <f t="shared" si="118"/>
        <v>0</v>
      </c>
      <c r="K96" s="375">
        <f t="shared" si="118"/>
        <v>0</v>
      </c>
      <c r="L96" s="374">
        <v>2988</v>
      </c>
      <c r="M96" s="374">
        <v>2950</v>
      </c>
      <c r="N96" s="374">
        <v>2950</v>
      </c>
      <c r="O96" s="374"/>
      <c r="P96" s="374"/>
      <c r="Q96" s="374"/>
      <c r="R96" s="376">
        <f t="shared" si="116"/>
        <v>2988</v>
      </c>
      <c r="S96" s="376">
        <f t="shared" si="116"/>
        <v>2950</v>
      </c>
      <c r="T96" s="376">
        <f t="shared" si="116"/>
        <v>2950</v>
      </c>
      <c r="U96" s="374"/>
      <c r="V96" s="374"/>
      <c r="W96" s="374"/>
      <c r="X96" s="376">
        <f t="shared" si="88"/>
        <v>2988</v>
      </c>
      <c r="Y96" s="376">
        <f t="shared" si="88"/>
        <v>2950</v>
      </c>
      <c r="Z96" s="376">
        <f t="shared" si="88"/>
        <v>2950</v>
      </c>
      <c r="AA96" s="374"/>
      <c r="AB96" s="374"/>
      <c r="AC96" s="374"/>
      <c r="AD96" s="376">
        <f>X96+AA96</f>
        <v>2988</v>
      </c>
      <c r="AE96" s="376">
        <f t="shared" si="89"/>
        <v>2950</v>
      </c>
      <c r="AF96" s="376">
        <f t="shared" si="89"/>
        <v>2950</v>
      </c>
      <c r="AG96" s="376">
        <v>-2988</v>
      </c>
      <c r="AH96" s="376">
        <v>-2950</v>
      </c>
      <c r="AI96" s="376">
        <v>-2950</v>
      </c>
      <c r="AJ96" s="376">
        <f t="shared" si="91"/>
        <v>0</v>
      </c>
      <c r="AK96" s="376">
        <f t="shared" si="90"/>
        <v>0</v>
      </c>
      <c r="AL96" s="376">
        <f t="shared" si="90"/>
        <v>0</v>
      </c>
      <c r="AM96" s="357"/>
    </row>
    <row r="97" spans="1:38" s="253" customFormat="1" ht="74.25" customHeight="1" x14ac:dyDescent="0.25">
      <c r="A97" s="268"/>
      <c r="B97" s="119" t="s">
        <v>460</v>
      </c>
      <c r="C97" s="281" t="s">
        <v>499</v>
      </c>
      <c r="D97" s="269"/>
      <c r="E97" s="269"/>
      <c r="F97" s="18"/>
      <c r="G97" s="18"/>
      <c r="H97" s="18"/>
      <c r="I97" s="93"/>
      <c r="J97" s="93"/>
      <c r="K97" s="93"/>
      <c r="L97" s="18"/>
      <c r="M97" s="18"/>
      <c r="N97" s="18"/>
      <c r="O97" s="18"/>
      <c r="P97" s="18"/>
      <c r="Q97" s="18"/>
      <c r="R97" s="152"/>
      <c r="S97" s="152"/>
      <c r="T97" s="152"/>
      <c r="U97" s="18"/>
      <c r="V97" s="18"/>
      <c r="W97" s="18"/>
      <c r="X97" s="152"/>
      <c r="Y97" s="152"/>
      <c r="Z97" s="152"/>
      <c r="AA97" s="18"/>
      <c r="AB97" s="18"/>
      <c r="AC97" s="18"/>
      <c r="AD97" s="152">
        <v>0</v>
      </c>
      <c r="AE97" s="152">
        <v>0</v>
      </c>
      <c r="AF97" s="152">
        <v>0</v>
      </c>
      <c r="AG97" s="162">
        <v>950</v>
      </c>
      <c r="AH97" s="18">
        <v>950</v>
      </c>
      <c r="AI97" s="18">
        <v>950</v>
      </c>
      <c r="AJ97" s="152">
        <f t="shared" si="91"/>
        <v>950</v>
      </c>
      <c r="AK97" s="152">
        <f t="shared" si="90"/>
        <v>950</v>
      </c>
      <c r="AL97" s="152">
        <f t="shared" si="90"/>
        <v>950</v>
      </c>
    </row>
    <row r="98" spans="1:38" s="253" customFormat="1" ht="77.25" customHeight="1" x14ac:dyDescent="0.25">
      <c r="A98" s="268"/>
      <c r="B98" s="119" t="s">
        <v>461</v>
      </c>
      <c r="C98" s="281" t="s">
        <v>462</v>
      </c>
      <c r="D98" s="269"/>
      <c r="E98" s="269"/>
      <c r="F98" s="18"/>
      <c r="G98" s="18"/>
      <c r="H98" s="18"/>
      <c r="I98" s="93"/>
      <c r="J98" s="93"/>
      <c r="K98" s="93"/>
      <c r="L98" s="18"/>
      <c r="M98" s="18"/>
      <c r="N98" s="18"/>
      <c r="O98" s="18"/>
      <c r="P98" s="18"/>
      <c r="Q98" s="18"/>
      <c r="R98" s="152"/>
      <c r="S98" s="152"/>
      <c r="T98" s="152"/>
      <c r="U98" s="18"/>
      <c r="V98" s="18"/>
      <c r="W98" s="18"/>
      <c r="X98" s="152"/>
      <c r="Y98" s="152"/>
      <c r="Z98" s="152"/>
      <c r="AA98" s="18"/>
      <c r="AB98" s="18"/>
      <c r="AC98" s="18"/>
      <c r="AD98" s="152">
        <v>0</v>
      </c>
      <c r="AE98" s="152">
        <v>0</v>
      </c>
      <c r="AF98" s="152">
        <v>0</v>
      </c>
      <c r="AG98" s="162">
        <f>2038-500</f>
        <v>1538</v>
      </c>
      <c r="AH98" s="18">
        <v>2000</v>
      </c>
      <c r="AI98" s="18">
        <v>2000</v>
      </c>
      <c r="AJ98" s="152">
        <f t="shared" si="91"/>
        <v>1538</v>
      </c>
      <c r="AK98" s="152">
        <f t="shared" si="90"/>
        <v>2000</v>
      </c>
      <c r="AL98" s="152">
        <f t="shared" si="90"/>
        <v>2000</v>
      </c>
    </row>
    <row r="99" spans="1:38" s="258" customFormat="1" x14ac:dyDescent="0.25">
      <c r="A99" s="282" t="s">
        <v>365</v>
      </c>
      <c r="B99" s="255" t="s">
        <v>56</v>
      </c>
      <c r="C99" s="259" t="s">
        <v>158</v>
      </c>
      <c r="D99" s="25"/>
      <c r="E99" s="25"/>
      <c r="F99" s="20">
        <f t="shared" ref="F99:H99" si="137">F100</f>
        <v>3399</v>
      </c>
      <c r="G99" s="20">
        <f t="shared" si="137"/>
        <v>3399</v>
      </c>
      <c r="H99" s="20">
        <f t="shared" si="137"/>
        <v>3399</v>
      </c>
      <c r="I99" s="26">
        <f t="shared" si="118"/>
        <v>0</v>
      </c>
      <c r="J99" s="26">
        <f t="shared" si="118"/>
        <v>0</v>
      </c>
      <c r="K99" s="26">
        <f t="shared" si="118"/>
        <v>0</v>
      </c>
      <c r="L99" s="19">
        <f t="shared" ref="L99:Q99" si="138">L100</f>
        <v>3399</v>
      </c>
      <c r="M99" s="19">
        <f t="shared" si="138"/>
        <v>3399</v>
      </c>
      <c r="N99" s="19">
        <f t="shared" si="138"/>
        <v>3399</v>
      </c>
      <c r="O99" s="19">
        <f t="shared" si="138"/>
        <v>544</v>
      </c>
      <c r="P99" s="19">
        <f t="shared" si="138"/>
        <v>0</v>
      </c>
      <c r="Q99" s="19">
        <f t="shared" si="138"/>
        <v>0</v>
      </c>
      <c r="R99" s="145">
        <f t="shared" si="116"/>
        <v>3943</v>
      </c>
      <c r="S99" s="145">
        <f t="shared" si="116"/>
        <v>3399</v>
      </c>
      <c r="T99" s="145">
        <f t="shared" si="116"/>
        <v>3399</v>
      </c>
      <c r="U99" s="19">
        <f t="shared" ref="U99:W99" si="139">U100</f>
        <v>0</v>
      </c>
      <c r="V99" s="19">
        <f t="shared" si="139"/>
        <v>0</v>
      </c>
      <c r="W99" s="19">
        <f t="shared" si="139"/>
        <v>0</v>
      </c>
      <c r="X99" s="145">
        <f t="shared" si="88"/>
        <v>3943</v>
      </c>
      <c r="Y99" s="145">
        <f t="shared" si="88"/>
        <v>3399</v>
      </c>
      <c r="Z99" s="145">
        <f t="shared" si="88"/>
        <v>3399</v>
      </c>
      <c r="AA99" s="19">
        <f t="shared" ref="AA99:AC99" si="140">AA100</f>
        <v>0</v>
      </c>
      <c r="AB99" s="19">
        <f t="shared" si="140"/>
        <v>0</v>
      </c>
      <c r="AC99" s="19">
        <f t="shared" si="140"/>
        <v>0</v>
      </c>
      <c r="AD99" s="145">
        <f t="shared" si="89"/>
        <v>3943</v>
      </c>
      <c r="AE99" s="145">
        <f t="shared" si="89"/>
        <v>3399</v>
      </c>
      <c r="AF99" s="145">
        <f t="shared" si="89"/>
        <v>3399</v>
      </c>
      <c r="AG99" s="306">
        <f t="shared" ref="AG99:AI99" si="141">AG100</f>
        <v>100</v>
      </c>
      <c r="AH99" s="19">
        <f t="shared" si="141"/>
        <v>0</v>
      </c>
      <c r="AI99" s="19">
        <f t="shared" si="141"/>
        <v>0</v>
      </c>
      <c r="AJ99" s="145">
        <f t="shared" si="91"/>
        <v>4043</v>
      </c>
      <c r="AK99" s="145">
        <f t="shared" si="90"/>
        <v>3399</v>
      </c>
      <c r="AL99" s="145">
        <f t="shared" si="90"/>
        <v>3399</v>
      </c>
    </row>
    <row r="100" spans="1:38" s="258" customFormat="1" x14ac:dyDescent="0.25">
      <c r="A100" s="282" t="s">
        <v>365</v>
      </c>
      <c r="B100" s="122" t="s">
        <v>57</v>
      </c>
      <c r="C100" s="261" t="s">
        <v>159</v>
      </c>
      <c r="D100" s="25"/>
      <c r="E100" s="25"/>
      <c r="F100" s="202">
        <f>F101+F102+F103+F104</f>
        <v>3399</v>
      </c>
      <c r="G100" s="202">
        <f>G101+G102+G103+G104</f>
        <v>3399</v>
      </c>
      <c r="H100" s="202">
        <f>H101+H102+H103+H104</f>
        <v>3399</v>
      </c>
      <c r="I100" s="26">
        <f t="shared" si="118"/>
        <v>0</v>
      </c>
      <c r="J100" s="26">
        <f t="shared" si="118"/>
        <v>0</v>
      </c>
      <c r="K100" s="26">
        <f t="shared" si="118"/>
        <v>0</v>
      </c>
      <c r="L100" s="18">
        <f>L101+L102+L103+L104</f>
        <v>3399</v>
      </c>
      <c r="M100" s="18">
        <f>M101+M102+M103+M104</f>
        <v>3399</v>
      </c>
      <c r="N100" s="18">
        <f>N101+N102+N103+N104</f>
        <v>3399</v>
      </c>
      <c r="O100" s="18">
        <f t="shared" ref="O100:T100" si="142">O101+O102+O103+O104</f>
        <v>544</v>
      </c>
      <c r="P100" s="18">
        <f t="shared" si="142"/>
        <v>0</v>
      </c>
      <c r="Q100" s="18">
        <f t="shared" si="142"/>
        <v>0</v>
      </c>
      <c r="R100" s="18">
        <f t="shared" si="142"/>
        <v>3943</v>
      </c>
      <c r="S100" s="18">
        <f t="shared" si="142"/>
        <v>3399</v>
      </c>
      <c r="T100" s="18">
        <f t="shared" si="142"/>
        <v>3399</v>
      </c>
      <c r="U100" s="18"/>
      <c r="V100" s="18">
        <f t="shared" ref="V100:Z100" si="143">V101+V102+V103+V104</f>
        <v>0</v>
      </c>
      <c r="W100" s="18">
        <f t="shared" si="143"/>
        <v>0</v>
      </c>
      <c r="X100" s="18">
        <f t="shared" si="143"/>
        <v>3943</v>
      </c>
      <c r="Y100" s="18">
        <f t="shared" si="143"/>
        <v>3399</v>
      </c>
      <c r="Z100" s="18">
        <f t="shared" si="143"/>
        <v>3399</v>
      </c>
      <c r="AA100" s="18"/>
      <c r="AB100" s="18">
        <f t="shared" ref="AB100:AL100" si="144">AB101+AB102+AB103+AB104</f>
        <v>0</v>
      </c>
      <c r="AC100" s="18">
        <f t="shared" si="144"/>
        <v>0</v>
      </c>
      <c r="AD100" s="18">
        <f t="shared" si="144"/>
        <v>3943</v>
      </c>
      <c r="AE100" s="18">
        <f t="shared" si="144"/>
        <v>3399</v>
      </c>
      <c r="AF100" s="18">
        <f t="shared" si="144"/>
        <v>3399</v>
      </c>
      <c r="AG100" s="162">
        <f t="shared" si="144"/>
        <v>100</v>
      </c>
      <c r="AH100" s="18">
        <f t="shared" si="144"/>
        <v>0</v>
      </c>
      <c r="AI100" s="18">
        <f t="shared" si="144"/>
        <v>0</v>
      </c>
      <c r="AJ100" s="18">
        <f t="shared" si="144"/>
        <v>4043</v>
      </c>
      <c r="AK100" s="18">
        <f t="shared" si="144"/>
        <v>3399</v>
      </c>
      <c r="AL100" s="18">
        <f t="shared" si="144"/>
        <v>3399</v>
      </c>
    </row>
    <row r="101" spans="1:38" s="258" customFormat="1" ht="34.5" customHeight="1" x14ac:dyDescent="0.25">
      <c r="A101" s="282" t="s">
        <v>365</v>
      </c>
      <c r="B101" s="255" t="s">
        <v>277</v>
      </c>
      <c r="C101" s="261" t="s">
        <v>160</v>
      </c>
      <c r="D101" s="25"/>
      <c r="E101" s="25"/>
      <c r="F101" s="202">
        <v>1692</v>
      </c>
      <c r="G101" s="202">
        <v>1692</v>
      </c>
      <c r="H101" s="202">
        <v>1692</v>
      </c>
      <c r="I101" s="26">
        <f t="shared" si="118"/>
        <v>0</v>
      </c>
      <c r="J101" s="26">
        <f t="shared" si="118"/>
        <v>0</v>
      </c>
      <c r="K101" s="26">
        <f t="shared" si="118"/>
        <v>0</v>
      </c>
      <c r="L101" s="18">
        <v>1692</v>
      </c>
      <c r="M101" s="18">
        <v>1692</v>
      </c>
      <c r="N101" s="18">
        <v>1692</v>
      </c>
      <c r="O101" s="18"/>
      <c r="P101" s="18"/>
      <c r="Q101" s="18"/>
      <c r="R101" s="145">
        <f t="shared" si="116"/>
        <v>1692</v>
      </c>
      <c r="S101" s="145">
        <f t="shared" si="116"/>
        <v>1692</v>
      </c>
      <c r="T101" s="145">
        <f t="shared" si="116"/>
        <v>1692</v>
      </c>
      <c r="U101" s="18"/>
      <c r="V101" s="18"/>
      <c r="W101" s="18"/>
      <c r="X101" s="145">
        <f t="shared" ref="X101:Z103" si="145">R101+U101</f>
        <v>1692</v>
      </c>
      <c r="Y101" s="145">
        <f t="shared" si="145"/>
        <v>1692</v>
      </c>
      <c r="Z101" s="145">
        <f t="shared" si="145"/>
        <v>1692</v>
      </c>
      <c r="AA101" s="18"/>
      <c r="AB101" s="18"/>
      <c r="AC101" s="18"/>
      <c r="AD101" s="145">
        <f t="shared" ref="AD101:AF103" si="146">X101+AA101</f>
        <v>1692</v>
      </c>
      <c r="AE101" s="145">
        <f t="shared" si="146"/>
        <v>1692</v>
      </c>
      <c r="AF101" s="145">
        <f t="shared" si="146"/>
        <v>1692</v>
      </c>
      <c r="AG101" s="162"/>
      <c r="AH101" s="18"/>
      <c r="AI101" s="18"/>
      <c r="AJ101" s="145">
        <f t="shared" ref="AJ101:AL103" si="147">AD101+AG101</f>
        <v>1692</v>
      </c>
      <c r="AK101" s="145">
        <f t="shared" si="147"/>
        <v>1692</v>
      </c>
      <c r="AL101" s="145">
        <f t="shared" si="147"/>
        <v>1692</v>
      </c>
    </row>
    <row r="102" spans="1:38" s="100" customFormat="1" ht="18.75" hidden="1" customHeight="1" x14ac:dyDescent="0.25">
      <c r="A102" s="115" t="s">
        <v>365</v>
      </c>
      <c r="B102" s="121" t="s">
        <v>58</v>
      </c>
      <c r="C102" s="283" t="s">
        <v>161</v>
      </c>
      <c r="D102" s="102"/>
      <c r="E102" s="102"/>
      <c r="F102" s="105">
        <v>0</v>
      </c>
      <c r="G102" s="105">
        <v>0</v>
      </c>
      <c r="H102" s="105">
        <v>0</v>
      </c>
      <c r="I102" s="98">
        <f t="shared" si="118"/>
        <v>0</v>
      </c>
      <c r="J102" s="98">
        <f t="shared" si="118"/>
        <v>0</v>
      </c>
      <c r="K102" s="98">
        <f t="shared" si="118"/>
        <v>0</v>
      </c>
      <c r="L102" s="116">
        <v>0</v>
      </c>
      <c r="M102" s="116">
        <v>0</v>
      </c>
      <c r="N102" s="116">
        <v>0</v>
      </c>
      <c r="O102" s="116"/>
      <c r="P102" s="116"/>
      <c r="Q102" s="116"/>
      <c r="R102" s="144">
        <f t="shared" si="116"/>
        <v>0</v>
      </c>
      <c r="S102" s="144">
        <f t="shared" si="116"/>
        <v>0</v>
      </c>
      <c r="T102" s="144">
        <f t="shared" si="116"/>
        <v>0</v>
      </c>
      <c r="U102" s="116"/>
      <c r="V102" s="116"/>
      <c r="W102" s="116"/>
      <c r="X102" s="144">
        <f t="shared" si="145"/>
        <v>0</v>
      </c>
      <c r="Y102" s="144">
        <f t="shared" si="145"/>
        <v>0</v>
      </c>
      <c r="Z102" s="144">
        <f t="shared" si="145"/>
        <v>0</v>
      </c>
      <c r="AA102" s="116"/>
      <c r="AB102" s="116"/>
      <c r="AC102" s="116"/>
      <c r="AD102" s="144">
        <f t="shared" si="146"/>
        <v>0</v>
      </c>
      <c r="AE102" s="144">
        <f t="shared" si="146"/>
        <v>0</v>
      </c>
      <c r="AF102" s="144">
        <f t="shared" si="146"/>
        <v>0</v>
      </c>
      <c r="AG102" s="315"/>
      <c r="AH102" s="116"/>
      <c r="AI102" s="116"/>
      <c r="AJ102" s="144">
        <f t="shared" si="147"/>
        <v>0</v>
      </c>
      <c r="AK102" s="144">
        <f t="shared" si="147"/>
        <v>0</v>
      </c>
      <c r="AL102" s="144">
        <f t="shared" si="147"/>
        <v>0</v>
      </c>
    </row>
    <row r="103" spans="1:38" s="258" customFormat="1" x14ac:dyDescent="0.25">
      <c r="A103" s="282" t="s">
        <v>365</v>
      </c>
      <c r="B103" s="255" t="s">
        <v>278</v>
      </c>
      <c r="C103" s="261" t="s">
        <v>162</v>
      </c>
      <c r="D103" s="25"/>
      <c r="E103" s="25"/>
      <c r="F103" s="202">
        <v>10</v>
      </c>
      <c r="G103" s="202">
        <v>10</v>
      </c>
      <c r="H103" s="202">
        <v>10</v>
      </c>
      <c r="I103" s="26">
        <f t="shared" si="118"/>
        <v>0</v>
      </c>
      <c r="J103" s="26">
        <f t="shared" si="118"/>
        <v>0</v>
      </c>
      <c r="K103" s="26">
        <f t="shared" si="118"/>
        <v>0</v>
      </c>
      <c r="L103" s="18">
        <v>10</v>
      </c>
      <c r="M103" s="18">
        <v>10</v>
      </c>
      <c r="N103" s="18">
        <v>10</v>
      </c>
      <c r="O103" s="18"/>
      <c r="P103" s="18"/>
      <c r="Q103" s="18"/>
      <c r="R103" s="145">
        <f t="shared" si="116"/>
        <v>10</v>
      </c>
      <c r="S103" s="145">
        <f t="shared" si="116"/>
        <v>10</v>
      </c>
      <c r="T103" s="145">
        <f t="shared" si="116"/>
        <v>10</v>
      </c>
      <c r="U103" s="18"/>
      <c r="V103" s="18"/>
      <c r="W103" s="18"/>
      <c r="X103" s="145">
        <f t="shared" si="145"/>
        <v>10</v>
      </c>
      <c r="Y103" s="145">
        <f t="shared" si="145"/>
        <v>10</v>
      </c>
      <c r="Z103" s="145">
        <f t="shared" si="145"/>
        <v>10</v>
      </c>
      <c r="AA103" s="18"/>
      <c r="AB103" s="18"/>
      <c r="AC103" s="18"/>
      <c r="AD103" s="145">
        <f t="shared" si="146"/>
        <v>10</v>
      </c>
      <c r="AE103" s="145">
        <f t="shared" si="146"/>
        <v>10</v>
      </c>
      <c r="AF103" s="145">
        <f t="shared" si="146"/>
        <v>10</v>
      </c>
      <c r="AG103" s="162"/>
      <c r="AH103" s="18"/>
      <c r="AI103" s="18"/>
      <c r="AJ103" s="145">
        <f t="shared" si="147"/>
        <v>10</v>
      </c>
      <c r="AK103" s="145">
        <f t="shared" si="147"/>
        <v>10</v>
      </c>
      <c r="AL103" s="145">
        <f t="shared" si="147"/>
        <v>10</v>
      </c>
    </row>
    <row r="104" spans="1:38" s="258" customFormat="1" x14ac:dyDescent="0.25">
      <c r="A104" s="282" t="s">
        <v>365</v>
      </c>
      <c r="B104" s="255" t="s">
        <v>279</v>
      </c>
      <c r="C104" s="261" t="s">
        <v>163</v>
      </c>
      <c r="D104" s="25"/>
      <c r="E104" s="25"/>
      <c r="F104" s="202">
        <v>1697</v>
      </c>
      <c r="G104" s="202">
        <v>1697</v>
      </c>
      <c r="H104" s="202">
        <v>1697</v>
      </c>
      <c r="I104" s="26">
        <f t="shared" si="118"/>
        <v>0</v>
      </c>
      <c r="J104" s="26">
        <f t="shared" si="118"/>
        <v>0</v>
      </c>
      <c r="K104" s="26">
        <f t="shared" si="118"/>
        <v>0</v>
      </c>
      <c r="L104" s="18">
        <v>1697</v>
      </c>
      <c r="M104" s="18">
        <v>1697</v>
      </c>
      <c r="N104" s="18">
        <v>1697</v>
      </c>
      <c r="O104" s="18">
        <f>O105+O106</f>
        <v>544</v>
      </c>
      <c r="P104" s="18">
        <f t="shared" ref="P104:T104" si="148">P105+P106</f>
        <v>0</v>
      </c>
      <c r="Q104" s="18">
        <f t="shared" si="148"/>
        <v>0</v>
      </c>
      <c r="R104" s="18">
        <f t="shared" si="148"/>
        <v>2241</v>
      </c>
      <c r="S104" s="18">
        <f t="shared" si="148"/>
        <v>1697</v>
      </c>
      <c r="T104" s="18">
        <f t="shared" si="148"/>
        <v>1697</v>
      </c>
      <c r="U104" s="18">
        <f>U105+U106</f>
        <v>0</v>
      </c>
      <c r="V104" s="18">
        <f t="shared" ref="V104:Z104" si="149">V105+V106</f>
        <v>0</v>
      </c>
      <c r="W104" s="18">
        <f t="shared" si="149"/>
        <v>0</v>
      </c>
      <c r="X104" s="18">
        <f t="shared" si="149"/>
        <v>2241</v>
      </c>
      <c r="Y104" s="18">
        <f t="shared" si="149"/>
        <v>1697</v>
      </c>
      <c r="Z104" s="18">
        <f t="shared" si="149"/>
        <v>1697</v>
      </c>
      <c r="AA104" s="18">
        <f>AA105+AA106</f>
        <v>0</v>
      </c>
      <c r="AB104" s="18">
        <f t="shared" ref="AB104:AF104" si="150">AB105+AB106</f>
        <v>0</v>
      </c>
      <c r="AC104" s="18">
        <f t="shared" si="150"/>
        <v>0</v>
      </c>
      <c r="AD104" s="18">
        <f t="shared" si="150"/>
        <v>2241</v>
      </c>
      <c r="AE104" s="18">
        <f t="shared" si="150"/>
        <v>1697</v>
      </c>
      <c r="AF104" s="18">
        <f t="shared" si="150"/>
        <v>1697</v>
      </c>
      <c r="AG104" s="162">
        <f>AG105+AG106</f>
        <v>100</v>
      </c>
      <c r="AH104" s="18">
        <f t="shared" ref="AH104:AL104" si="151">AH105+AH106</f>
        <v>0</v>
      </c>
      <c r="AI104" s="18">
        <f t="shared" si="151"/>
        <v>0</v>
      </c>
      <c r="AJ104" s="18">
        <f t="shared" si="151"/>
        <v>2341</v>
      </c>
      <c r="AK104" s="18">
        <f t="shared" si="151"/>
        <v>1697</v>
      </c>
      <c r="AL104" s="18">
        <f t="shared" si="151"/>
        <v>1697</v>
      </c>
    </row>
    <row r="105" spans="1:38" s="258" customFormat="1" x14ac:dyDescent="0.25">
      <c r="A105" s="282" t="s">
        <v>365</v>
      </c>
      <c r="B105" s="255" t="s">
        <v>280</v>
      </c>
      <c r="C105" s="257" t="s">
        <v>247</v>
      </c>
      <c r="D105" s="25"/>
      <c r="E105" s="25"/>
      <c r="F105" s="202">
        <v>1453</v>
      </c>
      <c r="G105" s="202">
        <v>1453</v>
      </c>
      <c r="H105" s="202">
        <v>1453</v>
      </c>
      <c r="I105" s="26">
        <f t="shared" si="118"/>
        <v>0</v>
      </c>
      <c r="J105" s="26">
        <f t="shared" si="118"/>
        <v>0</v>
      </c>
      <c r="K105" s="26">
        <f t="shared" si="118"/>
        <v>0</v>
      </c>
      <c r="L105" s="18">
        <v>1453</v>
      </c>
      <c r="M105" s="18">
        <v>1453</v>
      </c>
      <c r="N105" s="18">
        <v>1453</v>
      </c>
      <c r="O105" s="18"/>
      <c r="P105" s="18"/>
      <c r="Q105" s="18"/>
      <c r="R105" s="145">
        <f t="shared" si="116"/>
        <v>1453</v>
      </c>
      <c r="S105" s="145">
        <f t="shared" si="116"/>
        <v>1453</v>
      </c>
      <c r="T105" s="145">
        <f t="shared" si="116"/>
        <v>1453</v>
      </c>
      <c r="U105" s="18"/>
      <c r="V105" s="18"/>
      <c r="W105" s="18"/>
      <c r="X105" s="145">
        <f t="shared" ref="X105:Z106" si="152">R105+U105</f>
        <v>1453</v>
      </c>
      <c r="Y105" s="145">
        <f t="shared" si="152"/>
        <v>1453</v>
      </c>
      <c r="Z105" s="145">
        <f t="shared" si="152"/>
        <v>1453</v>
      </c>
      <c r="AA105" s="18"/>
      <c r="AB105" s="18"/>
      <c r="AC105" s="18"/>
      <c r="AD105" s="145">
        <f t="shared" ref="AD105:AF106" si="153">X105+AA105</f>
        <v>1453</v>
      </c>
      <c r="AE105" s="145">
        <f t="shared" si="153"/>
        <v>1453</v>
      </c>
      <c r="AF105" s="145">
        <f t="shared" si="153"/>
        <v>1453</v>
      </c>
      <c r="AG105" s="162"/>
      <c r="AH105" s="18"/>
      <c r="AI105" s="18"/>
      <c r="AJ105" s="145">
        <f t="shared" ref="AJ105:AL106" si="154">AD105+AG105</f>
        <v>1453</v>
      </c>
      <c r="AK105" s="145">
        <f t="shared" si="154"/>
        <v>1453</v>
      </c>
      <c r="AL105" s="145">
        <f t="shared" si="154"/>
        <v>1453</v>
      </c>
    </row>
    <row r="106" spans="1:38" s="253" customFormat="1" x14ac:dyDescent="0.25">
      <c r="A106" s="350" t="s">
        <v>365</v>
      </c>
      <c r="B106" s="255" t="s">
        <v>281</v>
      </c>
      <c r="C106" s="257" t="s">
        <v>251</v>
      </c>
      <c r="D106" s="269"/>
      <c r="E106" s="269"/>
      <c r="F106" s="18">
        <v>244</v>
      </c>
      <c r="G106" s="18">
        <v>244</v>
      </c>
      <c r="H106" s="18">
        <v>244</v>
      </c>
      <c r="I106" s="93">
        <f t="shared" si="118"/>
        <v>0</v>
      </c>
      <c r="J106" s="93">
        <f t="shared" si="118"/>
        <v>0</v>
      </c>
      <c r="K106" s="93">
        <f t="shared" si="118"/>
        <v>0</v>
      </c>
      <c r="L106" s="18">
        <v>244</v>
      </c>
      <c r="M106" s="18">
        <v>244</v>
      </c>
      <c r="N106" s="18">
        <v>244</v>
      </c>
      <c r="O106" s="18">
        <v>544</v>
      </c>
      <c r="P106" s="18"/>
      <c r="Q106" s="18"/>
      <c r="R106" s="152">
        <f t="shared" si="116"/>
        <v>788</v>
      </c>
      <c r="S106" s="152">
        <f t="shared" si="116"/>
        <v>244</v>
      </c>
      <c r="T106" s="152">
        <f t="shared" si="116"/>
        <v>244</v>
      </c>
      <c r="U106" s="18"/>
      <c r="V106" s="18"/>
      <c r="W106" s="18"/>
      <c r="X106" s="152">
        <f t="shared" si="152"/>
        <v>788</v>
      </c>
      <c r="Y106" s="152">
        <f t="shared" si="152"/>
        <v>244</v>
      </c>
      <c r="Z106" s="152">
        <f t="shared" si="152"/>
        <v>244</v>
      </c>
      <c r="AA106" s="18"/>
      <c r="AB106" s="18"/>
      <c r="AC106" s="18"/>
      <c r="AD106" s="152">
        <f t="shared" si="153"/>
        <v>788</v>
      </c>
      <c r="AE106" s="152">
        <f t="shared" si="153"/>
        <v>244</v>
      </c>
      <c r="AF106" s="152">
        <f t="shared" si="153"/>
        <v>244</v>
      </c>
      <c r="AG106" s="162">
        <v>100</v>
      </c>
      <c r="AH106" s="18"/>
      <c r="AI106" s="18"/>
      <c r="AJ106" s="152">
        <f t="shared" si="154"/>
        <v>888</v>
      </c>
      <c r="AK106" s="152">
        <f t="shared" si="154"/>
        <v>244</v>
      </c>
      <c r="AL106" s="152">
        <f t="shared" si="154"/>
        <v>244</v>
      </c>
    </row>
    <row r="107" spans="1:38" s="258" customFormat="1" ht="37.5" x14ac:dyDescent="0.25">
      <c r="A107" s="197"/>
      <c r="B107" s="255" t="s">
        <v>59</v>
      </c>
      <c r="C107" s="259" t="s">
        <v>254</v>
      </c>
      <c r="D107" s="25"/>
      <c r="E107" s="25"/>
      <c r="F107" s="20">
        <f>F108+F113</f>
        <v>9320.8000000000011</v>
      </c>
      <c r="G107" s="20">
        <f>G108+G113</f>
        <v>9320.8000000000011</v>
      </c>
      <c r="H107" s="20">
        <f>H108+H113</f>
        <v>9320.8000000000011</v>
      </c>
      <c r="I107" s="26">
        <f t="shared" si="118"/>
        <v>0</v>
      </c>
      <c r="J107" s="26">
        <f t="shared" si="118"/>
        <v>0</v>
      </c>
      <c r="K107" s="26">
        <f t="shared" si="118"/>
        <v>0</v>
      </c>
      <c r="L107" s="19">
        <f t="shared" ref="L107:AL107" si="155">L108+L113</f>
        <v>9320.8000000000011</v>
      </c>
      <c r="M107" s="19">
        <f t="shared" si="155"/>
        <v>9320.8000000000011</v>
      </c>
      <c r="N107" s="19">
        <f t="shared" si="155"/>
        <v>9320.8000000000011</v>
      </c>
      <c r="O107" s="19">
        <f t="shared" si="155"/>
        <v>0</v>
      </c>
      <c r="P107" s="19">
        <f t="shared" si="155"/>
        <v>0</v>
      </c>
      <c r="Q107" s="19">
        <f t="shared" si="155"/>
        <v>0</v>
      </c>
      <c r="R107" s="19">
        <f t="shared" si="155"/>
        <v>9320.8000000000011</v>
      </c>
      <c r="S107" s="19">
        <f t="shared" si="155"/>
        <v>9320.8000000000011</v>
      </c>
      <c r="T107" s="19">
        <f t="shared" si="155"/>
        <v>9320.8000000000011</v>
      </c>
      <c r="U107" s="19">
        <f t="shared" si="155"/>
        <v>0</v>
      </c>
      <c r="V107" s="19">
        <f t="shared" si="155"/>
        <v>0</v>
      </c>
      <c r="W107" s="19">
        <f t="shared" si="155"/>
        <v>0</v>
      </c>
      <c r="X107" s="19">
        <f t="shared" si="155"/>
        <v>9320.8000000000011</v>
      </c>
      <c r="Y107" s="19">
        <f t="shared" si="155"/>
        <v>9320.8000000000011</v>
      </c>
      <c r="Z107" s="19">
        <f t="shared" si="155"/>
        <v>9320.8000000000011</v>
      </c>
      <c r="AA107" s="19">
        <f t="shared" si="155"/>
        <v>0</v>
      </c>
      <c r="AB107" s="19">
        <f t="shared" si="155"/>
        <v>0</v>
      </c>
      <c r="AC107" s="19">
        <f t="shared" si="155"/>
        <v>0</v>
      </c>
      <c r="AD107" s="19">
        <f t="shared" si="155"/>
        <v>9320.8000000000011</v>
      </c>
      <c r="AE107" s="19">
        <f t="shared" si="155"/>
        <v>9320.8000000000011</v>
      </c>
      <c r="AF107" s="19">
        <f t="shared" si="155"/>
        <v>9320.8000000000011</v>
      </c>
      <c r="AG107" s="306">
        <f t="shared" si="155"/>
        <v>302</v>
      </c>
      <c r="AH107" s="19">
        <f t="shared" si="155"/>
        <v>0</v>
      </c>
      <c r="AI107" s="19">
        <f t="shared" si="155"/>
        <v>0</v>
      </c>
      <c r="AJ107" s="19">
        <f t="shared" si="155"/>
        <v>8447.1</v>
      </c>
      <c r="AK107" s="19">
        <f t="shared" si="155"/>
        <v>8145.1</v>
      </c>
      <c r="AL107" s="19">
        <f t="shared" si="155"/>
        <v>8145.1</v>
      </c>
    </row>
    <row r="108" spans="1:38" s="258" customFormat="1" x14ac:dyDescent="0.25">
      <c r="A108" s="197">
        <v>911</v>
      </c>
      <c r="B108" s="122" t="s">
        <v>60</v>
      </c>
      <c r="C108" s="261" t="s">
        <v>164</v>
      </c>
      <c r="D108" s="25"/>
      <c r="E108" s="25"/>
      <c r="F108" s="202">
        <f t="shared" ref="F108:H108" si="156">F110</f>
        <v>1175.7</v>
      </c>
      <c r="G108" s="202">
        <f t="shared" si="156"/>
        <v>1175.7</v>
      </c>
      <c r="H108" s="202">
        <f t="shared" si="156"/>
        <v>1175.7</v>
      </c>
      <c r="I108" s="26">
        <f t="shared" si="118"/>
        <v>0</v>
      </c>
      <c r="J108" s="26">
        <f t="shared" si="118"/>
        <v>0</v>
      </c>
      <c r="K108" s="26">
        <f t="shared" si="118"/>
        <v>0</v>
      </c>
      <c r="L108" s="18">
        <f t="shared" ref="L108:AL108" si="157">L110</f>
        <v>1175.7</v>
      </c>
      <c r="M108" s="18">
        <f t="shared" si="157"/>
        <v>1175.7</v>
      </c>
      <c r="N108" s="18">
        <f t="shared" si="157"/>
        <v>1175.7</v>
      </c>
      <c r="O108" s="18">
        <f t="shared" si="157"/>
        <v>0</v>
      </c>
      <c r="P108" s="18">
        <f t="shared" si="157"/>
        <v>0</v>
      </c>
      <c r="Q108" s="18">
        <f t="shared" si="157"/>
        <v>0</v>
      </c>
      <c r="R108" s="18">
        <f t="shared" si="157"/>
        <v>1175.7</v>
      </c>
      <c r="S108" s="18">
        <f t="shared" si="157"/>
        <v>1175.7</v>
      </c>
      <c r="T108" s="18">
        <f t="shared" si="157"/>
        <v>1175.7</v>
      </c>
      <c r="U108" s="18">
        <f t="shared" si="157"/>
        <v>0</v>
      </c>
      <c r="V108" s="18">
        <f t="shared" si="157"/>
        <v>0</v>
      </c>
      <c r="W108" s="18">
        <f t="shared" si="157"/>
        <v>0</v>
      </c>
      <c r="X108" s="18">
        <f t="shared" si="157"/>
        <v>1175.7</v>
      </c>
      <c r="Y108" s="18">
        <f t="shared" si="157"/>
        <v>1175.7</v>
      </c>
      <c r="Z108" s="18">
        <f t="shared" si="157"/>
        <v>1175.7</v>
      </c>
      <c r="AA108" s="18">
        <f t="shared" si="157"/>
        <v>0</v>
      </c>
      <c r="AB108" s="18">
        <f t="shared" si="157"/>
        <v>0</v>
      </c>
      <c r="AC108" s="18">
        <f t="shared" si="157"/>
        <v>0</v>
      </c>
      <c r="AD108" s="18">
        <f t="shared" si="157"/>
        <v>1175.7</v>
      </c>
      <c r="AE108" s="18">
        <f t="shared" si="157"/>
        <v>1175.7</v>
      </c>
      <c r="AF108" s="18">
        <f t="shared" si="157"/>
        <v>1175.7</v>
      </c>
      <c r="AG108" s="162">
        <f>AG109</f>
        <v>0</v>
      </c>
      <c r="AH108" s="18">
        <f t="shared" ref="AH108:AI108" si="158">AH109</f>
        <v>0</v>
      </c>
      <c r="AI108" s="18">
        <f t="shared" si="158"/>
        <v>0</v>
      </c>
      <c r="AJ108" s="18">
        <f t="shared" si="157"/>
        <v>0</v>
      </c>
      <c r="AK108" s="18">
        <f t="shared" si="157"/>
        <v>0</v>
      </c>
      <c r="AL108" s="18">
        <f t="shared" si="157"/>
        <v>0</v>
      </c>
    </row>
    <row r="109" spans="1:38" s="258" customFormat="1" ht="37.5" x14ac:dyDescent="0.25">
      <c r="A109" s="197">
        <v>911</v>
      </c>
      <c r="B109" s="358" t="s">
        <v>61</v>
      </c>
      <c r="C109" s="264" t="s">
        <v>165</v>
      </c>
      <c r="D109" s="269"/>
      <c r="E109" s="269"/>
      <c r="F109" s="18"/>
      <c r="G109" s="18"/>
      <c r="H109" s="18"/>
      <c r="I109" s="93"/>
      <c r="J109" s="93"/>
      <c r="K109" s="93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>
        <v>0</v>
      </c>
      <c r="AE109" s="18">
        <v>0</v>
      </c>
      <c r="AF109" s="18">
        <v>0</v>
      </c>
      <c r="AG109" s="162">
        <f t="shared" ref="AG109:AL109" si="159">AG110+AG111+AG112</f>
        <v>0</v>
      </c>
      <c r="AH109" s="18">
        <f t="shared" si="159"/>
        <v>0</v>
      </c>
      <c r="AI109" s="18">
        <f t="shared" si="159"/>
        <v>0</v>
      </c>
      <c r="AJ109" s="18">
        <f t="shared" si="159"/>
        <v>1175.7</v>
      </c>
      <c r="AK109" s="18">
        <f t="shared" si="159"/>
        <v>1175.7</v>
      </c>
      <c r="AL109" s="18">
        <f t="shared" si="159"/>
        <v>1175.7</v>
      </c>
    </row>
    <row r="110" spans="1:38" s="258" customFormat="1" ht="37.5" hidden="1" x14ac:dyDescent="0.25">
      <c r="A110" s="251">
        <v>911</v>
      </c>
      <c r="B110" s="378" t="s">
        <v>61</v>
      </c>
      <c r="C110" s="372" t="s">
        <v>165</v>
      </c>
      <c r="D110" s="373"/>
      <c r="E110" s="373"/>
      <c r="F110" s="374">
        <v>1175.7</v>
      </c>
      <c r="G110" s="374">
        <f>F110</f>
        <v>1175.7</v>
      </c>
      <c r="H110" s="374">
        <f>G110</f>
        <v>1175.7</v>
      </c>
      <c r="I110" s="375">
        <f t="shared" si="118"/>
        <v>0</v>
      </c>
      <c r="J110" s="375">
        <f t="shared" si="118"/>
        <v>0</v>
      </c>
      <c r="K110" s="375">
        <f t="shared" si="118"/>
        <v>0</v>
      </c>
      <c r="L110" s="374">
        <v>1175.7</v>
      </c>
      <c r="M110" s="374">
        <f>L110</f>
        <v>1175.7</v>
      </c>
      <c r="N110" s="374">
        <f>M110</f>
        <v>1175.7</v>
      </c>
      <c r="O110" s="374"/>
      <c r="P110" s="374"/>
      <c r="Q110" s="374"/>
      <c r="R110" s="376">
        <f t="shared" si="116"/>
        <v>1175.7</v>
      </c>
      <c r="S110" s="376">
        <f t="shared" si="116"/>
        <v>1175.7</v>
      </c>
      <c r="T110" s="376">
        <f t="shared" si="116"/>
        <v>1175.7</v>
      </c>
      <c r="U110" s="374"/>
      <c r="V110" s="374"/>
      <c r="W110" s="374"/>
      <c r="X110" s="376">
        <f t="shared" ref="X110:Z110" si="160">R110+U110</f>
        <v>1175.7</v>
      </c>
      <c r="Y110" s="376">
        <f t="shared" si="160"/>
        <v>1175.7</v>
      </c>
      <c r="Z110" s="376">
        <f t="shared" si="160"/>
        <v>1175.7</v>
      </c>
      <c r="AA110" s="374"/>
      <c r="AB110" s="374"/>
      <c r="AC110" s="374"/>
      <c r="AD110" s="376">
        <f t="shared" ref="AD110:AF110" si="161">X110+AA110</f>
        <v>1175.7</v>
      </c>
      <c r="AE110" s="376">
        <f t="shared" si="161"/>
        <v>1175.7</v>
      </c>
      <c r="AF110" s="376">
        <f t="shared" si="161"/>
        <v>1175.7</v>
      </c>
      <c r="AG110" s="374">
        <v>-1175.7</v>
      </c>
      <c r="AH110" s="374">
        <v>-1175.7</v>
      </c>
      <c r="AI110" s="374">
        <v>-1175.7</v>
      </c>
      <c r="AJ110" s="376">
        <f t="shared" ref="AJ110:AL112" si="162">AD110+AG110</f>
        <v>0</v>
      </c>
      <c r="AK110" s="376">
        <f t="shared" si="162"/>
        <v>0</v>
      </c>
      <c r="AL110" s="376">
        <f t="shared" si="162"/>
        <v>0</v>
      </c>
    </row>
    <row r="111" spans="1:38" s="258" customFormat="1" ht="37.5" x14ac:dyDescent="0.25">
      <c r="A111" s="154"/>
      <c r="B111" s="358" t="s">
        <v>475</v>
      </c>
      <c r="C111" s="257" t="s">
        <v>476</v>
      </c>
      <c r="D111" s="269"/>
      <c r="E111" s="269"/>
      <c r="F111" s="18"/>
      <c r="G111" s="18"/>
      <c r="H111" s="18"/>
      <c r="I111" s="93"/>
      <c r="J111" s="93"/>
      <c r="K111" s="93"/>
      <c r="L111" s="18"/>
      <c r="M111" s="18"/>
      <c r="N111" s="18"/>
      <c r="O111" s="18"/>
      <c r="P111" s="18"/>
      <c r="Q111" s="18"/>
      <c r="R111" s="152"/>
      <c r="S111" s="152"/>
      <c r="T111" s="152"/>
      <c r="U111" s="18"/>
      <c r="V111" s="18"/>
      <c r="W111" s="18"/>
      <c r="X111" s="152"/>
      <c r="Y111" s="152"/>
      <c r="Z111" s="152"/>
      <c r="AA111" s="18"/>
      <c r="AB111" s="18"/>
      <c r="AC111" s="18"/>
      <c r="AD111" s="152">
        <v>0</v>
      </c>
      <c r="AE111" s="152">
        <v>0</v>
      </c>
      <c r="AF111" s="152">
        <v>0</v>
      </c>
      <c r="AG111" s="162">
        <v>1073.7</v>
      </c>
      <c r="AH111" s="18">
        <v>1073.7</v>
      </c>
      <c r="AI111" s="18">
        <v>1073.7</v>
      </c>
      <c r="AJ111" s="152">
        <f t="shared" si="162"/>
        <v>1073.7</v>
      </c>
      <c r="AK111" s="152">
        <f t="shared" si="162"/>
        <v>1073.7</v>
      </c>
      <c r="AL111" s="152">
        <f t="shared" si="162"/>
        <v>1073.7</v>
      </c>
    </row>
    <row r="112" spans="1:38" s="258" customFormat="1" ht="56.25" x14ac:dyDescent="0.25">
      <c r="A112" s="197">
        <v>911</v>
      </c>
      <c r="B112" s="255" t="s">
        <v>473</v>
      </c>
      <c r="C112" s="281" t="s">
        <v>503</v>
      </c>
      <c r="D112" s="269"/>
      <c r="E112" s="269"/>
      <c r="F112" s="18"/>
      <c r="G112" s="18"/>
      <c r="H112" s="18"/>
      <c r="I112" s="93"/>
      <c r="J112" s="93"/>
      <c r="K112" s="93"/>
      <c r="L112" s="18"/>
      <c r="M112" s="18"/>
      <c r="N112" s="18"/>
      <c r="O112" s="18"/>
      <c r="P112" s="18"/>
      <c r="Q112" s="18"/>
      <c r="R112" s="152"/>
      <c r="S112" s="152"/>
      <c r="T112" s="152"/>
      <c r="U112" s="18"/>
      <c r="V112" s="18"/>
      <c r="W112" s="18"/>
      <c r="X112" s="152"/>
      <c r="Y112" s="152"/>
      <c r="Z112" s="152"/>
      <c r="AA112" s="18"/>
      <c r="AB112" s="18"/>
      <c r="AC112" s="18"/>
      <c r="AD112" s="152">
        <v>0</v>
      </c>
      <c r="AE112" s="152">
        <v>0</v>
      </c>
      <c r="AF112" s="152">
        <v>0</v>
      </c>
      <c r="AG112" s="162">
        <v>102</v>
      </c>
      <c r="AH112" s="18">
        <v>102</v>
      </c>
      <c r="AI112" s="18">
        <v>102</v>
      </c>
      <c r="AJ112" s="152">
        <f t="shared" si="162"/>
        <v>102</v>
      </c>
      <c r="AK112" s="152">
        <f t="shared" si="162"/>
        <v>102</v>
      </c>
      <c r="AL112" s="152">
        <f t="shared" si="162"/>
        <v>102</v>
      </c>
    </row>
    <row r="113" spans="1:38" s="258" customFormat="1" x14ac:dyDescent="0.25">
      <c r="A113" s="197"/>
      <c r="B113" s="255" t="s">
        <v>62</v>
      </c>
      <c r="C113" s="261" t="s">
        <v>166</v>
      </c>
      <c r="D113" s="269"/>
      <c r="E113" s="269"/>
      <c r="F113" s="18">
        <f t="shared" ref="F113:H113" si="163">F114+F116</f>
        <v>8145.1</v>
      </c>
      <c r="G113" s="18">
        <f t="shared" si="163"/>
        <v>8145.1</v>
      </c>
      <c r="H113" s="18">
        <f t="shared" si="163"/>
        <v>8145.1</v>
      </c>
      <c r="I113" s="93">
        <f t="shared" si="118"/>
        <v>0</v>
      </c>
      <c r="J113" s="93">
        <f t="shared" si="118"/>
        <v>0</v>
      </c>
      <c r="K113" s="93">
        <f t="shared" si="118"/>
        <v>0</v>
      </c>
      <c r="L113" s="18">
        <f t="shared" ref="L113:AF113" si="164">L114+L116</f>
        <v>8145.1</v>
      </c>
      <c r="M113" s="18">
        <f t="shared" si="164"/>
        <v>8145.1</v>
      </c>
      <c r="N113" s="18">
        <f t="shared" si="164"/>
        <v>8145.1</v>
      </c>
      <c r="O113" s="18">
        <f t="shared" si="164"/>
        <v>0</v>
      </c>
      <c r="P113" s="18">
        <f t="shared" si="164"/>
        <v>0</v>
      </c>
      <c r="Q113" s="18">
        <f t="shared" si="164"/>
        <v>0</v>
      </c>
      <c r="R113" s="18">
        <f t="shared" si="164"/>
        <v>8145.1</v>
      </c>
      <c r="S113" s="18">
        <f t="shared" si="164"/>
        <v>8145.1</v>
      </c>
      <c r="T113" s="18">
        <f t="shared" si="164"/>
        <v>8145.1</v>
      </c>
      <c r="U113" s="18">
        <f t="shared" si="164"/>
        <v>0</v>
      </c>
      <c r="V113" s="18">
        <f t="shared" si="164"/>
        <v>0</v>
      </c>
      <c r="W113" s="18">
        <f t="shared" si="164"/>
        <v>0</v>
      </c>
      <c r="X113" s="18">
        <f t="shared" si="164"/>
        <v>8145.1</v>
      </c>
      <c r="Y113" s="18">
        <f t="shared" si="164"/>
        <v>8145.1</v>
      </c>
      <c r="Z113" s="18">
        <f t="shared" si="164"/>
        <v>8145.1</v>
      </c>
      <c r="AA113" s="18">
        <f t="shared" si="164"/>
        <v>0</v>
      </c>
      <c r="AB113" s="18">
        <f t="shared" si="164"/>
        <v>0</v>
      </c>
      <c r="AC113" s="18">
        <f t="shared" si="164"/>
        <v>0</v>
      </c>
      <c r="AD113" s="18">
        <f t="shared" si="164"/>
        <v>8145.1</v>
      </c>
      <c r="AE113" s="18">
        <f t="shared" si="164"/>
        <v>8145.1</v>
      </c>
      <c r="AF113" s="18">
        <f t="shared" si="164"/>
        <v>8145.1</v>
      </c>
      <c r="AG113" s="162">
        <f>AG114+AG115</f>
        <v>302</v>
      </c>
      <c r="AH113" s="18">
        <f t="shared" ref="AH113:AL113" si="165">AH114+AH115</f>
        <v>0</v>
      </c>
      <c r="AI113" s="18">
        <f t="shared" si="165"/>
        <v>0</v>
      </c>
      <c r="AJ113" s="18">
        <f t="shared" si="165"/>
        <v>8447.1</v>
      </c>
      <c r="AK113" s="18">
        <f t="shared" si="165"/>
        <v>8145.1</v>
      </c>
      <c r="AL113" s="18">
        <f t="shared" si="165"/>
        <v>8145.1</v>
      </c>
    </row>
    <row r="114" spans="1:38" s="253" customFormat="1" ht="37.5" customHeight="1" x14ac:dyDescent="0.25">
      <c r="A114" s="284" t="s">
        <v>464</v>
      </c>
      <c r="B114" s="255" t="s">
        <v>63</v>
      </c>
      <c r="C114" s="360" t="s">
        <v>167</v>
      </c>
      <c r="D114" s="269"/>
      <c r="E114" s="269"/>
      <c r="F114" s="18">
        <v>1538</v>
      </c>
      <c r="G114" s="18">
        <v>1538</v>
      </c>
      <c r="H114" s="18">
        <v>1538</v>
      </c>
      <c r="I114" s="93">
        <f t="shared" si="118"/>
        <v>0</v>
      </c>
      <c r="J114" s="93">
        <f t="shared" si="118"/>
        <v>0</v>
      </c>
      <c r="K114" s="93">
        <f t="shared" si="118"/>
        <v>0</v>
      </c>
      <c r="L114" s="18">
        <v>1538</v>
      </c>
      <c r="M114" s="18">
        <v>1538</v>
      </c>
      <c r="N114" s="18">
        <v>1538</v>
      </c>
      <c r="O114" s="18"/>
      <c r="P114" s="18"/>
      <c r="Q114" s="18"/>
      <c r="R114" s="152">
        <f t="shared" si="116"/>
        <v>1538</v>
      </c>
      <c r="S114" s="152">
        <f t="shared" si="116"/>
        <v>1538</v>
      </c>
      <c r="T114" s="152">
        <f t="shared" si="116"/>
        <v>1538</v>
      </c>
      <c r="U114" s="18"/>
      <c r="V114" s="18"/>
      <c r="W114" s="18"/>
      <c r="X114" s="152">
        <f t="shared" ref="X114:Z116" si="166">R114+U114</f>
        <v>1538</v>
      </c>
      <c r="Y114" s="152">
        <f t="shared" si="166"/>
        <v>1538</v>
      </c>
      <c r="Z114" s="152">
        <f t="shared" si="166"/>
        <v>1538</v>
      </c>
      <c r="AA114" s="18"/>
      <c r="AB114" s="18"/>
      <c r="AC114" s="18"/>
      <c r="AD114" s="152">
        <f t="shared" ref="AD114:AF116" si="167">X114+AA114</f>
        <v>1538</v>
      </c>
      <c r="AE114" s="152">
        <f t="shared" si="167"/>
        <v>1538</v>
      </c>
      <c r="AF114" s="152">
        <f t="shared" si="167"/>
        <v>1538</v>
      </c>
      <c r="AG114" s="162">
        <v>302</v>
      </c>
      <c r="AH114" s="18"/>
      <c r="AI114" s="18"/>
      <c r="AJ114" s="152">
        <f t="shared" ref="AJ114:AL117" si="168">AD114+AG114</f>
        <v>1840</v>
      </c>
      <c r="AK114" s="152">
        <f t="shared" si="168"/>
        <v>1538</v>
      </c>
      <c r="AL114" s="152">
        <f t="shared" si="168"/>
        <v>1538</v>
      </c>
    </row>
    <row r="115" spans="1:38" s="253" customFormat="1" ht="26.25" customHeight="1" x14ac:dyDescent="0.25">
      <c r="A115" s="344">
        <v>911</v>
      </c>
      <c r="B115" s="345" t="s">
        <v>64</v>
      </c>
      <c r="C115" s="285" t="s">
        <v>168</v>
      </c>
      <c r="D115" s="269"/>
      <c r="E115" s="269"/>
      <c r="F115" s="18"/>
      <c r="G115" s="18"/>
      <c r="H115" s="18"/>
      <c r="I115" s="93"/>
      <c r="J115" s="93"/>
      <c r="K115" s="93"/>
      <c r="L115" s="18"/>
      <c r="M115" s="18"/>
      <c r="N115" s="18"/>
      <c r="O115" s="18"/>
      <c r="P115" s="18"/>
      <c r="Q115" s="18"/>
      <c r="R115" s="152"/>
      <c r="S115" s="152"/>
      <c r="T115" s="152"/>
      <c r="U115" s="18"/>
      <c r="V115" s="18"/>
      <c r="W115" s="18"/>
      <c r="X115" s="152"/>
      <c r="Y115" s="152"/>
      <c r="Z115" s="152"/>
      <c r="AA115" s="18"/>
      <c r="AB115" s="18"/>
      <c r="AC115" s="18"/>
      <c r="AD115" s="152">
        <f>AD116+AD117</f>
        <v>6607.1</v>
      </c>
      <c r="AE115" s="152">
        <f t="shared" ref="AE115:AL115" si="169">AE116+AE117</f>
        <v>6607.1</v>
      </c>
      <c r="AF115" s="152">
        <f t="shared" si="169"/>
        <v>6607.1</v>
      </c>
      <c r="AG115" s="216">
        <f t="shared" si="169"/>
        <v>0</v>
      </c>
      <c r="AH115" s="152">
        <f t="shared" si="169"/>
        <v>0</v>
      </c>
      <c r="AI115" s="152">
        <f t="shared" si="169"/>
        <v>0</v>
      </c>
      <c r="AJ115" s="152">
        <f t="shared" si="169"/>
        <v>6607.1</v>
      </c>
      <c r="AK115" s="152">
        <f t="shared" si="169"/>
        <v>6607.1</v>
      </c>
      <c r="AL115" s="152">
        <f t="shared" si="169"/>
        <v>6607.1</v>
      </c>
    </row>
    <row r="116" spans="1:38" s="349" customFormat="1" ht="31.5" hidden="1" customHeight="1" x14ac:dyDescent="0.25">
      <c r="A116" s="346">
        <v>911</v>
      </c>
      <c r="B116" s="380" t="s">
        <v>64</v>
      </c>
      <c r="C116" s="381" t="s">
        <v>168</v>
      </c>
      <c r="D116" s="382"/>
      <c r="E116" s="382"/>
      <c r="F116" s="374">
        <v>6607.1</v>
      </c>
      <c r="G116" s="374">
        <f>F116</f>
        <v>6607.1</v>
      </c>
      <c r="H116" s="374">
        <f>G116</f>
        <v>6607.1</v>
      </c>
      <c r="I116" s="375">
        <f t="shared" si="118"/>
        <v>0</v>
      </c>
      <c r="J116" s="375">
        <f t="shared" si="118"/>
        <v>0</v>
      </c>
      <c r="K116" s="375">
        <f t="shared" si="118"/>
        <v>0</v>
      </c>
      <c r="L116" s="374">
        <v>6607.1</v>
      </c>
      <c r="M116" s="374">
        <v>6607.1</v>
      </c>
      <c r="N116" s="374">
        <v>6607.1</v>
      </c>
      <c r="O116" s="374"/>
      <c r="P116" s="374"/>
      <c r="Q116" s="374"/>
      <c r="R116" s="376">
        <f t="shared" si="116"/>
        <v>6607.1</v>
      </c>
      <c r="S116" s="376">
        <f t="shared" si="116"/>
        <v>6607.1</v>
      </c>
      <c r="T116" s="376">
        <f t="shared" si="116"/>
        <v>6607.1</v>
      </c>
      <c r="U116" s="374"/>
      <c r="V116" s="374"/>
      <c r="W116" s="374"/>
      <c r="X116" s="376">
        <f t="shared" si="166"/>
        <v>6607.1</v>
      </c>
      <c r="Y116" s="376">
        <f t="shared" si="166"/>
        <v>6607.1</v>
      </c>
      <c r="Z116" s="376">
        <f t="shared" si="166"/>
        <v>6607.1</v>
      </c>
      <c r="AA116" s="374"/>
      <c r="AB116" s="374"/>
      <c r="AC116" s="374"/>
      <c r="AD116" s="376">
        <f t="shared" si="167"/>
        <v>6607.1</v>
      </c>
      <c r="AE116" s="376">
        <f t="shared" si="167"/>
        <v>6607.1</v>
      </c>
      <c r="AF116" s="376">
        <f t="shared" si="167"/>
        <v>6607.1</v>
      </c>
      <c r="AG116" s="374">
        <v>-6607.1</v>
      </c>
      <c r="AH116" s="374">
        <v>-6607.1</v>
      </c>
      <c r="AI116" s="374">
        <v>-6607.1</v>
      </c>
      <c r="AJ116" s="376">
        <f>AD116+AG116</f>
        <v>0</v>
      </c>
      <c r="AK116" s="376">
        <f>AE116+AH116</f>
        <v>0</v>
      </c>
      <c r="AL116" s="376">
        <f t="shared" si="168"/>
        <v>0</v>
      </c>
    </row>
    <row r="117" spans="1:38" s="349" customFormat="1" ht="38.25" customHeight="1" x14ac:dyDescent="0.25">
      <c r="A117" s="344">
        <v>911</v>
      </c>
      <c r="B117" s="345" t="s">
        <v>474</v>
      </c>
      <c r="C117" s="347" t="s">
        <v>477</v>
      </c>
      <c r="D117" s="348"/>
      <c r="E117" s="348"/>
      <c r="F117" s="18"/>
      <c r="G117" s="18"/>
      <c r="H117" s="18"/>
      <c r="I117" s="93"/>
      <c r="J117" s="93"/>
      <c r="K117" s="93"/>
      <c r="L117" s="18"/>
      <c r="M117" s="18"/>
      <c r="N117" s="18"/>
      <c r="O117" s="18"/>
      <c r="P117" s="18"/>
      <c r="Q117" s="18"/>
      <c r="R117" s="152"/>
      <c r="S117" s="152"/>
      <c r="T117" s="152"/>
      <c r="U117" s="18"/>
      <c r="V117" s="18"/>
      <c r="W117" s="18"/>
      <c r="X117" s="152"/>
      <c r="Y117" s="152"/>
      <c r="Z117" s="152"/>
      <c r="AA117" s="18"/>
      <c r="AB117" s="18"/>
      <c r="AC117" s="18"/>
      <c r="AD117" s="152">
        <v>0</v>
      </c>
      <c r="AE117" s="152">
        <v>0</v>
      </c>
      <c r="AF117" s="152">
        <v>0</v>
      </c>
      <c r="AG117" s="162">
        <v>6607.1</v>
      </c>
      <c r="AH117" s="18">
        <v>6607.1</v>
      </c>
      <c r="AI117" s="18">
        <v>6607.1</v>
      </c>
      <c r="AJ117" s="152">
        <f t="shared" ref="AJ117:AK117" si="170">AD117+AG117</f>
        <v>6607.1</v>
      </c>
      <c r="AK117" s="152">
        <f t="shared" si="170"/>
        <v>6607.1</v>
      </c>
      <c r="AL117" s="152">
        <f t="shared" si="168"/>
        <v>6607.1</v>
      </c>
    </row>
    <row r="118" spans="1:38" s="258" customFormat="1" x14ac:dyDescent="0.25">
      <c r="A118" s="197"/>
      <c r="B118" s="122" t="s">
        <v>65</v>
      </c>
      <c r="C118" s="259" t="s">
        <v>169</v>
      </c>
      <c r="D118" s="25"/>
      <c r="E118" s="25"/>
      <c r="F118" s="20">
        <f t="shared" ref="F118:H118" si="171">F119+F123+F128</f>
        <v>-5364</v>
      </c>
      <c r="G118" s="20">
        <f t="shared" si="171"/>
        <v>4701</v>
      </c>
      <c r="H118" s="20">
        <f t="shared" si="171"/>
        <v>4200</v>
      </c>
      <c r="I118" s="26">
        <f t="shared" si="118"/>
        <v>0</v>
      </c>
      <c r="J118" s="26">
        <f t="shared" si="118"/>
        <v>0</v>
      </c>
      <c r="K118" s="26">
        <f t="shared" si="118"/>
        <v>0</v>
      </c>
      <c r="L118" s="19">
        <f t="shared" ref="L118:AF118" si="172">L119+L123+L128</f>
        <v>-5364</v>
      </c>
      <c r="M118" s="19">
        <f t="shared" si="172"/>
        <v>4701</v>
      </c>
      <c r="N118" s="19">
        <f t="shared" si="172"/>
        <v>4200</v>
      </c>
      <c r="O118" s="19">
        <f t="shared" si="172"/>
        <v>4479</v>
      </c>
      <c r="P118" s="19">
        <f t="shared" si="172"/>
        <v>0</v>
      </c>
      <c r="Q118" s="19">
        <f t="shared" si="172"/>
        <v>0</v>
      </c>
      <c r="R118" s="19">
        <f t="shared" si="172"/>
        <v>-885</v>
      </c>
      <c r="S118" s="19">
        <f t="shared" si="172"/>
        <v>4701</v>
      </c>
      <c r="T118" s="19">
        <f t="shared" si="172"/>
        <v>4200</v>
      </c>
      <c r="U118" s="19">
        <f t="shared" si="172"/>
        <v>0</v>
      </c>
      <c r="V118" s="19">
        <f t="shared" si="172"/>
        <v>0</v>
      </c>
      <c r="W118" s="19">
        <f t="shared" si="172"/>
        <v>0</v>
      </c>
      <c r="X118" s="19">
        <f t="shared" si="172"/>
        <v>-885</v>
      </c>
      <c r="Y118" s="19">
        <f t="shared" si="172"/>
        <v>4701</v>
      </c>
      <c r="Z118" s="19">
        <f t="shared" si="172"/>
        <v>4200</v>
      </c>
      <c r="AA118" s="19">
        <f t="shared" si="172"/>
        <v>0</v>
      </c>
      <c r="AB118" s="19">
        <f t="shared" si="172"/>
        <v>0</v>
      </c>
      <c r="AC118" s="19">
        <f t="shared" si="172"/>
        <v>0</v>
      </c>
      <c r="AD118" s="19">
        <f t="shared" si="172"/>
        <v>-885</v>
      </c>
      <c r="AE118" s="19">
        <f t="shared" si="172"/>
        <v>4701</v>
      </c>
      <c r="AF118" s="19">
        <f t="shared" si="172"/>
        <v>4200</v>
      </c>
      <c r="AG118" s="141">
        <f>AG119+AG123+AG127+AG128</f>
        <v>-393.2</v>
      </c>
      <c r="AH118" s="19">
        <f t="shared" ref="AH118:AL118" si="173">AH119+AH123+AH128</f>
        <v>11.9</v>
      </c>
      <c r="AI118" s="19">
        <f t="shared" si="173"/>
        <v>6.9</v>
      </c>
      <c r="AJ118" s="19">
        <f>AJ119+AJ123+AJ128</f>
        <v>-1378.2</v>
      </c>
      <c r="AK118" s="19">
        <f t="shared" si="173"/>
        <v>4712.8999999999996</v>
      </c>
      <c r="AL118" s="19">
        <f t="shared" si="173"/>
        <v>4206.8999999999996</v>
      </c>
    </row>
    <row r="119" spans="1:38" s="258" customFormat="1" x14ac:dyDescent="0.25">
      <c r="A119" s="197">
        <v>900</v>
      </c>
      <c r="B119" s="122" t="s">
        <v>66</v>
      </c>
      <c r="C119" s="261" t="s">
        <v>170</v>
      </c>
      <c r="D119" s="25"/>
      <c r="E119" s="25"/>
      <c r="F119" s="202">
        <f t="shared" ref="F119:H119" si="174">F120</f>
        <v>409</v>
      </c>
      <c r="G119" s="202">
        <f t="shared" si="174"/>
        <v>378</v>
      </c>
      <c r="H119" s="202">
        <f t="shared" si="174"/>
        <v>377</v>
      </c>
      <c r="I119" s="26">
        <f t="shared" si="118"/>
        <v>0</v>
      </c>
      <c r="J119" s="26">
        <f t="shared" si="118"/>
        <v>0</v>
      </c>
      <c r="K119" s="26">
        <f t="shared" si="118"/>
        <v>0</v>
      </c>
      <c r="L119" s="18">
        <f t="shared" ref="L119:AE119" si="175">L120</f>
        <v>409</v>
      </c>
      <c r="M119" s="18">
        <f t="shared" si="175"/>
        <v>378</v>
      </c>
      <c r="N119" s="18">
        <f t="shared" si="175"/>
        <v>377</v>
      </c>
      <c r="O119" s="18">
        <f t="shared" si="175"/>
        <v>0</v>
      </c>
      <c r="P119" s="18">
        <f t="shared" si="175"/>
        <v>0</v>
      </c>
      <c r="Q119" s="18">
        <f t="shared" si="175"/>
        <v>0</v>
      </c>
      <c r="R119" s="18">
        <f t="shared" si="175"/>
        <v>409</v>
      </c>
      <c r="S119" s="18">
        <f t="shared" si="175"/>
        <v>378</v>
      </c>
      <c r="T119" s="18">
        <f t="shared" si="175"/>
        <v>377</v>
      </c>
      <c r="U119" s="18">
        <f t="shared" si="175"/>
        <v>0</v>
      </c>
      <c r="V119" s="18">
        <f t="shared" si="175"/>
        <v>0</v>
      </c>
      <c r="W119" s="18">
        <f t="shared" si="175"/>
        <v>0</v>
      </c>
      <c r="X119" s="18">
        <f t="shared" si="175"/>
        <v>409</v>
      </c>
      <c r="Y119" s="18">
        <f t="shared" si="175"/>
        <v>378</v>
      </c>
      <c r="Z119" s="18">
        <f t="shared" si="175"/>
        <v>377</v>
      </c>
      <c r="AA119" s="18">
        <f t="shared" si="175"/>
        <v>0</v>
      </c>
      <c r="AB119" s="18">
        <f t="shared" si="175"/>
        <v>0</v>
      </c>
      <c r="AC119" s="18">
        <f t="shared" si="175"/>
        <v>0</v>
      </c>
      <c r="AD119" s="18">
        <f t="shared" si="175"/>
        <v>409</v>
      </c>
      <c r="AE119" s="18">
        <f t="shared" si="175"/>
        <v>378</v>
      </c>
      <c r="AF119" s="18">
        <f>AF120</f>
        <v>377</v>
      </c>
      <c r="AG119" s="162">
        <f>AG120+AG121+AG122</f>
        <v>16.8</v>
      </c>
      <c r="AH119" s="162">
        <f t="shared" ref="AH119:AL119" si="176">AH120+AH121+AH122</f>
        <v>11.9</v>
      </c>
      <c r="AI119" s="162">
        <f t="shared" si="176"/>
        <v>6.9</v>
      </c>
      <c r="AJ119" s="162">
        <f t="shared" si="176"/>
        <v>425.8</v>
      </c>
      <c r="AK119" s="162">
        <f t="shared" si="176"/>
        <v>389.9</v>
      </c>
      <c r="AL119" s="162">
        <f t="shared" si="176"/>
        <v>383.9</v>
      </c>
    </row>
    <row r="120" spans="1:38" s="253" customFormat="1" x14ac:dyDescent="0.25">
      <c r="A120" s="268">
        <v>900</v>
      </c>
      <c r="B120" s="255" t="s">
        <v>67</v>
      </c>
      <c r="C120" s="264" t="s">
        <v>171</v>
      </c>
      <c r="D120" s="269"/>
      <c r="E120" s="269"/>
      <c r="F120" s="18">
        <v>409</v>
      </c>
      <c r="G120" s="18">
        <v>378</v>
      </c>
      <c r="H120" s="18">
        <v>377</v>
      </c>
      <c r="I120" s="93">
        <f t="shared" si="118"/>
        <v>0</v>
      </c>
      <c r="J120" s="93">
        <f t="shared" si="118"/>
        <v>0</v>
      </c>
      <c r="K120" s="93">
        <f t="shared" si="118"/>
        <v>0</v>
      </c>
      <c r="L120" s="18">
        <v>409</v>
      </c>
      <c r="M120" s="18">
        <v>378</v>
      </c>
      <c r="N120" s="18">
        <v>377</v>
      </c>
      <c r="O120" s="18"/>
      <c r="P120" s="18"/>
      <c r="Q120" s="18"/>
      <c r="R120" s="152">
        <f t="shared" si="116"/>
        <v>409</v>
      </c>
      <c r="S120" s="152">
        <f t="shared" si="116"/>
        <v>378</v>
      </c>
      <c r="T120" s="152">
        <f t="shared" si="116"/>
        <v>377</v>
      </c>
      <c r="U120" s="18"/>
      <c r="V120" s="18"/>
      <c r="W120" s="18"/>
      <c r="X120" s="152">
        <f t="shared" ref="X120:Z120" si="177">R120+U120</f>
        <v>409</v>
      </c>
      <c r="Y120" s="152">
        <f t="shared" si="177"/>
        <v>378</v>
      </c>
      <c r="Z120" s="152">
        <f t="shared" si="177"/>
        <v>377</v>
      </c>
      <c r="AA120" s="18"/>
      <c r="AB120" s="18"/>
      <c r="AC120" s="18"/>
      <c r="AD120" s="152">
        <v>409</v>
      </c>
      <c r="AE120" s="152">
        <v>378</v>
      </c>
      <c r="AF120" s="152">
        <v>377</v>
      </c>
      <c r="AG120" s="216">
        <v>-409</v>
      </c>
      <c r="AH120" s="152">
        <v>-378</v>
      </c>
      <c r="AI120" s="152">
        <v>-377</v>
      </c>
      <c r="AJ120" s="152">
        <f t="shared" ref="AJ120:AL122" si="178">AD120+AG120</f>
        <v>0</v>
      </c>
      <c r="AK120" s="152">
        <f t="shared" si="178"/>
        <v>0</v>
      </c>
      <c r="AL120" s="152">
        <f t="shared" si="178"/>
        <v>0</v>
      </c>
    </row>
    <row r="121" spans="1:38" s="253" customFormat="1" ht="37.5" x14ac:dyDescent="0.25">
      <c r="A121" s="268">
        <v>900</v>
      </c>
      <c r="B121" s="255" t="s">
        <v>484</v>
      </c>
      <c r="C121" s="257" t="s">
        <v>486</v>
      </c>
      <c r="D121" s="269"/>
      <c r="E121" s="269"/>
      <c r="F121" s="18"/>
      <c r="G121" s="18"/>
      <c r="H121" s="18"/>
      <c r="I121" s="93"/>
      <c r="J121" s="93"/>
      <c r="K121" s="93"/>
      <c r="L121" s="18"/>
      <c r="M121" s="18"/>
      <c r="N121" s="18"/>
      <c r="O121" s="18"/>
      <c r="P121" s="18"/>
      <c r="Q121" s="18"/>
      <c r="R121" s="152"/>
      <c r="S121" s="152"/>
      <c r="T121" s="152"/>
      <c r="U121" s="18"/>
      <c r="V121" s="18"/>
      <c r="W121" s="18"/>
      <c r="X121" s="152"/>
      <c r="Y121" s="152"/>
      <c r="Z121" s="152"/>
      <c r="AA121" s="18"/>
      <c r="AB121" s="18"/>
      <c r="AC121" s="18"/>
      <c r="AD121" s="152">
        <v>0</v>
      </c>
      <c r="AE121" s="152">
        <v>0</v>
      </c>
      <c r="AF121" s="152">
        <v>0</v>
      </c>
      <c r="AG121" s="162">
        <v>409</v>
      </c>
      <c r="AH121" s="18">
        <v>378</v>
      </c>
      <c r="AI121" s="18">
        <v>377</v>
      </c>
      <c r="AJ121" s="152">
        <f t="shared" si="178"/>
        <v>409</v>
      </c>
      <c r="AK121" s="152">
        <f t="shared" si="178"/>
        <v>378</v>
      </c>
      <c r="AL121" s="152">
        <f t="shared" si="178"/>
        <v>377</v>
      </c>
    </row>
    <row r="122" spans="1:38" s="253" customFormat="1" ht="37.5" x14ac:dyDescent="0.25">
      <c r="A122" s="268">
        <v>900</v>
      </c>
      <c r="B122" s="255" t="s">
        <v>485</v>
      </c>
      <c r="C122" s="257" t="s">
        <v>500</v>
      </c>
      <c r="D122" s="269"/>
      <c r="E122" s="269"/>
      <c r="F122" s="18"/>
      <c r="G122" s="18"/>
      <c r="H122" s="18"/>
      <c r="I122" s="93"/>
      <c r="J122" s="93"/>
      <c r="K122" s="93"/>
      <c r="L122" s="18"/>
      <c r="M122" s="18"/>
      <c r="N122" s="18"/>
      <c r="O122" s="18"/>
      <c r="P122" s="18"/>
      <c r="Q122" s="18"/>
      <c r="R122" s="152"/>
      <c r="S122" s="152"/>
      <c r="T122" s="152"/>
      <c r="U122" s="18"/>
      <c r="V122" s="18"/>
      <c r="W122" s="18"/>
      <c r="X122" s="152"/>
      <c r="Y122" s="152"/>
      <c r="Z122" s="152"/>
      <c r="AA122" s="18"/>
      <c r="AB122" s="18"/>
      <c r="AC122" s="18"/>
      <c r="AD122" s="152">
        <v>0</v>
      </c>
      <c r="AE122" s="152">
        <v>0</v>
      </c>
      <c r="AF122" s="152">
        <v>0</v>
      </c>
      <c r="AG122" s="162">
        <v>16.8</v>
      </c>
      <c r="AH122" s="18">
        <v>11.9</v>
      </c>
      <c r="AI122" s="18">
        <v>6.9</v>
      </c>
      <c r="AJ122" s="152">
        <f t="shared" si="178"/>
        <v>16.8</v>
      </c>
      <c r="AK122" s="152">
        <f t="shared" si="178"/>
        <v>11.9</v>
      </c>
      <c r="AL122" s="152">
        <f t="shared" si="178"/>
        <v>6.9</v>
      </c>
    </row>
    <row r="123" spans="1:38" s="258" customFormat="1" ht="56.25" x14ac:dyDescent="0.25">
      <c r="A123" s="197">
        <v>905</v>
      </c>
      <c r="B123" s="122" t="s">
        <v>68</v>
      </c>
      <c r="C123" s="280" t="s">
        <v>282</v>
      </c>
      <c r="D123" s="25"/>
      <c r="E123" s="25"/>
      <c r="F123" s="202">
        <f t="shared" ref="F123:H123" si="179">F124</f>
        <v>2000</v>
      </c>
      <c r="G123" s="202">
        <f t="shared" si="179"/>
        <v>1500</v>
      </c>
      <c r="H123" s="202">
        <f t="shared" si="179"/>
        <v>1000</v>
      </c>
      <c r="I123" s="26">
        <f t="shared" si="118"/>
        <v>0</v>
      </c>
      <c r="J123" s="26">
        <f t="shared" si="118"/>
        <v>0</v>
      </c>
      <c r="K123" s="26">
        <f t="shared" si="118"/>
        <v>0</v>
      </c>
      <c r="L123" s="18">
        <f t="shared" ref="L123:AL123" si="180">L124</f>
        <v>2000</v>
      </c>
      <c r="M123" s="18">
        <f t="shared" si="180"/>
        <v>1500</v>
      </c>
      <c r="N123" s="18">
        <f t="shared" si="180"/>
        <v>1000</v>
      </c>
      <c r="O123" s="18">
        <f t="shared" si="180"/>
        <v>0</v>
      </c>
      <c r="P123" s="18">
        <f t="shared" si="180"/>
        <v>0</v>
      </c>
      <c r="Q123" s="18">
        <f t="shared" si="180"/>
        <v>0</v>
      </c>
      <c r="R123" s="18">
        <f t="shared" si="180"/>
        <v>2000</v>
      </c>
      <c r="S123" s="18">
        <f t="shared" si="180"/>
        <v>1500</v>
      </c>
      <c r="T123" s="18">
        <f t="shared" si="180"/>
        <v>1000</v>
      </c>
      <c r="U123" s="18">
        <f t="shared" si="180"/>
        <v>0</v>
      </c>
      <c r="V123" s="18">
        <f t="shared" si="180"/>
        <v>0</v>
      </c>
      <c r="W123" s="18">
        <f t="shared" si="180"/>
        <v>0</v>
      </c>
      <c r="X123" s="18">
        <f t="shared" si="180"/>
        <v>2000</v>
      </c>
      <c r="Y123" s="18">
        <f t="shared" si="180"/>
        <v>1500</v>
      </c>
      <c r="Z123" s="18">
        <f t="shared" si="180"/>
        <v>1000</v>
      </c>
      <c r="AA123" s="18">
        <f t="shared" si="180"/>
        <v>0</v>
      </c>
      <c r="AB123" s="18">
        <f t="shared" si="180"/>
        <v>0</v>
      </c>
      <c r="AC123" s="18">
        <f t="shared" si="180"/>
        <v>0</v>
      </c>
      <c r="AD123" s="18">
        <f t="shared" si="180"/>
        <v>2000</v>
      </c>
      <c r="AE123" s="18">
        <f t="shared" si="180"/>
        <v>1500</v>
      </c>
      <c r="AF123" s="18">
        <f t="shared" si="180"/>
        <v>1000</v>
      </c>
      <c r="AG123" s="162">
        <f t="shared" si="180"/>
        <v>-510</v>
      </c>
      <c r="AH123" s="18">
        <f t="shared" si="180"/>
        <v>0</v>
      </c>
      <c r="AI123" s="18">
        <f t="shared" si="180"/>
        <v>0</v>
      </c>
      <c r="AJ123" s="18">
        <f t="shared" si="180"/>
        <v>1490</v>
      </c>
      <c r="AK123" s="18">
        <f t="shared" si="180"/>
        <v>1500</v>
      </c>
      <c r="AL123" s="18">
        <f t="shared" si="180"/>
        <v>1000</v>
      </c>
    </row>
    <row r="124" spans="1:38" s="258" customFormat="1" ht="75" x14ac:dyDescent="0.25">
      <c r="A124" s="154">
        <v>905</v>
      </c>
      <c r="B124" s="122" t="s">
        <v>69</v>
      </c>
      <c r="C124" s="280" t="s">
        <v>172</v>
      </c>
      <c r="D124" s="25"/>
      <c r="E124" s="25"/>
      <c r="F124" s="202">
        <f>F125+F126</f>
        <v>2000</v>
      </c>
      <c r="G124" s="202">
        <f>G125+G126</f>
        <v>1500</v>
      </c>
      <c r="H124" s="202">
        <f>H125+H126</f>
        <v>1000</v>
      </c>
      <c r="I124" s="26">
        <f t="shared" si="118"/>
        <v>0</v>
      </c>
      <c r="J124" s="26">
        <f t="shared" si="118"/>
        <v>0</v>
      </c>
      <c r="K124" s="26">
        <f t="shared" si="118"/>
        <v>0</v>
      </c>
      <c r="L124" s="18">
        <f t="shared" ref="L124:AL124" si="181">L125+L126</f>
        <v>2000</v>
      </c>
      <c r="M124" s="18">
        <f t="shared" si="181"/>
        <v>1500</v>
      </c>
      <c r="N124" s="18">
        <f t="shared" si="181"/>
        <v>1000</v>
      </c>
      <c r="O124" s="18">
        <f t="shared" si="181"/>
        <v>0</v>
      </c>
      <c r="P124" s="18">
        <f t="shared" si="181"/>
        <v>0</v>
      </c>
      <c r="Q124" s="18">
        <f t="shared" si="181"/>
        <v>0</v>
      </c>
      <c r="R124" s="18">
        <f t="shared" si="181"/>
        <v>2000</v>
      </c>
      <c r="S124" s="18">
        <f t="shared" si="181"/>
        <v>1500</v>
      </c>
      <c r="T124" s="18">
        <f t="shared" si="181"/>
        <v>1000</v>
      </c>
      <c r="U124" s="18">
        <f t="shared" si="181"/>
        <v>0</v>
      </c>
      <c r="V124" s="18">
        <f t="shared" si="181"/>
        <v>0</v>
      </c>
      <c r="W124" s="18">
        <f t="shared" si="181"/>
        <v>0</v>
      </c>
      <c r="X124" s="18">
        <f t="shared" si="181"/>
        <v>2000</v>
      </c>
      <c r="Y124" s="18">
        <f t="shared" si="181"/>
        <v>1500</v>
      </c>
      <c r="Z124" s="18">
        <f t="shared" si="181"/>
        <v>1000</v>
      </c>
      <c r="AA124" s="18">
        <f t="shared" si="181"/>
        <v>0</v>
      </c>
      <c r="AB124" s="18">
        <f t="shared" si="181"/>
        <v>0</v>
      </c>
      <c r="AC124" s="18">
        <f t="shared" si="181"/>
        <v>0</v>
      </c>
      <c r="AD124" s="18">
        <f t="shared" si="181"/>
        <v>2000</v>
      </c>
      <c r="AE124" s="18">
        <f t="shared" si="181"/>
        <v>1500</v>
      </c>
      <c r="AF124" s="18">
        <f t="shared" si="181"/>
        <v>1000</v>
      </c>
      <c r="AG124" s="162">
        <f t="shared" si="181"/>
        <v>-510</v>
      </c>
      <c r="AH124" s="18">
        <f t="shared" si="181"/>
        <v>0</v>
      </c>
      <c r="AI124" s="18">
        <f t="shared" si="181"/>
        <v>0</v>
      </c>
      <c r="AJ124" s="18">
        <f t="shared" si="181"/>
        <v>1490</v>
      </c>
      <c r="AK124" s="18">
        <f t="shared" si="181"/>
        <v>1500</v>
      </c>
      <c r="AL124" s="18">
        <f t="shared" si="181"/>
        <v>1000</v>
      </c>
    </row>
    <row r="125" spans="1:38" s="253" customFormat="1" ht="75" customHeight="1" x14ac:dyDescent="0.25">
      <c r="A125" s="197">
        <v>913</v>
      </c>
      <c r="B125" s="122" t="s">
        <v>451</v>
      </c>
      <c r="C125" s="252" t="s">
        <v>452</v>
      </c>
      <c r="D125" s="25"/>
      <c r="E125" s="25"/>
      <c r="F125" s="202">
        <v>0</v>
      </c>
      <c r="G125" s="202">
        <v>0</v>
      </c>
      <c r="H125" s="202">
        <v>0</v>
      </c>
      <c r="I125" s="26">
        <f t="shared" si="118"/>
        <v>0</v>
      </c>
      <c r="J125" s="26">
        <f t="shared" si="118"/>
        <v>0</v>
      </c>
      <c r="K125" s="26">
        <f t="shared" si="118"/>
        <v>0</v>
      </c>
      <c r="L125" s="202">
        <v>0</v>
      </c>
      <c r="M125" s="202">
        <v>0</v>
      </c>
      <c r="N125" s="202">
        <v>0</v>
      </c>
      <c r="O125" s="202">
        <v>0</v>
      </c>
      <c r="P125" s="202">
        <v>0</v>
      </c>
      <c r="Q125" s="202">
        <v>0</v>
      </c>
      <c r="R125" s="145">
        <f t="shared" si="116"/>
        <v>0</v>
      </c>
      <c r="S125" s="145">
        <f t="shared" si="116"/>
        <v>0</v>
      </c>
      <c r="T125" s="145">
        <f t="shared" si="116"/>
        <v>0</v>
      </c>
      <c r="U125" s="202">
        <v>0</v>
      </c>
      <c r="V125" s="202">
        <v>0</v>
      </c>
      <c r="W125" s="202">
        <v>0</v>
      </c>
      <c r="X125" s="145">
        <f t="shared" ref="X125:Z126" si="182">R125+U125</f>
        <v>0</v>
      </c>
      <c r="Y125" s="145">
        <f t="shared" si="182"/>
        <v>0</v>
      </c>
      <c r="Z125" s="145">
        <f t="shared" si="182"/>
        <v>0</v>
      </c>
      <c r="AA125" s="202">
        <v>0</v>
      </c>
      <c r="AB125" s="202">
        <v>0</v>
      </c>
      <c r="AC125" s="202">
        <v>0</v>
      </c>
      <c r="AD125" s="145">
        <f t="shared" ref="AD125:AF126" si="183">X125+AA125</f>
        <v>0</v>
      </c>
      <c r="AE125" s="145">
        <f t="shared" si="183"/>
        <v>0</v>
      </c>
      <c r="AF125" s="145">
        <f t="shared" si="183"/>
        <v>0</v>
      </c>
      <c r="AG125" s="162">
        <v>17</v>
      </c>
      <c r="AH125" s="18">
        <v>0</v>
      </c>
      <c r="AI125" s="18">
        <v>0</v>
      </c>
      <c r="AJ125" s="152">
        <f t="shared" ref="AJ125:AL127" si="184">AD125+AG125</f>
        <v>17</v>
      </c>
      <c r="AK125" s="152">
        <f t="shared" si="184"/>
        <v>0</v>
      </c>
      <c r="AL125" s="152">
        <f t="shared" si="184"/>
        <v>0</v>
      </c>
    </row>
    <row r="126" spans="1:38" s="253" customFormat="1" ht="75" x14ac:dyDescent="0.25">
      <c r="A126" s="268">
        <v>905</v>
      </c>
      <c r="B126" s="255" t="s">
        <v>70</v>
      </c>
      <c r="C126" s="257" t="s">
        <v>173</v>
      </c>
      <c r="D126" s="269"/>
      <c r="E126" s="269"/>
      <c r="F126" s="18">
        <v>2000</v>
      </c>
      <c r="G126" s="18">
        <v>1500</v>
      </c>
      <c r="H126" s="18">
        <v>1000</v>
      </c>
      <c r="I126" s="93">
        <f t="shared" si="118"/>
        <v>0</v>
      </c>
      <c r="J126" s="93">
        <f t="shared" si="118"/>
        <v>0</v>
      </c>
      <c r="K126" s="93">
        <f t="shared" si="118"/>
        <v>0</v>
      </c>
      <c r="L126" s="18">
        <v>2000</v>
      </c>
      <c r="M126" s="18">
        <v>1500</v>
      </c>
      <c r="N126" s="18">
        <v>1000</v>
      </c>
      <c r="O126" s="18"/>
      <c r="P126" s="18"/>
      <c r="Q126" s="18"/>
      <c r="R126" s="152">
        <f t="shared" si="116"/>
        <v>2000</v>
      </c>
      <c r="S126" s="152">
        <f t="shared" si="116"/>
        <v>1500</v>
      </c>
      <c r="T126" s="152">
        <f t="shared" si="116"/>
        <v>1000</v>
      </c>
      <c r="U126" s="18"/>
      <c r="V126" s="18"/>
      <c r="W126" s="18"/>
      <c r="X126" s="152">
        <f t="shared" si="182"/>
        <v>2000</v>
      </c>
      <c r="Y126" s="152">
        <f t="shared" si="182"/>
        <v>1500</v>
      </c>
      <c r="Z126" s="152">
        <f t="shared" si="182"/>
        <v>1000</v>
      </c>
      <c r="AA126" s="18"/>
      <c r="AB126" s="18"/>
      <c r="AC126" s="18"/>
      <c r="AD126" s="152">
        <f t="shared" si="183"/>
        <v>2000</v>
      </c>
      <c r="AE126" s="152">
        <f t="shared" si="183"/>
        <v>1500</v>
      </c>
      <c r="AF126" s="152">
        <f t="shared" si="183"/>
        <v>1000</v>
      </c>
      <c r="AG126" s="162">
        <v>-527</v>
      </c>
      <c r="AH126" s="18"/>
      <c r="AI126" s="18"/>
      <c r="AJ126" s="152">
        <f t="shared" si="184"/>
        <v>1473</v>
      </c>
      <c r="AK126" s="152">
        <f t="shared" si="184"/>
        <v>1500</v>
      </c>
      <c r="AL126" s="152">
        <f t="shared" si="184"/>
        <v>1000</v>
      </c>
    </row>
    <row r="127" spans="1:38" s="253" customFormat="1" ht="56.25" x14ac:dyDescent="0.25">
      <c r="A127" s="268">
        <v>905</v>
      </c>
      <c r="B127" s="255" t="s">
        <v>466</v>
      </c>
      <c r="C127" s="264" t="s">
        <v>465</v>
      </c>
      <c r="D127" s="269"/>
      <c r="E127" s="269"/>
      <c r="F127" s="18"/>
      <c r="G127" s="18"/>
      <c r="H127" s="18"/>
      <c r="I127" s="93"/>
      <c r="J127" s="93"/>
      <c r="K127" s="93"/>
      <c r="L127" s="18"/>
      <c r="M127" s="18"/>
      <c r="N127" s="18"/>
      <c r="O127" s="18"/>
      <c r="P127" s="18"/>
      <c r="Q127" s="18"/>
      <c r="R127" s="152"/>
      <c r="S127" s="152"/>
      <c r="T127" s="152"/>
      <c r="U127" s="18"/>
      <c r="V127" s="18"/>
      <c r="W127" s="18"/>
      <c r="X127" s="152"/>
      <c r="Y127" s="152"/>
      <c r="Z127" s="152"/>
      <c r="AA127" s="18"/>
      <c r="AB127" s="18"/>
      <c r="AC127" s="18"/>
      <c r="AD127" s="152">
        <v>0</v>
      </c>
      <c r="AE127" s="152">
        <v>0</v>
      </c>
      <c r="AF127" s="152">
        <v>0</v>
      </c>
      <c r="AG127" s="162">
        <v>100</v>
      </c>
      <c r="AH127" s="18"/>
      <c r="AI127" s="18"/>
      <c r="AJ127" s="152">
        <f t="shared" si="184"/>
        <v>100</v>
      </c>
      <c r="AK127" s="152">
        <f t="shared" si="184"/>
        <v>0</v>
      </c>
      <c r="AL127" s="152">
        <f t="shared" si="184"/>
        <v>0</v>
      </c>
    </row>
    <row r="128" spans="1:38" s="258" customFormat="1" ht="36.75" customHeight="1" x14ac:dyDescent="0.25">
      <c r="A128" s="197">
        <v>905</v>
      </c>
      <c r="B128" s="122" t="s">
        <v>71</v>
      </c>
      <c r="C128" s="280" t="s">
        <v>174</v>
      </c>
      <c r="D128" s="25"/>
      <c r="E128" s="25"/>
      <c r="F128" s="202">
        <f t="shared" ref="F128:H128" si="185">F129</f>
        <v>-7773</v>
      </c>
      <c r="G128" s="202">
        <f t="shared" si="185"/>
        <v>2823</v>
      </c>
      <c r="H128" s="202">
        <f t="shared" si="185"/>
        <v>2823</v>
      </c>
      <c r="I128" s="26">
        <f t="shared" si="118"/>
        <v>0</v>
      </c>
      <c r="J128" s="26">
        <f t="shared" si="118"/>
        <v>0</v>
      </c>
      <c r="K128" s="26">
        <f t="shared" si="118"/>
        <v>0</v>
      </c>
      <c r="L128" s="18">
        <f t="shared" ref="L128:AA129" si="186">L129</f>
        <v>-7773</v>
      </c>
      <c r="M128" s="18">
        <f t="shared" si="186"/>
        <v>2823</v>
      </c>
      <c r="N128" s="18">
        <f t="shared" si="186"/>
        <v>2823</v>
      </c>
      <c r="O128" s="18">
        <f t="shared" si="186"/>
        <v>4479</v>
      </c>
      <c r="P128" s="18">
        <f t="shared" si="186"/>
        <v>0</v>
      </c>
      <c r="Q128" s="18">
        <f t="shared" si="186"/>
        <v>0</v>
      </c>
      <c r="R128" s="18">
        <f t="shared" si="186"/>
        <v>-3294</v>
      </c>
      <c r="S128" s="18">
        <f t="shared" si="186"/>
        <v>2823</v>
      </c>
      <c r="T128" s="18">
        <f t="shared" si="186"/>
        <v>2823</v>
      </c>
      <c r="U128" s="18">
        <f t="shared" si="186"/>
        <v>0</v>
      </c>
      <c r="V128" s="18">
        <f t="shared" si="186"/>
        <v>0</v>
      </c>
      <c r="W128" s="18">
        <f t="shared" si="186"/>
        <v>0</v>
      </c>
      <c r="X128" s="18">
        <f t="shared" si="186"/>
        <v>-3294</v>
      </c>
      <c r="Y128" s="18">
        <f t="shared" si="186"/>
        <v>2823</v>
      </c>
      <c r="Z128" s="18">
        <f t="shared" si="186"/>
        <v>2823</v>
      </c>
      <c r="AA128" s="18">
        <f t="shared" si="186"/>
        <v>0</v>
      </c>
      <c r="AB128" s="18">
        <f t="shared" ref="AA128:AL129" si="187">AB129</f>
        <v>0</v>
      </c>
      <c r="AC128" s="18">
        <f t="shared" si="187"/>
        <v>0</v>
      </c>
      <c r="AD128" s="18">
        <f t="shared" si="187"/>
        <v>-3294</v>
      </c>
      <c r="AE128" s="18">
        <f t="shared" si="187"/>
        <v>2823</v>
      </c>
      <c r="AF128" s="18">
        <f t="shared" si="187"/>
        <v>2823</v>
      </c>
      <c r="AG128" s="162">
        <f t="shared" si="187"/>
        <v>0</v>
      </c>
      <c r="AH128" s="18">
        <f t="shared" si="187"/>
        <v>0</v>
      </c>
      <c r="AI128" s="18">
        <f t="shared" si="187"/>
        <v>0</v>
      </c>
      <c r="AJ128" s="18">
        <f t="shared" si="187"/>
        <v>-3294</v>
      </c>
      <c r="AK128" s="18">
        <f t="shared" si="187"/>
        <v>2823</v>
      </c>
      <c r="AL128" s="18">
        <f t="shared" si="187"/>
        <v>2823</v>
      </c>
    </row>
    <row r="129" spans="1:38" s="258" customFormat="1" ht="37.5" x14ac:dyDescent="0.25">
      <c r="A129" s="197">
        <v>905</v>
      </c>
      <c r="B129" s="122" t="s">
        <v>72</v>
      </c>
      <c r="C129" s="261" t="s">
        <v>175</v>
      </c>
      <c r="D129" s="25"/>
      <c r="E129" s="25"/>
      <c r="F129" s="202">
        <f>F130</f>
        <v>-7773</v>
      </c>
      <c r="G129" s="202">
        <f>G130</f>
        <v>2823</v>
      </c>
      <c r="H129" s="202">
        <f>H130</f>
        <v>2823</v>
      </c>
      <c r="I129" s="26">
        <f t="shared" si="118"/>
        <v>0</v>
      </c>
      <c r="J129" s="26">
        <f t="shared" si="118"/>
        <v>0</v>
      </c>
      <c r="K129" s="26">
        <f t="shared" si="118"/>
        <v>0</v>
      </c>
      <c r="L129" s="18">
        <f t="shared" si="186"/>
        <v>-7773</v>
      </c>
      <c r="M129" s="18">
        <f t="shared" si="186"/>
        <v>2823</v>
      </c>
      <c r="N129" s="18">
        <f t="shared" si="186"/>
        <v>2823</v>
      </c>
      <c r="O129" s="18">
        <f t="shared" si="186"/>
        <v>4479</v>
      </c>
      <c r="P129" s="18">
        <f t="shared" si="186"/>
        <v>0</v>
      </c>
      <c r="Q129" s="18">
        <f t="shared" si="186"/>
        <v>0</v>
      </c>
      <c r="R129" s="18">
        <f t="shared" si="186"/>
        <v>-3294</v>
      </c>
      <c r="S129" s="18">
        <f t="shared" si="186"/>
        <v>2823</v>
      </c>
      <c r="T129" s="18">
        <f t="shared" si="186"/>
        <v>2823</v>
      </c>
      <c r="U129" s="18">
        <f t="shared" si="186"/>
        <v>0</v>
      </c>
      <c r="V129" s="18">
        <f t="shared" si="186"/>
        <v>0</v>
      </c>
      <c r="W129" s="18">
        <f t="shared" si="186"/>
        <v>0</v>
      </c>
      <c r="X129" s="18">
        <f t="shared" si="186"/>
        <v>-3294</v>
      </c>
      <c r="Y129" s="18">
        <f t="shared" si="186"/>
        <v>2823</v>
      </c>
      <c r="Z129" s="18">
        <f t="shared" si="186"/>
        <v>2823</v>
      </c>
      <c r="AA129" s="18">
        <f t="shared" si="187"/>
        <v>0</v>
      </c>
      <c r="AB129" s="18">
        <f t="shared" si="187"/>
        <v>0</v>
      </c>
      <c r="AC129" s="18">
        <f t="shared" si="187"/>
        <v>0</v>
      </c>
      <c r="AD129" s="18">
        <f t="shared" si="187"/>
        <v>-3294</v>
      </c>
      <c r="AE129" s="18">
        <f t="shared" si="187"/>
        <v>2823</v>
      </c>
      <c r="AF129" s="18">
        <f t="shared" si="187"/>
        <v>2823</v>
      </c>
      <c r="AG129" s="162">
        <f t="shared" si="187"/>
        <v>0</v>
      </c>
      <c r="AH129" s="18">
        <f t="shared" si="187"/>
        <v>0</v>
      </c>
      <c r="AI129" s="18">
        <f t="shared" si="187"/>
        <v>0</v>
      </c>
      <c r="AJ129" s="18">
        <f t="shared" si="187"/>
        <v>-3294</v>
      </c>
      <c r="AK129" s="18">
        <f t="shared" si="187"/>
        <v>2823</v>
      </c>
      <c r="AL129" s="18">
        <f t="shared" si="187"/>
        <v>2823</v>
      </c>
    </row>
    <row r="130" spans="1:38" s="258" customFormat="1" ht="37.5" x14ac:dyDescent="0.25">
      <c r="A130" s="197">
        <v>905</v>
      </c>
      <c r="B130" s="255" t="s">
        <v>73</v>
      </c>
      <c r="C130" s="257" t="s">
        <v>176</v>
      </c>
      <c r="D130" s="25"/>
      <c r="E130" s="25"/>
      <c r="F130" s="202">
        <v>-7773</v>
      </c>
      <c r="G130" s="202">
        <v>2823</v>
      </c>
      <c r="H130" s="202">
        <f>G130</f>
        <v>2823</v>
      </c>
      <c r="I130" s="26">
        <f t="shared" si="118"/>
        <v>0</v>
      </c>
      <c r="J130" s="26">
        <f t="shared" si="118"/>
        <v>0</v>
      </c>
      <c r="K130" s="26">
        <f t="shared" si="118"/>
        <v>0</v>
      </c>
      <c r="L130" s="18">
        <v>-7773</v>
      </c>
      <c r="M130" s="18">
        <v>2823</v>
      </c>
      <c r="N130" s="18">
        <f>M130</f>
        <v>2823</v>
      </c>
      <c r="O130" s="18">
        <v>4479</v>
      </c>
      <c r="P130" s="18"/>
      <c r="Q130" s="18"/>
      <c r="R130" s="145">
        <f t="shared" si="116"/>
        <v>-3294</v>
      </c>
      <c r="S130" s="145">
        <f t="shared" si="116"/>
        <v>2823</v>
      </c>
      <c r="T130" s="145">
        <f t="shared" si="116"/>
        <v>2823</v>
      </c>
      <c r="U130" s="18"/>
      <c r="V130" s="18"/>
      <c r="W130" s="18"/>
      <c r="X130" s="145">
        <f t="shared" ref="X130:Z130" si="188">R130+U130</f>
        <v>-3294</v>
      </c>
      <c r="Y130" s="145">
        <f t="shared" si="188"/>
        <v>2823</v>
      </c>
      <c r="Z130" s="145">
        <f t="shared" si="188"/>
        <v>2823</v>
      </c>
      <c r="AA130" s="18"/>
      <c r="AB130" s="18"/>
      <c r="AC130" s="18"/>
      <c r="AD130" s="145">
        <f t="shared" ref="AD130:AF130" si="189">X130+AA130</f>
        <v>-3294</v>
      </c>
      <c r="AE130" s="145">
        <f t="shared" si="189"/>
        <v>2823</v>
      </c>
      <c r="AF130" s="145">
        <f t="shared" si="189"/>
        <v>2823</v>
      </c>
      <c r="AG130" s="162"/>
      <c r="AH130" s="18"/>
      <c r="AI130" s="18"/>
      <c r="AJ130" s="145">
        <f t="shared" ref="AJ130:AL130" si="190">AD130+AG130</f>
        <v>-3294</v>
      </c>
      <c r="AK130" s="145">
        <f t="shared" si="190"/>
        <v>2823</v>
      </c>
      <c r="AL130" s="145">
        <f t="shared" si="190"/>
        <v>2823</v>
      </c>
    </row>
    <row r="131" spans="1:38" s="258" customFormat="1" x14ac:dyDescent="0.25">
      <c r="A131" s="197"/>
      <c r="B131" s="255" t="s">
        <v>74</v>
      </c>
      <c r="C131" s="259" t="s">
        <v>177</v>
      </c>
      <c r="D131" s="25"/>
      <c r="E131" s="25"/>
      <c r="F131" s="20">
        <f>F132+F149+F151+F156</f>
        <v>3584</v>
      </c>
      <c r="G131" s="20">
        <f t="shared" ref="G131:H131" si="191">G132+G149+G151+G156</f>
        <v>3584</v>
      </c>
      <c r="H131" s="20">
        <f t="shared" si="191"/>
        <v>3584</v>
      </c>
      <c r="I131" s="26">
        <f t="shared" si="118"/>
        <v>0</v>
      </c>
      <c r="J131" s="26">
        <f t="shared" si="118"/>
        <v>0</v>
      </c>
      <c r="K131" s="26">
        <f t="shared" si="118"/>
        <v>0</v>
      </c>
      <c r="L131" s="19">
        <f>L132+L149+L151+L156</f>
        <v>3584</v>
      </c>
      <c r="M131" s="19">
        <f t="shared" ref="M131:N131" si="192">M132+M149+M151+M156</f>
        <v>3584</v>
      </c>
      <c r="N131" s="19">
        <f t="shared" si="192"/>
        <v>3584</v>
      </c>
      <c r="O131" s="19">
        <f>O132+O149+O151+O156</f>
        <v>625</v>
      </c>
      <c r="P131" s="19">
        <f t="shared" ref="P131:T131" si="193">P132+P149+P151+P156</f>
        <v>0</v>
      </c>
      <c r="Q131" s="19">
        <f t="shared" si="193"/>
        <v>0</v>
      </c>
      <c r="R131" s="19">
        <f t="shared" si="193"/>
        <v>4209</v>
      </c>
      <c r="S131" s="19">
        <f t="shared" si="193"/>
        <v>3584</v>
      </c>
      <c r="T131" s="19">
        <f t="shared" si="193"/>
        <v>3584</v>
      </c>
      <c r="U131" s="19">
        <f>U132+U149+U151+U156</f>
        <v>0</v>
      </c>
      <c r="V131" s="19">
        <f t="shared" ref="V131:Z131" si="194">V132+V149+V151+V156</f>
        <v>0</v>
      </c>
      <c r="W131" s="19">
        <f t="shared" si="194"/>
        <v>0</v>
      </c>
      <c r="X131" s="19">
        <f t="shared" si="194"/>
        <v>4209</v>
      </c>
      <c r="Y131" s="19">
        <f t="shared" si="194"/>
        <v>3584</v>
      </c>
      <c r="Z131" s="19">
        <f t="shared" si="194"/>
        <v>3584</v>
      </c>
      <c r="AA131" s="19">
        <f>AA132+AA149+AA151+AA156</f>
        <v>0</v>
      </c>
      <c r="AB131" s="19">
        <f t="shared" ref="AB131:AF131" si="195">AB132+AB149+AB151+AB156</f>
        <v>0</v>
      </c>
      <c r="AC131" s="19">
        <f t="shared" si="195"/>
        <v>0</v>
      </c>
      <c r="AD131" s="19">
        <f t="shared" si="195"/>
        <v>4209</v>
      </c>
      <c r="AE131" s="19">
        <f t="shared" si="195"/>
        <v>3584</v>
      </c>
      <c r="AF131" s="19">
        <f t="shared" si="195"/>
        <v>3584</v>
      </c>
      <c r="AG131" s="141">
        <f>AG132+AG149+AG151+AG156</f>
        <v>-17</v>
      </c>
      <c r="AH131" s="19">
        <f t="shared" ref="AH131:AL131" si="196">AH132+AH149+AH151+AH156</f>
        <v>0</v>
      </c>
      <c r="AI131" s="19">
        <f t="shared" si="196"/>
        <v>0</v>
      </c>
      <c r="AJ131" s="19">
        <f t="shared" si="196"/>
        <v>4192</v>
      </c>
      <c r="AK131" s="19">
        <f t="shared" si="196"/>
        <v>3584</v>
      </c>
      <c r="AL131" s="19">
        <f t="shared" si="196"/>
        <v>3584</v>
      </c>
    </row>
    <row r="132" spans="1:38" s="258" customFormat="1" ht="37.5" x14ac:dyDescent="0.25">
      <c r="A132" s="197"/>
      <c r="B132" s="255" t="s">
        <v>367</v>
      </c>
      <c r="C132" s="285" t="s">
        <v>366</v>
      </c>
      <c r="D132" s="25"/>
      <c r="E132" s="25"/>
      <c r="F132" s="286">
        <f>F133+F135+F137+F140+F142+F145+F147</f>
        <v>2041</v>
      </c>
      <c r="G132" s="286">
        <f t="shared" ref="G132:H132" si="197">G133+G135+G137+G140+G142+G145+G147</f>
        <v>2041</v>
      </c>
      <c r="H132" s="286">
        <f t="shared" si="197"/>
        <v>2041</v>
      </c>
      <c r="I132" s="26">
        <f t="shared" si="118"/>
        <v>0</v>
      </c>
      <c r="J132" s="26">
        <f t="shared" si="118"/>
        <v>0</v>
      </c>
      <c r="K132" s="26">
        <f t="shared" si="118"/>
        <v>0</v>
      </c>
      <c r="L132" s="287">
        <f>L133+L135+L137+L140+L142+L145+L147</f>
        <v>2041</v>
      </c>
      <c r="M132" s="287">
        <f t="shared" ref="M132:N132" si="198">M133+M135+M137+M140+M142+M145+M147</f>
        <v>2041</v>
      </c>
      <c r="N132" s="287">
        <f t="shared" si="198"/>
        <v>2041</v>
      </c>
      <c r="O132" s="287">
        <f>O133+O135+O137+O140+O142+O145+O147</f>
        <v>-217</v>
      </c>
      <c r="P132" s="287">
        <f t="shared" ref="P132:T132" si="199">P133+P135+P137+P140+P142+P145+P147</f>
        <v>0</v>
      </c>
      <c r="Q132" s="287">
        <f t="shared" si="199"/>
        <v>0</v>
      </c>
      <c r="R132" s="287">
        <f t="shared" si="199"/>
        <v>1824</v>
      </c>
      <c r="S132" s="287">
        <f t="shared" si="199"/>
        <v>2041</v>
      </c>
      <c r="T132" s="287">
        <f t="shared" si="199"/>
        <v>2041</v>
      </c>
      <c r="U132" s="287">
        <f>U133+U135+U137+U140+U142+U145+U147</f>
        <v>0</v>
      </c>
      <c r="V132" s="287">
        <f t="shared" ref="V132:Z132" si="200">V133+V135+V137+V140+V142+V145+V147</f>
        <v>0</v>
      </c>
      <c r="W132" s="287">
        <f t="shared" si="200"/>
        <v>0</v>
      </c>
      <c r="X132" s="287">
        <f t="shared" si="200"/>
        <v>1824</v>
      </c>
      <c r="Y132" s="287">
        <f t="shared" si="200"/>
        <v>2041</v>
      </c>
      <c r="Z132" s="287">
        <f t="shared" si="200"/>
        <v>2041</v>
      </c>
      <c r="AA132" s="287">
        <f>AA133+AA135+AA137+AA140+AA142+AA145+AA147</f>
        <v>0</v>
      </c>
      <c r="AB132" s="287">
        <f>AB133+AB135+AB137+AB140+AB142+AB145+AB147</f>
        <v>0</v>
      </c>
      <c r="AC132" s="287">
        <f>AC133+AC135+AC137+AC140+AC142+AC145+AC147</f>
        <v>0</v>
      </c>
      <c r="AD132" s="287">
        <f t="shared" ref="AD132:AF132" si="201">AD133+AD135+AD137+AD139+AD140+AD142+AD145+AD147</f>
        <v>1824</v>
      </c>
      <c r="AE132" s="287">
        <f t="shared" si="201"/>
        <v>2041</v>
      </c>
      <c r="AF132" s="287">
        <f t="shared" si="201"/>
        <v>2041</v>
      </c>
      <c r="AG132" s="316">
        <f>AG133+AG135+AG137+AG139+AG140+AG142+AG144+AG145+AG147</f>
        <v>-687</v>
      </c>
      <c r="AH132" s="316">
        <f t="shared" ref="AH132:AL132" si="202">AH133+AH135+AH137+AH139+AH140+AH142+AH144+AH145+AH147</f>
        <v>0</v>
      </c>
      <c r="AI132" s="316">
        <f t="shared" si="202"/>
        <v>0</v>
      </c>
      <c r="AJ132" s="316">
        <f t="shared" si="202"/>
        <v>1137</v>
      </c>
      <c r="AK132" s="316">
        <f t="shared" si="202"/>
        <v>2041</v>
      </c>
      <c r="AL132" s="316">
        <f t="shared" si="202"/>
        <v>2041</v>
      </c>
    </row>
    <row r="133" spans="1:38" s="258" customFormat="1" ht="56.25" x14ac:dyDescent="0.25">
      <c r="A133" s="197"/>
      <c r="B133" s="255" t="s">
        <v>368</v>
      </c>
      <c r="C133" s="288" t="s">
        <v>369</v>
      </c>
      <c r="D133" s="25"/>
      <c r="E133" s="25"/>
      <c r="F133" s="286">
        <f>F134</f>
        <v>257</v>
      </c>
      <c r="G133" s="286">
        <f t="shared" ref="G133:H133" si="203">G134</f>
        <v>257</v>
      </c>
      <c r="H133" s="286">
        <f t="shared" si="203"/>
        <v>257</v>
      </c>
      <c r="I133" s="26">
        <f t="shared" si="118"/>
        <v>0</v>
      </c>
      <c r="J133" s="26">
        <f t="shared" si="118"/>
        <v>0</v>
      </c>
      <c r="K133" s="26">
        <f t="shared" si="118"/>
        <v>0</v>
      </c>
      <c r="L133" s="287">
        <f>L134</f>
        <v>257</v>
      </c>
      <c r="M133" s="287">
        <f t="shared" ref="M133:AL133" si="204">M134</f>
        <v>257</v>
      </c>
      <c r="N133" s="287">
        <f t="shared" si="204"/>
        <v>257</v>
      </c>
      <c r="O133" s="287">
        <f>O134</f>
        <v>0</v>
      </c>
      <c r="P133" s="287">
        <f t="shared" si="204"/>
        <v>0</v>
      </c>
      <c r="Q133" s="287">
        <f t="shared" si="204"/>
        <v>0</v>
      </c>
      <c r="R133" s="287">
        <f t="shared" si="204"/>
        <v>257</v>
      </c>
      <c r="S133" s="287">
        <f t="shared" si="204"/>
        <v>257</v>
      </c>
      <c r="T133" s="287">
        <f t="shared" si="204"/>
        <v>257</v>
      </c>
      <c r="U133" s="287">
        <f>U134</f>
        <v>0</v>
      </c>
      <c r="V133" s="287">
        <f t="shared" si="204"/>
        <v>0</v>
      </c>
      <c r="W133" s="287">
        <f t="shared" si="204"/>
        <v>0</v>
      </c>
      <c r="X133" s="287">
        <f t="shared" si="204"/>
        <v>257</v>
      </c>
      <c r="Y133" s="287">
        <f t="shared" si="204"/>
        <v>257</v>
      </c>
      <c r="Z133" s="287">
        <f t="shared" si="204"/>
        <v>257</v>
      </c>
      <c r="AA133" s="287">
        <f>AA134</f>
        <v>0</v>
      </c>
      <c r="AB133" s="287">
        <f t="shared" si="204"/>
        <v>0</v>
      </c>
      <c r="AC133" s="287">
        <f t="shared" si="204"/>
        <v>0</v>
      </c>
      <c r="AD133" s="287">
        <f t="shared" si="204"/>
        <v>257</v>
      </c>
      <c r="AE133" s="287">
        <f t="shared" si="204"/>
        <v>257</v>
      </c>
      <c r="AF133" s="287">
        <f t="shared" si="204"/>
        <v>257</v>
      </c>
      <c r="AG133" s="316">
        <f>AG134</f>
        <v>-217</v>
      </c>
      <c r="AH133" s="287">
        <f t="shared" si="204"/>
        <v>0</v>
      </c>
      <c r="AI133" s="287">
        <f t="shared" si="204"/>
        <v>0</v>
      </c>
      <c r="AJ133" s="287">
        <f t="shared" si="204"/>
        <v>40</v>
      </c>
      <c r="AK133" s="287">
        <f t="shared" si="204"/>
        <v>257</v>
      </c>
      <c r="AL133" s="287">
        <f t="shared" si="204"/>
        <v>257</v>
      </c>
    </row>
    <row r="134" spans="1:38" s="258" customFormat="1" ht="85.5" customHeight="1" x14ac:dyDescent="0.25">
      <c r="A134" s="284" t="s">
        <v>354</v>
      </c>
      <c r="B134" s="255" t="s">
        <v>352</v>
      </c>
      <c r="C134" s="289" t="s">
        <v>351</v>
      </c>
      <c r="D134" s="290" t="s">
        <v>359</v>
      </c>
      <c r="E134" s="290"/>
      <c r="F134" s="291">
        <f>255+2</f>
        <v>257</v>
      </c>
      <c r="G134" s="291">
        <f>255+2</f>
        <v>257</v>
      </c>
      <c r="H134" s="291">
        <f>255+2</f>
        <v>257</v>
      </c>
      <c r="I134" s="26">
        <f t="shared" si="118"/>
        <v>0</v>
      </c>
      <c r="J134" s="26">
        <f t="shared" si="118"/>
        <v>0</v>
      </c>
      <c r="K134" s="26">
        <f t="shared" si="118"/>
        <v>0</v>
      </c>
      <c r="L134" s="292">
        <f>255+2</f>
        <v>257</v>
      </c>
      <c r="M134" s="292">
        <f>255+2</f>
        <v>257</v>
      </c>
      <c r="N134" s="292">
        <f>255+2</f>
        <v>257</v>
      </c>
      <c r="O134" s="292"/>
      <c r="P134" s="292"/>
      <c r="Q134" s="292"/>
      <c r="R134" s="145">
        <f t="shared" si="116"/>
        <v>257</v>
      </c>
      <c r="S134" s="145">
        <f t="shared" si="116"/>
        <v>257</v>
      </c>
      <c r="T134" s="145">
        <f t="shared" si="116"/>
        <v>257</v>
      </c>
      <c r="U134" s="292"/>
      <c r="V134" s="292"/>
      <c r="W134" s="292"/>
      <c r="X134" s="145">
        <f t="shared" ref="X134:Z134" si="205">R134+U134</f>
        <v>257</v>
      </c>
      <c r="Y134" s="145">
        <f t="shared" si="205"/>
        <v>257</v>
      </c>
      <c r="Z134" s="145">
        <f t="shared" si="205"/>
        <v>257</v>
      </c>
      <c r="AA134" s="292"/>
      <c r="AB134" s="292"/>
      <c r="AC134" s="292"/>
      <c r="AD134" s="145">
        <f t="shared" ref="AD134:AF134" si="206">X134+AA134</f>
        <v>257</v>
      </c>
      <c r="AE134" s="145">
        <f t="shared" si="206"/>
        <v>257</v>
      </c>
      <c r="AF134" s="145">
        <f t="shared" si="206"/>
        <v>257</v>
      </c>
      <c r="AG134" s="317">
        <v>-217</v>
      </c>
      <c r="AH134" s="292"/>
      <c r="AI134" s="292"/>
      <c r="AJ134" s="145">
        <f t="shared" ref="AJ134:AL134" si="207">AD134+AG134</f>
        <v>40</v>
      </c>
      <c r="AK134" s="145">
        <f t="shared" si="207"/>
        <v>257</v>
      </c>
      <c r="AL134" s="145">
        <f t="shared" si="207"/>
        <v>257</v>
      </c>
    </row>
    <row r="135" spans="1:38" s="258" customFormat="1" ht="75" x14ac:dyDescent="0.25">
      <c r="A135" s="284"/>
      <c r="B135" s="255" t="s">
        <v>370</v>
      </c>
      <c r="C135" s="288" t="s">
        <v>371</v>
      </c>
      <c r="D135" s="290"/>
      <c r="E135" s="290"/>
      <c r="F135" s="293">
        <f>F136</f>
        <v>1391</v>
      </c>
      <c r="G135" s="293">
        <f t="shared" ref="G135:H135" si="208">G136</f>
        <v>1391</v>
      </c>
      <c r="H135" s="293">
        <f t="shared" si="208"/>
        <v>1391</v>
      </c>
      <c r="I135" s="26">
        <f t="shared" si="118"/>
        <v>0</v>
      </c>
      <c r="J135" s="26">
        <f t="shared" si="118"/>
        <v>0</v>
      </c>
      <c r="K135" s="26">
        <f t="shared" si="118"/>
        <v>0</v>
      </c>
      <c r="L135" s="294">
        <f>L136</f>
        <v>1391</v>
      </c>
      <c r="M135" s="294">
        <f t="shared" ref="M135:AL135" si="209">M136</f>
        <v>1391</v>
      </c>
      <c r="N135" s="294">
        <f t="shared" si="209"/>
        <v>1391</v>
      </c>
      <c r="O135" s="294">
        <f>O136</f>
        <v>-217</v>
      </c>
      <c r="P135" s="294">
        <f t="shared" si="209"/>
        <v>0</v>
      </c>
      <c r="Q135" s="294">
        <f t="shared" si="209"/>
        <v>0</v>
      </c>
      <c r="R135" s="294">
        <f t="shared" si="209"/>
        <v>1174</v>
      </c>
      <c r="S135" s="294">
        <f t="shared" si="209"/>
        <v>1391</v>
      </c>
      <c r="T135" s="294">
        <f t="shared" si="209"/>
        <v>1391</v>
      </c>
      <c r="U135" s="294">
        <f>U136</f>
        <v>0</v>
      </c>
      <c r="V135" s="294">
        <f t="shared" si="209"/>
        <v>0</v>
      </c>
      <c r="W135" s="294">
        <f t="shared" si="209"/>
        <v>0</v>
      </c>
      <c r="X135" s="294">
        <f t="shared" si="209"/>
        <v>1174</v>
      </c>
      <c r="Y135" s="294">
        <f t="shared" si="209"/>
        <v>1391</v>
      </c>
      <c r="Z135" s="294">
        <f t="shared" si="209"/>
        <v>1391</v>
      </c>
      <c r="AA135" s="294">
        <f>AA136</f>
        <v>0</v>
      </c>
      <c r="AB135" s="294">
        <f t="shared" si="209"/>
        <v>0</v>
      </c>
      <c r="AC135" s="294">
        <f t="shared" si="209"/>
        <v>0</v>
      </c>
      <c r="AD135" s="294">
        <f t="shared" si="209"/>
        <v>1174</v>
      </c>
      <c r="AE135" s="294">
        <f t="shared" si="209"/>
        <v>1391</v>
      </c>
      <c r="AF135" s="294">
        <f t="shared" si="209"/>
        <v>1391</v>
      </c>
      <c r="AG135" s="318">
        <f>AG136</f>
        <v>-213</v>
      </c>
      <c r="AH135" s="294">
        <f t="shared" si="209"/>
        <v>0</v>
      </c>
      <c r="AI135" s="294">
        <f t="shared" si="209"/>
        <v>0</v>
      </c>
      <c r="AJ135" s="294">
        <f t="shared" si="209"/>
        <v>961</v>
      </c>
      <c r="AK135" s="294">
        <f t="shared" si="209"/>
        <v>1391</v>
      </c>
      <c r="AL135" s="294">
        <f t="shared" si="209"/>
        <v>1391</v>
      </c>
    </row>
    <row r="136" spans="1:38" s="258" customFormat="1" ht="99" customHeight="1" x14ac:dyDescent="0.25">
      <c r="A136" s="284" t="s">
        <v>356</v>
      </c>
      <c r="B136" s="255" t="s">
        <v>347</v>
      </c>
      <c r="C136" s="281" t="s">
        <v>346</v>
      </c>
      <c r="D136" s="295"/>
      <c r="E136" s="295"/>
      <c r="F136" s="265">
        <f>1376+15</f>
        <v>1391</v>
      </c>
      <c r="G136" s="265">
        <f>1376+15</f>
        <v>1391</v>
      </c>
      <c r="H136" s="265">
        <f>1376+15</f>
        <v>1391</v>
      </c>
      <c r="I136" s="26">
        <f t="shared" si="118"/>
        <v>0</v>
      </c>
      <c r="J136" s="26">
        <f t="shared" si="118"/>
        <v>0</v>
      </c>
      <c r="K136" s="26">
        <f t="shared" si="118"/>
        <v>0</v>
      </c>
      <c r="L136" s="266">
        <f>1376+15</f>
        <v>1391</v>
      </c>
      <c r="M136" s="266">
        <f>1376+15</f>
        <v>1391</v>
      </c>
      <c r="N136" s="266">
        <f>1376+15</f>
        <v>1391</v>
      </c>
      <c r="O136" s="266">
        <v>-217</v>
      </c>
      <c r="P136" s="266"/>
      <c r="Q136" s="266"/>
      <c r="R136" s="145">
        <f t="shared" si="116"/>
        <v>1174</v>
      </c>
      <c r="S136" s="145">
        <f t="shared" si="116"/>
        <v>1391</v>
      </c>
      <c r="T136" s="145">
        <f t="shared" si="116"/>
        <v>1391</v>
      </c>
      <c r="U136" s="266"/>
      <c r="V136" s="266"/>
      <c r="W136" s="266"/>
      <c r="X136" s="145">
        <f t="shared" ref="X136:Z136" si="210">R136+U136</f>
        <v>1174</v>
      </c>
      <c r="Y136" s="145">
        <f t="shared" si="210"/>
        <v>1391</v>
      </c>
      <c r="Z136" s="145">
        <f t="shared" si="210"/>
        <v>1391</v>
      </c>
      <c r="AA136" s="266"/>
      <c r="AB136" s="266"/>
      <c r="AC136" s="266"/>
      <c r="AD136" s="145">
        <f t="shared" ref="AD136:AF136" si="211">X136+AA136</f>
        <v>1174</v>
      </c>
      <c r="AE136" s="145">
        <f t="shared" si="211"/>
        <v>1391</v>
      </c>
      <c r="AF136" s="145">
        <f t="shared" si="211"/>
        <v>1391</v>
      </c>
      <c r="AG136" s="316">
        <v>-213</v>
      </c>
      <c r="AH136" s="266"/>
      <c r="AI136" s="266"/>
      <c r="AJ136" s="145">
        <f t="shared" ref="AJ136:AL136" si="212">AD136+AG136</f>
        <v>961</v>
      </c>
      <c r="AK136" s="145">
        <f t="shared" si="212"/>
        <v>1391</v>
      </c>
      <c r="AL136" s="145">
        <f t="shared" si="212"/>
        <v>1391</v>
      </c>
    </row>
    <row r="137" spans="1:38" s="258" customFormat="1" ht="56.25" x14ac:dyDescent="0.25">
      <c r="A137" s="284"/>
      <c r="B137" s="255" t="s">
        <v>372</v>
      </c>
      <c r="C137" s="261" t="s">
        <v>373</v>
      </c>
      <c r="D137" s="295"/>
      <c r="E137" s="295"/>
      <c r="F137" s="202">
        <f>F138</f>
        <v>8</v>
      </c>
      <c r="G137" s="202">
        <f t="shared" ref="G137:H137" si="213">G138</f>
        <v>8</v>
      </c>
      <c r="H137" s="202">
        <f t="shared" si="213"/>
        <v>8</v>
      </c>
      <c r="I137" s="26">
        <f t="shared" si="118"/>
        <v>0</v>
      </c>
      <c r="J137" s="26">
        <f t="shared" si="118"/>
        <v>0</v>
      </c>
      <c r="K137" s="26">
        <f t="shared" si="118"/>
        <v>0</v>
      </c>
      <c r="L137" s="18">
        <f>L138</f>
        <v>8</v>
      </c>
      <c r="M137" s="18">
        <f t="shared" ref="M137:AL137" si="214">M138</f>
        <v>8</v>
      </c>
      <c r="N137" s="18">
        <f t="shared" si="214"/>
        <v>8</v>
      </c>
      <c r="O137" s="18">
        <f>O138</f>
        <v>0</v>
      </c>
      <c r="P137" s="18">
        <f t="shared" si="214"/>
        <v>0</v>
      </c>
      <c r="Q137" s="18">
        <f t="shared" si="214"/>
        <v>0</v>
      </c>
      <c r="R137" s="18">
        <f t="shared" si="214"/>
        <v>8</v>
      </c>
      <c r="S137" s="18">
        <f t="shared" si="214"/>
        <v>8</v>
      </c>
      <c r="T137" s="18">
        <f t="shared" si="214"/>
        <v>8</v>
      </c>
      <c r="U137" s="18">
        <f>U138</f>
        <v>0</v>
      </c>
      <c r="V137" s="18">
        <f t="shared" si="214"/>
        <v>0</v>
      </c>
      <c r="W137" s="18">
        <f t="shared" si="214"/>
        <v>0</v>
      </c>
      <c r="X137" s="18">
        <f t="shared" si="214"/>
        <v>8</v>
      </c>
      <c r="Y137" s="18">
        <f t="shared" si="214"/>
        <v>8</v>
      </c>
      <c r="Z137" s="18">
        <f t="shared" si="214"/>
        <v>8</v>
      </c>
      <c r="AA137" s="18">
        <f>AA138</f>
        <v>0</v>
      </c>
      <c r="AB137" s="18">
        <f t="shared" si="214"/>
        <v>0</v>
      </c>
      <c r="AC137" s="18">
        <f t="shared" si="214"/>
        <v>0</v>
      </c>
      <c r="AD137" s="18">
        <f t="shared" si="214"/>
        <v>8</v>
      </c>
      <c r="AE137" s="18">
        <f t="shared" si="214"/>
        <v>8</v>
      </c>
      <c r="AF137" s="18">
        <f t="shared" si="214"/>
        <v>8</v>
      </c>
      <c r="AG137" s="162">
        <f>AG138</f>
        <v>-4</v>
      </c>
      <c r="AH137" s="18">
        <f t="shared" si="214"/>
        <v>0</v>
      </c>
      <c r="AI137" s="18">
        <f t="shared" si="214"/>
        <v>0</v>
      </c>
      <c r="AJ137" s="18">
        <f t="shared" si="214"/>
        <v>4</v>
      </c>
      <c r="AK137" s="18">
        <f t="shared" si="214"/>
        <v>8</v>
      </c>
      <c r="AL137" s="18">
        <f t="shared" si="214"/>
        <v>8</v>
      </c>
    </row>
    <row r="138" spans="1:38" s="258" customFormat="1" ht="75" x14ac:dyDescent="0.25">
      <c r="A138" s="284">
        <v>900</v>
      </c>
      <c r="B138" s="255" t="s">
        <v>357</v>
      </c>
      <c r="C138" s="281" t="s">
        <v>358</v>
      </c>
      <c r="D138" s="25"/>
      <c r="E138" s="25"/>
      <c r="F138" s="265">
        <v>8</v>
      </c>
      <c r="G138" s="265">
        <v>8</v>
      </c>
      <c r="H138" s="265">
        <v>8</v>
      </c>
      <c r="I138" s="26">
        <f t="shared" si="118"/>
        <v>0</v>
      </c>
      <c r="J138" s="26">
        <f t="shared" si="118"/>
        <v>0</v>
      </c>
      <c r="K138" s="26">
        <f t="shared" si="118"/>
        <v>0</v>
      </c>
      <c r="L138" s="266">
        <v>8</v>
      </c>
      <c r="M138" s="266">
        <v>8</v>
      </c>
      <c r="N138" s="266">
        <v>8</v>
      </c>
      <c r="O138" s="266"/>
      <c r="P138" s="266"/>
      <c r="Q138" s="266"/>
      <c r="R138" s="145">
        <f t="shared" si="116"/>
        <v>8</v>
      </c>
      <c r="S138" s="145">
        <f t="shared" si="116"/>
        <v>8</v>
      </c>
      <c r="T138" s="145">
        <f t="shared" si="116"/>
        <v>8</v>
      </c>
      <c r="U138" s="266"/>
      <c r="V138" s="266"/>
      <c r="W138" s="266"/>
      <c r="X138" s="145">
        <f t="shared" ref="X138:Z138" si="215">R138+U138</f>
        <v>8</v>
      </c>
      <c r="Y138" s="145">
        <f t="shared" si="215"/>
        <v>8</v>
      </c>
      <c r="Z138" s="145">
        <f t="shared" si="215"/>
        <v>8</v>
      </c>
      <c r="AA138" s="266"/>
      <c r="AB138" s="266"/>
      <c r="AC138" s="266"/>
      <c r="AD138" s="145">
        <f t="shared" ref="AD138:AF138" si="216">X138+AA138</f>
        <v>8</v>
      </c>
      <c r="AE138" s="145">
        <f t="shared" si="216"/>
        <v>8</v>
      </c>
      <c r="AF138" s="145">
        <f t="shared" si="216"/>
        <v>8</v>
      </c>
      <c r="AG138" s="316">
        <v>-4</v>
      </c>
      <c r="AH138" s="266"/>
      <c r="AI138" s="266"/>
      <c r="AJ138" s="145">
        <f t="shared" ref="AJ138:AL139" si="217">AD138+AG138</f>
        <v>4</v>
      </c>
      <c r="AK138" s="145">
        <f t="shared" si="217"/>
        <v>8</v>
      </c>
      <c r="AL138" s="145">
        <f t="shared" si="217"/>
        <v>8</v>
      </c>
    </row>
    <row r="139" spans="1:38" s="258" customFormat="1" ht="75" x14ac:dyDescent="0.25">
      <c r="A139" s="284">
        <v>874</v>
      </c>
      <c r="B139" s="255" t="s">
        <v>478</v>
      </c>
      <c r="C139" s="264" t="s">
        <v>479</v>
      </c>
      <c r="D139" s="25"/>
      <c r="E139" s="25"/>
      <c r="F139" s="265"/>
      <c r="G139" s="265"/>
      <c r="H139" s="265"/>
      <c r="I139" s="26"/>
      <c r="J139" s="26"/>
      <c r="K139" s="26"/>
      <c r="L139" s="266"/>
      <c r="M139" s="266"/>
      <c r="N139" s="266"/>
      <c r="O139" s="266"/>
      <c r="P139" s="266"/>
      <c r="Q139" s="266"/>
      <c r="R139" s="145"/>
      <c r="S139" s="145"/>
      <c r="T139" s="145"/>
      <c r="U139" s="266"/>
      <c r="V139" s="266"/>
      <c r="W139" s="266"/>
      <c r="X139" s="145"/>
      <c r="Y139" s="145"/>
      <c r="Z139" s="145"/>
      <c r="AA139" s="266"/>
      <c r="AB139" s="266"/>
      <c r="AC139" s="266"/>
      <c r="AD139" s="145">
        <v>0</v>
      </c>
      <c r="AE139" s="145">
        <v>0</v>
      </c>
      <c r="AF139" s="145">
        <v>0</v>
      </c>
      <c r="AG139" s="316">
        <v>95</v>
      </c>
      <c r="AH139" s="266"/>
      <c r="AI139" s="266"/>
      <c r="AJ139" s="145">
        <f t="shared" si="217"/>
        <v>95</v>
      </c>
      <c r="AK139" s="145">
        <f t="shared" si="217"/>
        <v>0</v>
      </c>
      <c r="AL139" s="145">
        <f t="shared" si="217"/>
        <v>0</v>
      </c>
    </row>
    <row r="140" spans="1:38" s="258" customFormat="1" ht="56.25" x14ac:dyDescent="0.25">
      <c r="A140" s="284"/>
      <c r="B140" s="255" t="s">
        <v>374</v>
      </c>
      <c r="C140" s="261" t="s">
        <v>375</v>
      </c>
      <c r="D140" s="25"/>
      <c r="E140" s="25"/>
      <c r="F140" s="202">
        <f>F141</f>
        <v>20</v>
      </c>
      <c r="G140" s="202">
        <f t="shared" ref="G140:H140" si="218">G141</f>
        <v>20</v>
      </c>
      <c r="H140" s="202">
        <f t="shared" si="218"/>
        <v>20</v>
      </c>
      <c r="I140" s="26">
        <f t="shared" si="118"/>
        <v>0</v>
      </c>
      <c r="J140" s="26">
        <f t="shared" si="118"/>
        <v>0</v>
      </c>
      <c r="K140" s="26">
        <f t="shared" si="118"/>
        <v>0</v>
      </c>
      <c r="L140" s="18">
        <f>L141</f>
        <v>20</v>
      </c>
      <c r="M140" s="18">
        <f t="shared" ref="M140:AL140" si="219">M141</f>
        <v>20</v>
      </c>
      <c r="N140" s="18">
        <f t="shared" si="219"/>
        <v>20</v>
      </c>
      <c r="O140" s="18">
        <f>O141</f>
        <v>0</v>
      </c>
      <c r="P140" s="18">
        <f t="shared" si="219"/>
        <v>0</v>
      </c>
      <c r="Q140" s="18">
        <f t="shared" si="219"/>
        <v>0</v>
      </c>
      <c r="R140" s="18">
        <f t="shared" si="219"/>
        <v>20</v>
      </c>
      <c r="S140" s="18">
        <f t="shared" si="219"/>
        <v>20</v>
      </c>
      <c r="T140" s="18">
        <f t="shared" si="219"/>
        <v>20</v>
      </c>
      <c r="U140" s="18">
        <f>U141</f>
        <v>0</v>
      </c>
      <c r="V140" s="18">
        <f t="shared" si="219"/>
        <v>0</v>
      </c>
      <c r="W140" s="18">
        <f t="shared" si="219"/>
        <v>0</v>
      </c>
      <c r="X140" s="18">
        <f t="shared" si="219"/>
        <v>20</v>
      </c>
      <c r="Y140" s="18">
        <f t="shared" si="219"/>
        <v>20</v>
      </c>
      <c r="Z140" s="18">
        <f t="shared" si="219"/>
        <v>20</v>
      </c>
      <c r="AA140" s="18">
        <f>AA141</f>
        <v>0</v>
      </c>
      <c r="AB140" s="18">
        <f t="shared" si="219"/>
        <v>0</v>
      </c>
      <c r="AC140" s="18">
        <f t="shared" si="219"/>
        <v>0</v>
      </c>
      <c r="AD140" s="18">
        <f t="shared" si="219"/>
        <v>20</v>
      </c>
      <c r="AE140" s="18">
        <f t="shared" si="219"/>
        <v>20</v>
      </c>
      <c r="AF140" s="18">
        <f t="shared" si="219"/>
        <v>20</v>
      </c>
      <c r="AG140" s="162">
        <f>AG141</f>
        <v>-20</v>
      </c>
      <c r="AH140" s="18">
        <f t="shared" si="219"/>
        <v>0</v>
      </c>
      <c r="AI140" s="18">
        <f t="shared" si="219"/>
        <v>0</v>
      </c>
      <c r="AJ140" s="18">
        <f t="shared" si="219"/>
        <v>0</v>
      </c>
      <c r="AK140" s="18">
        <f t="shared" si="219"/>
        <v>20</v>
      </c>
      <c r="AL140" s="18">
        <f t="shared" si="219"/>
        <v>20</v>
      </c>
    </row>
    <row r="141" spans="1:38" s="258" customFormat="1" ht="75" x14ac:dyDescent="0.25">
      <c r="A141" s="197">
        <v>188</v>
      </c>
      <c r="B141" s="122" t="s">
        <v>349</v>
      </c>
      <c r="C141" s="281" t="s">
        <v>348</v>
      </c>
      <c r="D141" s="25"/>
      <c r="E141" s="25"/>
      <c r="F141" s="265">
        <v>20</v>
      </c>
      <c r="G141" s="265">
        <v>20</v>
      </c>
      <c r="H141" s="265">
        <v>20</v>
      </c>
      <c r="I141" s="26">
        <f t="shared" si="118"/>
        <v>0</v>
      </c>
      <c r="J141" s="26">
        <f t="shared" si="118"/>
        <v>0</v>
      </c>
      <c r="K141" s="26">
        <f t="shared" si="118"/>
        <v>0</v>
      </c>
      <c r="L141" s="266">
        <v>20</v>
      </c>
      <c r="M141" s="266">
        <v>20</v>
      </c>
      <c r="N141" s="266">
        <v>20</v>
      </c>
      <c r="O141" s="266"/>
      <c r="P141" s="266"/>
      <c r="Q141" s="266"/>
      <c r="R141" s="145">
        <f t="shared" si="116"/>
        <v>20</v>
      </c>
      <c r="S141" s="145">
        <f t="shared" si="116"/>
        <v>20</v>
      </c>
      <c r="T141" s="145">
        <f t="shared" si="116"/>
        <v>20</v>
      </c>
      <c r="U141" s="266"/>
      <c r="V141" s="266"/>
      <c r="W141" s="266"/>
      <c r="X141" s="145">
        <f t="shared" ref="X141:Z141" si="220">R141+U141</f>
        <v>20</v>
      </c>
      <c r="Y141" s="145">
        <f t="shared" si="220"/>
        <v>20</v>
      </c>
      <c r="Z141" s="145">
        <f t="shared" si="220"/>
        <v>20</v>
      </c>
      <c r="AA141" s="266"/>
      <c r="AB141" s="266"/>
      <c r="AC141" s="266"/>
      <c r="AD141" s="145">
        <f t="shared" ref="AD141:AF141" si="221">X141+AA141</f>
        <v>20</v>
      </c>
      <c r="AE141" s="145">
        <f t="shared" si="221"/>
        <v>20</v>
      </c>
      <c r="AF141" s="145">
        <f t="shared" si="221"/>
        <v>20</v>
      </c>
      <c r="AG141" s="316">
        <v>-20</v>
      </c>
      <c r="AH141" s="266"/>
      <c r="AI141" s="266"/>
      <c r="AJ141" s="145">
        <f t="shared" ref="AJ141:AL141" si="222">AD141+AG141</f>
        <v>0</v>
      </c>
      <c r="AK141" s="145">
        <f t="shared" si="222"/>
        <v>20</v>
      </c>
      <c r="AL141" s="145">
        <f t="shared" si="222"/>
        <v>20</v>
      </c>
    </row>
    <row r="142" spans="1:38" s="258" customFormat="1" ht="56.25" x14ac:dyDescent="0.25">
      <c r="A142" s="197"/>
      <c r="B142" s="122" t="s">
        <v>376</v>
      </c>
      <c r="C142" s="261" t="s">
        <v>377</v>
      </c>
      <c r="D142" s="25"/>
      <c r="E142" s="25"/>
      <c r="F142" s="202">
        <f>F143</f>
        <v>291</v>
      </c>
      <c r="G142" s="202">
        <f t="shared" ref="G142:H142" si="223">G143</f>
        <v>291</v>
      </c>
      <c r="H142" s="202">
        <f t="shared" si="223"/>
        <v>291</v>
      </c>
      <c r="I142" s="26">
        <f t="shared" si="118"/>
        <v>0</v>
      </c>
      <c r="J142" s="26">
        <f t="shared" si="118"/>
        <v>0</v>
      </c>
      <c r="K142" s="26">
        <f t="shared" si="118"/>
        <v>0</v>
      </c>
      <c r="L142" s="18">
        <f>L143</f>
        <v>291</v>
      </c>
      <c r="M142" s="18">
        <f t="shared" ref="M142:AL142" si="224">M143</f>
        <v>291</v>
      </c>
      <c r="N142" s="18">
        <f t="shared" si="224"/>
        <v>291</v>
      </c>
      <c r="O142" s="18">
        <f>O143</f>
        <v>0</v>
      </c>
      <c r="P142" s="18">
        <f t="shared" si="224"/>
        <v>0</v>
      </c>
      <c r="Q142" s="18">
        <f t="shared" si="224"/>
        <v>0</v>
      </c>
      <c r="R142" s="18">
        <f t="shared" si="224"/>
        <v>291</v>
      </c>
      <c r="S142" s="18">
        <f t="shared" si="224"/>
        <v>291</v>
      </c>
      <c r="T142" s="18">
        <f t="shared" si="224"/>
        <v>291</v>
      </c>
      <c r="U142" s="18">
        <f>U143</f>
        <v>0</v>
      </c>
      <c r="V142" s="18">
        <f t="shared" si="224"/>
        <v>0</v>
      </c>
      <c r="W142" s="18">
        <f t="shared" si="224"/>
        <v>0</v>
      </c>
      <c r="X142" s="18">
        <f t="shared" si="224"/>
        <v>291</v>
      </c>
      <c r="Y142" s="18">
        <f t="shared" si="224"/>
        <v>291</v>
      </c>
      <c r="Z142" s="18">
        <f t="shared" si="224"/>
        <v>291</v>
      </c>
      <c r="AA142" s="18">
        <f>AA143</f>
        <v>0</v>
      </c>
      <c r="AB142" s="18">
        <f t="shared" si="224"/>
        <v>0</v>
      </c>
      <c r="AC142" s="18">
        <f t="shared" si="224"/>
        <v>0</v>
      </c>
      <c r="AD142" s="18">
        <f t="shared" si="224"/>
        <v>291</v>
      </c>
      <c r="AE142" s="18">
        <f t="shared" si="224"/>
        <v>291</v>
      </c>
      <c r="AF142" s="18">
        <f t="shared" si="224"/>
        <v>291</v>
      </c>
      <c r="AG142" s="162">
        <f>AG143</f>
        <v>-291</v>
      </c>
      <c r="AH142" s="18">
        <f t="shared" si="224"/>
        <v>0</v>
      </c>
      <c r="AI142" s="18">
        <f t="shared" si="224"/>
        <v>0</v>
      </c>
      <c r="AJ142" s="18">
        <f t="shared" si="224"/>
        <v>0</v>
      </c>
      <c r="AK142" s="18">
        <f t="shared" si="224"/>
        <v>291</v>
      </c>
      <c r="AL142" s="18">
        <f t="shared" si="224"/>
        <v>291</v>
      </c>
    </row>
    <row r="143" spans="1:38" s="258" customFormat="1" ht="93.75" x14ac:dyDescent="0.25">
      <c r="A143" s="197">
        <v>141</v>
      </c>
      <c r="B143" s="122" t="s">
        <v>394</v>
      </c>
      <c r="C143" s="296" t="s">
        <v>341</v>
      </c>
      <c r="D143" s="25"/>
      <c r="E143" s="25"/>
      <c r="F143" s="265">
        <f>259+32</f>
        <v>291</v>
      </c>
      <c r="G143" s="265">
        <f>F143</f>
        <v>291</v>
      </c>
      <c r="H143" s="265">
        <f>G143</f>
        <v>291</v>
      </c>
      <c r="I143" s="26">
        <f t="shared" si="118"/>
        <v>0</v>
      </c>
      <c r="J143" s="26">
        <f t="shared" si="118"/>
        <v>0</v>
      </c>
      <c r="K143" s="26">
        <f t="shared" si="118"/>
        <v>0</v>
      </c>
      <c r="L143" s="266">
        <f>259+32</f>
        <v>291</v>
      </c>
      <c r="M143" s="266">
        <f>L143</f>
        <v>291</v>
      </c>
      <c r="N143" s="266">
        <f>M143</f>
        <v>291</v>
      </c>
      <c r="O143" s="266"/>
      <c r="P143" s="266"/>
      <c r="Q143" s="266"/>
      <c r="R143" s="145">
        <f t="shared" si="116"/>
        <v>291</v>
      </c>
      <c r="S143" s="145">
        <f t="shared" si="116"/>
        <v>291</v>
      </c>
      <c r="T143" s="145">
        <f t="shared" si="116"/>
        <v>291</v>
      </c>
      <c r="U143" s="266"/>
      <c r="V143" s="266"/>
      <c r="W143" s="266"/>
      <c r="X143" s="145">
        <f t="shared" ref="X143:Z143" si="225">R143+U143</f>
        <v>291</v>
      </c>
      <c r="Y143" s="145">
        <f t="shared" si="225"/>
        <v>291</v>
      </c>
      <c r="Z143" s="145">
        <f t="shared" si="225"/>
        <v>291</v>
      </c>
      <c r="AA143" s="266"/>
      <c r="AB143" s="266"/>
      <c r="AC143" s="266"/>
      <c r="AD143" s="145">
        <f t="shared" ref="AD143:AF143" si="226">X143+AA143</f>
        <v>291</v>
      </c>
      <c r="AE143" s="145">
        <f t="shared" si="226"/>
        <v>291</v>
      </c>
      <c r="AF143" s="145">
        <f t="shared" si="226"/>
        <v>291</v>
      </c>
      <c r="AG143" s="312">
        <v>-291</v>
      </c>
      <c r="AH143" s="266"/>
      <c r="AI143" s="266"/>
      <c r="AJ143" s="145">
        <f>AD143+AG143</f>
        <v>0</v>
      </c>
      <c r="AK143" s="145">
        <f t="shared" ref="AK143:AL143" si="227">AE143+AH143</f>
        <v>291</v>
      </c>
      <c r="AL143" s="145">
        <f t="shared" si="227"/>
        <v>291</v>
      </c>
    </row>
    <row r="144" spans="1:38" s="258" customFormat="1" ht="112.5" x14ac:dyDescent="0.25">
      <c r="A144" s="197">
        <v>874</v>
      </c>
      <c r="B144" s="122" t="s">
        <v>480</v>
      </c>
      <c r="C144" s="304" t="s">
        <v>481</v>
      </c>
      <c r="D144" s="25"/>
      <c r="E144" s="25"/>
      <c r="F144" s="265"/>
      <c r="G144" s="265"/>
      <c r="H144" s="265"/>
      <c r="I144" s="26"/>
      <c r="J144" s="26"/>
      <c r="K144" s="26"/>
      <c r="L144" s="266"/>
      <c r="M144" s="266"/>
      <c r="N144" s="266"/>
      <c r="O144" s="266"/>
      <c r="P144" s="266"/>
      <c r="Q144" s="266"/>
      <c r="R144" s="145"/>
      <c r="S144" s="145"/>
      <c r="T144" s="145"/>
      <c r="U144" s="266"/>
      <c r="V144" s="266"/>
      <c r="W144" s="266"/>
      <c r="X144" s="145"/>
      <c r="Y144" s="145"/>
      <c r="Z144" s="145"/>
      <c r="AA144" s="266"/>
      <c r="AB144" s="266"/>
      <c r="AC144" s="266"/>
      <c r="AD144" s="145">
        <v>0</v>
      </c>
      <c r="AE144" s="145">
        <v>0</v>
      </c>
      <c r="AF144" s="145">
        <v>0</v>
      </c>
      <c r="AG144" s="316">
        <v>2</v>
      </c>
      <c r="AH144" s="266"/>
      <c r="AI144" s="266"/>
      <c r="AJ144" s="145">
        <f>AD144+AG144</f>
        <v>2</v>
      </c>
      <c r="AK144" s="145">
        <f t="shared" ref="AK144" si="228">AE144+AH144</f>
        <v>0</v>
      </c>
      <c r="AL144" s="145">
        <f t="shared" ref="AL144" si="229">AF144+AI144</f>
        <v>0</v>
      </c>
    </row>
    <row r="145" spans="1:38" s="258" customFormat="1" ht="56.25" x14ac:dyDescent="0.25">
      <c r="A145" s="197"/>
      <c r="B145" s="122" t="s">
        <v>378</v>
      </c>
      <c r="C145" s="280" t="s">
        <v>379</v>
      </c>
      <c r="D145" s="25"/>
      <c r="E145" s="25"/>
      <c r="F145" s="202">
        <f>F146</f>
        <v>2</v>
      </c>
      <c r="G145" s="202">
        <f t="shared" ref="G145:H145" si="230">G146</f>
        <v>2</v>
      </c>
      <c r="H145" s="202">
        <f t="shared" si="230"/>
        <v>2</v>
      </c>
      <c r="I145" s="26">
        <f t="shared" si="118"/>
        <v>0</v>
      </c>
      <c r="J145" s="26">
        <f t="shared" si="118"/>
        <v>0</v>
      </c>
      <c r="K145" s="26">
        <f t="shared" si="118"/>
        <v>0</v>
      </c>
      <c r="L145" s="18">
        <f>L146</f>
        <v>2</v>
      </c>
      <c r="M145" s="18">
        <f t="shared" ref="M145:AL145" si="231">M146</f>
        <v>2</v>
      </c>
      <c r="N145" s="18">
        <f t="shared" si="231"/>
        <v>2</v>
      </c>
      <c r="O145" s="18">
        <f>O146</f>
        <v>0</v>
      </c>
      <c r="P145" s="18">
        <f t="shared" si="231"/>
        <v>0</v>
      </c>
      <c r="Q145" s="18">
        <f t="shared" si="231"/>
        <v>0</v>
      </c>
      <c r="R145" s="18">
        <f t="shared" si="231"/>
        <v>2</v>
      </c>
      <c r="S145" s="18">
        <f t="shared" si="231"/>
        <v>2</v>
      </c>
      <c r="T145" s="18">
        <f t="shared" si="231"/>
        <v>2</v>
      </c>
      <c r="U145" s="18">
        <f>U146</f>
        <v>0</v>
      </c>
      <c r="V145" s="18">
        <f t="shared" si="231"/>
        <v>0</v>
      </c>
      <c r="W145" s="18">
        <f t="shared" si="231"/>
        <v>0</v>
      </c>
      <c r="X145" s="18">
        <f t="shared" si="231"/>
        <v>2</v>
      </c>
      <c r="Y145" s="18">
        <f t="shared" si="231"/>
        <v>2</v>
      </c>
      <c r="Z145" s="18">
        <f t="shared" si="231"/>
        <v>2</v>
      </c>
      <c r="AA145" s="18">
        <f>AA146</f>
        <v>0</v>
      </c>
      <c r="AB145" s="18">
        <f t="shared" si="231"/>
        <v>0</v>
      </c>
      <c r="AC145" s="18">
        <f t="shared" si="231"/>
        <v>0</v>
      </c>
      <c r="AD145" s="18">
        <f t="shared" si="231"/>
        <v>2</v>
      </c>
      <c r="AE145" s="18">
        <f t="shared" si="231"/>
        <v>2</v>
      </c>
      <c r="AF145" s="18">
        <f t="shared" si="231"/>
        <v>2</v>
      </c>
      <c r="AG145" s="162">
        <f>AG146</f>
        <v>15</v>
      </c>
      <c r="AH145" s="18">
        <f t="shared" si="231"/>
        <v>0</v>
      </c>
      <c r="AI145" s="18">
        <f t="shared" si="231"/>
        <v>0</v>
      </c>
      <c r="AJ145" s="18">
        <f t="shared" si="231"/>
        <v>17</v>
      </c>
      <c r="AK145" s="18">
        <f t="shared" si="231"/>
        <v>2</v>
      </c>
      <c r="AL145" s="18">
        <f t="shared" si="231"/>
        <v>2</v>
      </c>
    </row>
    <row r="146" spans="1:38" s="258" customFormat="1" ht="75" x14ac:dyDescent="0.25">
      <c r="A146" s="197">
        <v>900</v>
      </c>
      <c r="B146" s="122" t="s">
        <v>360</v>
      </c>
      <c r="C146" s="281" t="s">
        <v>361</v>
      </c>
      <c r="D146" s="25"/>
      <c r="E146" s="25"/>
      <c r="F146" s="265">
        <v>2</v>
      </c>
      <c r="G146" s="265">
        <v>2</v>
      </c>
      <c r="H146" s="265">
        <v>2</v>
      </c>
      <c r="I146" s="26">
        <f t="shared" si="118"/>
        <v>0</v>
      </c>
      <c r="J146" s="26">
        <f t="shared" si="118"/>
        <v>0</v>
      </c>
      <c r="K146" s="26">
        <f t="shared" si="118"/>
        <v>0</v>
      </c>
      <c r="L146" s="266">
        <v>2</v>
      </c>
      <c r="M146" s="266">
        <v>2</v>
      </c>
      <c r="N146" s="266">
        <v>2</v>
      </c>
      <c r="O146" s="266"/>
      <c r="P146" s="266"/>
      <c r="Q146" s="266"/>
      <c r="R146" s="145">
        <f t="shared" si="116"/>
        <v>2</v>
      </c>
      <c r="S146" s="145">
        <f t="shared" si="116"/>
        <v>2</v>
      </c>
      <c r="T146" s="145">
        <f t="shared" si="116"/>
        <v>2</v>
      </c>
      <c r="U146" s="266"/>
      <c r="V146" s="266"/>
      <c r="W146" s="266"/>
      <c r="X146" s="145">
        <f t="shared" ref="X146:Z146" si="232">R146+U146</f>
        <v>2</v>
      </c>
      <c r="Y146" s="145">
        <f t="shared" si="232"/>
        <v>2</v>
      </c>
      <c r="Z146" s="145">
        <f t="shared" si="232"/>
        <v>2</v>
      </c>
      <c r="AA146" s="266"/>
      <c r="AB146" s="266"/>
      <c r="AC146" s="266"/>
      <c r="AD146" s="145">
        <f t="shared" ref="AD146:AF146" si="233">X146+AA146</f>
        <v>2</v>
      </c>
      <c r="AE146" s="145">
        <f t="shared" si="233"/>
        <v>2</v>
      </c>
      <c r="AF146" s="145">
        <f t="shared" si="233"/>
        <v>2</v>
      </c>
      <c r="AG146" s="312">
        <v>15</v>
      </c>
      <c r="AH146" s="266"/>
      <c r="AI146" s="266"/>
      <c r="AJ146" s="145">
        <f t="shared" ref="AJ146:AL146" si="234">AD146+AG146</f>
        <v>17</v>
      </c>
      <c r="AK146" s="145">
        <f t="shared" si="234"/>
        <v>2</v>
      </c>
      <c r="AL146" s="145">
        <f t="shared" si="234"/>
        <v>2</v>
      </c>
    </row>
    <row r="147" spans="1:38" s="258" customFormat="1" ht="56.25" x14ac:dyDescent="0.25">
      <c r="A147" s="197"/>
      <c r="B147" s="122" t="s">
        <v>382</v>
      </c>
      <c r="C147" s="261" t="s">
        <v>383</v>
      </c>
      <c r="D147" s="25"/>
      <c r="E147" s="25"/>
      <c r="F147" s="202">
        <f>F148</f>
        <v>72</v>
      </c>
      <c r="G147" s="202">
        <f t="shared" ref="G147:H147" si="235">G148</f>
        <v>72</v>
      </c>
      <c r="H147" s="202">
        <f t="shared" si="235"/>
        <v>72</v>
      </c>
      <c r="I147" s="26">
        <f t="shared" si="118"/>
        <v>0</v>
      </c>
      <c r="J147" s="26">
        <f t="shared" si="118"/>
        <v>0</v>
      </c>
      <c r="K147" s="26">
        <f t="shared" si="118"/>
        <v>0</v>
      </c>
      <c r="L147" s="18">
        <f>L148</f>
        <v>72</v>
      </c>
      <c r="M147" s="18">
        <f t="shared" ref="M147:T147" si="236">M148</f>
        <v>72</v>
      </c>
      <c r="N147" s="18">
        <f>N148</f>
        <v>72</v>
      </c>
      <c r="O147" s="18">
        <f>O148</f>
        <v>0</v>
      </c>
      <c r="P147" s="18">
        <f>P148</f>
        <v>0</v>
      </c>
      <c r="Q147" s="18">
        <f t="shared" si="236"/>
        <v>0</v>
      </c>
      <c r="R147" s="18">
        <f t="shared" si="236"/>
        <v>72</v>
      </c>
      <c r="S147" s="18">
        <f t="shared" si="236"/>
        <v>72</v>
      </c>
      <c r="T147" s="18">
        <f t="shared" si="236"/>
        <v>72</v>
      </c>
      <c r="U147" s="18">
        <f>U148</f>
        <v>0</v>
      </c>
      <c r="V147" s="18">
        <f>V148</f>
        <v>0</v>
      </c>
      <c r="W147" s="18">
        <f t="shared" ref="W147:Z147" si="237">W148</f>
        <v>0</v>
      </c>
      <c r="X147" s="18">
        <f t="shared" si="237"/>
        <v>72</v>
      </c>
      <c r="Y147" s="18">
        <f t="shared" si="237"/>
        <v>72</v>
      </c>
      <c r="Z147" s="18">
        <f t="shared" si="237"/>
        <v>72</v>
      </c>
      <c r="AA147" s="18">
        <f>AA148</f>
        <v>0</v>
      </c>
      <c r="AB147" s="18">
        <f>AB148</f>
        <v>0</v>
      </c>
      <c r="AC147" s="18">
        <f t="shared" ref="AC147:AF147" si="238">AC148</f>
        <v>0</v>
      </c>
      <c r="AD147" s="18">
        <f t="shared" si="238"/>
        <v>72</v>
      </c>
      <c r="AE147" s="18">
        <f t="shared" si="238"/>
        <v>72</v>
      </c>
      <c r="AF147" s="18">
        <f t="shared" si="238"/>
        <v>72</v>
      </c>
      <c r="AG147" s="162">
        <f>AG148</f>
        <v>-54</v>
      </c>
      <c r="AH147" s="18">
        <f>AH148</f>
        <v>0</v>
      </c>
      <c r="AI147" s="18">
        <f t="shared" ref="AI147:AL147" si="239">AI148</f>
        <v>0</v>
      </c>
      <c r="AJ147" s="18">
        <f t="shared" si="239"/>
        <v>18</v>
      </c>
      <c r="AK147" s="18">
        <f t="shared" si="239"/>
        <v>72</v>
      </c>
      <c r="AL147" s="18">
        <f t="shared" si="239"/>
        <v>72</v>
      </c>
    </row>
    <row r="148" spans="1:38" s="258" customFormat="1" ht="75" x14ac:dyDescent="0.25">
      <c r="A148" s="197">
        <v>900</v>
      </c>
      <c r="B148" s="122" t="s">
        <v>362</v>
      </c>
      <c r="C148" s="296" t="s">
        <v>363</v>
      </c>
      <c r="D148" s="25"/>
      <c r="E148" s="25"/>
      <c r="F148" s="265">
        <v>72</v>
      </c>
      <c r="G148" s="265">
        <v>72</v>
      </c>
      <c r="H148" s="265">
        <v>72</v>
      </c>
      <c r="I148" s="26">
        <f t="shared" si="118"/>
        <v>0</v>
      </c>
      <c r="J148" s="26">
        <f t="shared" si="118"/>
        <v>0</v>
      </c>
      <c r="K148" s="26">
        <f t="shared" si="118"/>
        <v>0</v>
      </c>
      <c r="L148" s="266">
        <v>72</v>
      </c>
      <c r="M148" s="266">
        <v>72</v>
      </c>
      <c r="N148" s="266">
        <v>72</v>
      </c>
      <c r="O148" s="266"/>
      <c r="P148" s="266"/>
      <c r="Q148" s="266"/>
      <c r="R148" s="145">
        <f t="shared" si="116"/>
        <v>72</v>
      </c>
      <c r="S148" s="145">
        <f t="shared" si="116"/>
        <v>72</v>
      </c>
      <c r="T148" s="145">
        <f t="shared" si="116"/>
        <v>72</v>
      </c>
      <c r="U148" s="266"/>
      <c r="V148" s="266"/>
      <c r="W148" s="266"/>
      <c r="X148" s="145">
        <f t="shared" ref="X148:Z148" si="240">R148+U148</f>
        <v>72</v>
      </c>
      <c r="Y148" s="145">
        <f t="shared" si="240"/>
        <v>72</v>
      </c>
      <c r="Z148" s="145">
        <f t="shared" si="240"/>
        <v>72</v>
      </c>
      <c r="AA148" s="266"/>
      <c r="AB148" s="266"/>
      <c r="AC148" s="266"/>
      <c r="AD148" s="145">
        <f t="shared" ref="AD148:AF148" si="241">X148+AA148</f>
        <v>72</v>
      </c>
      <c r="AE148" s="145">
        <f t="shared" si="241"/>
        <v>72</v>
      </c>
      <c r="AF148" s="145">
        <f t="shared" si="241"/>
        <v>72</v>
      </c>
      <c r="AG148" s="312">
        <v>-54</v>
      </c>
      <c r="AH148" s="266"/>
      <c r="AI148" s="266"/>
      <c r="AJ148" s="145">
        <f t="shared" ref="AJ148:AL148" si="242">AD148+AG148</f>
        <v>18</v>
      </c>
      <c r="AK148" s="145">
        <f t="shared" si="242"/>
        <v>72</v>
      </c>
      <c r="AL148" s="145">
        <f t="shared" si="242"/>
        <v>72</v>
      </c>
    </row>
    <row r="149" spans="1:38" s="258" customFormat="1" ht="37.5" x14ac:dyDescent="0.25">
      <c r="A149" s="197"/>
      <c r="B149" s="122" t="s">
        <v>380</v>
      </c>
      <c r="C149" s="280" t="s">
        <v>381</v>
      </c>
      <c r="D149" s="25"/>
      <c r="E149" s="25"/>
      <c r="F149" s="202">
        <f>F150</f>
        <v>53</v>
      </c>
      <c r="G149" s="202">
        <f t="shared" ref="G149:H149" si="243">G150</f>
        <v>53</v>
      </c>
      <c r="H149" s="202">
        <f t="shared" si="243"/>
        <v>53</v>
      </c>
      <c r="I149" s="26">
        <f t="shared" si="118"/>
        <v>0</v>
      </c>
      <c r="J149" s="26">
        <f t="shared" si="118"/>
        <v>0</v>
      </c>
      <c r="K149" s="26">
        <f t="shared" si="118"/>
        <v>0</v>
      </c>
      <c r="L149" s="18">
        <f>L150</f>
        <v>53</v>
      </c>
      <c r="M149" s="18">
        <f t="shared" ref="M149:AL149" si="244">M150</f>
        <v>53</v>
      </c>
      <c r="N149" s="18">
        <f t="shared" si="244"/>
        <v>53</v>
      </c>
      <c r="O149" s="18">
        <f>O150</f>
        <v>0</v>
      </c>
      <c r="P149" s="18">
        <f t="shared" si="244"/>
        <v>0</v>
      </c>
      <c r="Q149" s="18">
        <f t="shared" si="244"/>
        <v>0</v>
      </c>
      <c r="R149" s="18">
        <f t="shared" si="244"/>
        <v>53</v>
      </c>
      <c r="S149" s="18">
        <f t="shared" si="244"/>
        <v>53</v>
      </c>
      <c r="T149" s="18">
        <f t="shared" si="244"/>
        <v>53</v>
      </c>
      <c r="U149" s="18">
        <f>U150</f>
        <v>0</v>
      </c>
      <c r="V149" s="18">
        <f t="shared" si="244"/>
        <v>0</v>
      </c>
      <c r="W149" s="18">
        <f t="shared" si="244"/>
        <v>0</v>
      </c>
      <c r="X149" s="18">
        <f t="shared" si="244"/>
        <v>53</v>
      </c>
      <c r="Y149" s="18">
        <f t="shared" si="244"/>
        <v>53</v>
      </c>
      <c r="Z149" s="18">
        <f t="shared" si="244"/>
        <v>53</v>
      </c>
      <c r="AA149" s="18">
        <f>AA150</f>
        <v>0</v>
      </c>
      <c r="AB149" s="18">
        <f t="shared" si="244"/>
        <v>0</v>
      </c>
      <c r="AC149" s="18">
        <f t="shared" si="244"/>
        <v>0</v>
      </c>
      <c r="AD149" s="18">
        <f t="shared" si="244"/>
        <v>53</v>
      </c>
      <c r="AE149" s="18">
        <f t="shared" si="244"/>
        <v>53</v>
      </c>
      <c r="AF149" s="18">
        <f t="shared" si="244"/>
        <v>53</v>
      </c>
      <c r="AG149" s="162">
        <f>AG150</f>
        <v>0</v>
      </c>
      <c r="AH149" s="18">
        <f t="shared" si="244"/>
        <v>0</v>
      </c>
      <c r="AI149" s="18">
        <f t="shared" si="244"/>
        <v>0</v>
      </c>
      <c r="AJ149" s="18">
        <f t="shared" si="244"/>
        <v>53</v>
      </c>
      <c r="AK149" s="18">
        <f t="shared" si="244"/>
        <v>53</v>
      </c>
      <c r="AL149" s="18">
        <f t="shared" si="244"/>
        <v>53</v>
      </c>
    </row>
    <row r="150" spans="1:38" s="258" customFormat="1" ht="37.5" x14ac:dyDescent="0.25">
      <c r="A150" s="197">
        <v>900</v>
      </c>
      <c r="B150" s="255" t="s">
        <v>353</v>
      </c>
      <c r="C150" s="280" t="s">
        <v>355</v>
      </c>
      <c r="D150" s="25"/>
      <c r="E150" s="25"/>
      <c r="F150" s="202">
        <v>53</v>
      </c>
      <c r="G150" s="202">
        <v>53</v>
      </c>
      <c r="H150" s="202">
        <v>53</v>
      </c>
      <c r="I150" s="26">
        <f t="shared" si="118"/>
        <v>0</v>
      </c>
      <c r="J150" s="26">
        <f t="shared" si="118"/>
        <v>0</v>
      </c>
      <c r="K150" s="26">
        <f t="shared" si="118"/>
        <v>0</v>
      </c>
      <c r="L150" s="18">
        <v>53</v>
      </c>
      <c r="M150" s="18">
        <v>53</v>
      </c>
      <c r="N150" s="18">
        <v>53</v>
      </c>
      <c r="O150" s="18"/>
      <c r="P150" s="18"/>
      <c r="Q150" s="18"/>
      <c r="R150" s="145">
        <f t="shared" si="116"/>
        <v>53</v>
      </c>
      <c r="S150" s="145">
        <f t="shared" si="116"/>
        <v>53</v>
      </c>
      <c r="T150" s="145">
        <f t="shared" si="116"/>
        <v>53</v>
      </c>
      <c r="U150" s="18"/>
      <c r="V150" s="18"/>
      <c r="W150" s="18"/>
      <c r="X150" s="145">
        <f t="shared" ref="X150:Z150" si="245">R150+U150</f>
        <v>53</v>
      </c>
      <c r="Y150" s="145">
        <f t="shared" si="245"/>
        <v>53</v>
      </c>
      <c r="Z150" s="145">
        <f t="shared" si="245"/>
        <v>53</v>
      </c>
      <c r="AA150" s="18"/>
      <c r="AB150" s="18"/>
      <c r="AC150" s="18"/>
      <c r="AD150" s="145">
        <f t="shared" ref="AD150:AF150" si="246">X150+AA150</f>
        <v>53</v>
      </c>
      <c r="AE150" s="145">
        <f t="shared" si="246"/>
        <v>53</v>
      </c>
      <c r="AF150" s="145">
        <f t="shared" si="246"/>
        <v>53</v>
      </c>
      <c r="AG150" s="162"/>
      <c r="AH150" s="18"/>
      <c r="AI150" s="18"/>
      <c r="AJ150" s="145">
        <f t="shared" ref="AJ150:AL150" si="247">AD150+AG150</f>
        <v>53</v>
      </c>
      <c r="AK150" s="145">
        <f t="shared" si="247"/>
        <v>53</v>
      </c>
      <c r="AL150" s="145">
        <f t="shared" si="247"/>
        <v>53</v>
      </c>
    </row>
    <row r="151" spans="1:38" s="258" customFormat="1" ht="25.5" customHeight="1" x14ac:dyDescent="0.25">
      <c r="A151" s="197"/>
      <c r="B151" s="255" t="s">
        <v>384</v>
      </c>
      <c r="C151" s="280" t="s">
        <v>385</v>
      </c>
      <c r="D151" s="25"/>
      <c r="E151" s="25"/>
      <c r="F151" s="202">
        <f>F152+F153</f>
        <v>240</v>
      </c>
      <c r="G151" s="202">
        <f t="shared" ref="G151:H151" si="248">G152+G153</f>
        <v>240</v>
      </c>
      <c r="H151" s="202">
        <f t="shared" si="248"/>
        <v>240</v>
      </c>
      <c r="I151" s="26">
        <f t="shared" si="118"/>
        <v>0</v>
      </c>
      <c r="J151" s="26">
        <f t="shared" si="118"/>
        <v>0</v>
      </c>
      <c r="K151" s="26">
        <f t="shared" si="118"/>
        <v>0</v>
      </c>
      <c r="L151" s="18">
        <f>L152+L153+L154+L155</f>
        <v>240</v>
      </c>
      <c r="M151" s="18">
        <f t="shared" ref="M151:AF151" si="249">M152+M153+M154+M155</f>
        <v>240</v>
      </c>
      <c r="N151" s="18">
        <f t="shared" si="249"/>
        <v>240</v>
      </c>
      <c r="O151" s="18">
        <f t="shared" si="249"/>
        <v>842</v>
      </c>
      <c r="P151" s="18">
        <f t="shared" si="249"/>
        <v>0</v>
      </c>
      <c r="Q151" s="18">
        <f t="shared" si="249"/>
        <v>0</v>
      </c>
      <c r="R151" s="18">
        <f t="shared" si="249"/>
        <v>1082</v>
      </c>
      <c r="S151" s="18">
        <f t="shared" si="249"/>
        <v>240</v>
      </c>
      <c r="T151" s="18">
        <f t="shared" si="249"/>
        <v>240</v>
      </c>
      <c r="U151" s="18">
        <f t="shared" si="249"/>
        <v>0</v>
      </c>
      <c r="V151" s="18">
        <f t="shared" si="249"/>
        <v>0</v>
      </c>
      <c r="W151" s="18">
        <f t="shared" si="249"/>
        <v>0</v>
      </c>
      <c r="X151" s="18">
        <f t="shared" si="249"/>
        <v>1082</v>
      </c>
      <c r="Y151" s="18">
        <f t="shared" si="249"/>
        <v>240</v>
      </c>
      <c r="Z151" s="18">
        <f t="shared" si="249"/>
        <v>240</v>
      </c>
      <c r="AA151" s="18">
        <f t="shared" si="249"/>
        <v>0</v>
      </c>
      <c r="AB151" s="18">
        <f t="shared" si="249"/>
        <v>0</v>
      </c>
      <c r="AC151" s="18">
        <f t="shared" si="249"/>
        <v>0</v>
      </c>
      <c r="AD151" s="18">
        <f t="shared" si="249"/>
        <v>1082</v>
      </c>
      <c r="AE151" s="18">
        <f t="shared" si="249"/>
        <v>240</v>
      </c>
      <c r="AF151" s="18">
        <f t="shared" si="249"/>
        <v>240</v>
      </c>
      <c r="AG151" s="162">
        <f>AG152+AG153+AG154+AG155</f>
        <v>543</v>
      </c>
      <c r="AH151" s="18">
        <f t="shared" ref="AH151:AL151" si="250">AH152+AH153+AH154+AH155</f>
        <v>0</v>
      </c>
      <c r="AI151" s="18">
        <f t="shared" si="250"/>
        <v>0</v>
      </c>
      <c r="AJ151" s="18">
        <f t="shared" si="250"/>
        <v>1625</v>
      </c>
      <c r="AK151" s="18">
        <f t="shared" si="250"/>
        <v>240</v>
      </c>
      <c r="AL151" s="18">
        <f t="shared" si="250"/>
        <v>240</v>
      </c>
    </row>
    <row r="152" spans="1:38" s="258" customFormat="1" ht="51.75" customHeight="1" x14ac:dyDescent="0.25">
      <c r="A152" s="197">
        <v>919</v>
      </c>
      <c r="B152" s="255" t="s">
        <v>342</v>
      </c>
      <c r="C152" s="296" t="s">
        <v>343</v>
      </c>
      <c r="D152" s="269"/>
      <c r="E152" s="269"/>
      <c r="F152" s="266">
        <v>180</v>
      </c>
      <c r="G152" s="266">
        <f>F152</f>
        <v>180</v>
      </c>
      <c r="H152" s="266">
        <f>G152</f>
        <v>180</v>
      </c>
      <c r="I152" s="93">
        <f t="shared" si="118"/>
        <v>0</v>
      </c>
      <c r="J152" s="93">
        <f t="shared" si="118"/>
        <v>0</v>
      </c>
      <c r="K152" s="93">
        <f t="shared" si="118"/>
        <v>0</v>
      </c>
      <c r="L152" s="266">
        <v>180</v>
      </c>
      <c r="M152" s="266">
        <f>L152</f>
        <v>180</v>
      </c>
      <c r="N152" s="266">
        <f>M152</f>
        <v>180</v>
      </c>
      <c r="O152" s="266"/>
      <c r="P152" s="266"/>
      <c r="Q152" s="266"/>
      <c r="R152" s="152">
        <f t="shared" si="116"/>
        <v>180</v>
      </c>
      <c r="S152" s="152">
        <f t="shared" si="116"/>
        <v>180</v>
      </c>
      <c r="T152" s="152">
        <f t="shared" si="116"/>
        <v>180</v>
      </c>
      <c r="U152" s="266">
        <v>60</v>
      </c>
      <c r="V152" s="266">
        <v>60</v>
      </c>
      <c r="W152" s="266">
        <v>60</v>
      </c>
      <c r="X152" s="152">
        <f t="shared" ref="X152:Z160" si="251">R152+U152</f>
        <v>240</v>
      </c>
      <c r="Y152" s="152">
        <f t="shared" si="251"/>
        <v>240</v>
      </c>
      <c r="Z152" s="152">
        <f t="shared" si="251"/>
        <v>240</v>
      </c>
      <c r="AA152" s="266"/>
      <c r="AB152" s="266"/>
      <c r="AC152" s="266"/>
      <c r="AD152" s="152">
        <f t="shared" ref="AD152:AF160" si="252">X152+AA152</f>
        <v>240</v>
      </c>
      <c r="AE152" s="152">
        <f t="shared" si="252"/>
        <v>240</v>
      </c>
      <c r="AF152" s="152">
        <f t="shared" si="252"/>
        <v>240</v>
      </c>
      <c r="AG152" s="312"/>
      <c r="AH152" s="266"/>
      <c r="AI152" s="266"/>
      <c r="AJ152" s="152">
        <f t="shared" ref="AJ152:AL160" si="253">AD152+AG152</f>
        <v>240</v>
      </c>
      <c r="AK152" s="152">
        <f t="shared" si="253"/>
        <v>240</v>
      </c>
      <c r="AL152" s="152">
        <f t="shared" si="253"/>
        <v>240</v>
      </c>
    </row>
    <row r="153" spans="1:38" s="258" customFormat="1" ht="54" customHeight="1" x14ac:dyDescent="0.25">
      <c r="A153" s="197">
        <v>919</v>
      </c>
      <c r="B153" s="255" t="s">
        <v>344</v>
      </c>
      <c r="C153" s="296" t="s">
        <v>345</v>
      </c>
      <c r="D153" s="269"/>
      <c r="E153" s="269"/>
      <c r="F153" s="266">
        <v>60</v>
      </c>
      <c r="G153" s="266">
        <v>60</v>
      </c>
      <c r="H153" s="266">
        <f>G153</f>
        <v>60</v>
      </c>
      <c r="I153" s="93">
        <f t="shared" si="118"/>
        <v>0</v>
      </c>
      <c r="J153" s="93">
        <f t="shared" si="118"/>
        <v>0</v>
      </c>
      <c r="K153" s="93">
        <f t="shared" si="118"/>
        <v>0</v>
      </c>
      <c r="L153" s="266">
        <v>60</v>
      </c>
      <c r="M153" s="266">
        <v>60</v>
      </c>
      <c r="N153" s="266">
        <f>M153</f>
        <v>60</v>
      </c>
      <c r="O153" s="266"/>
      <c r="P153" s="266"/>
      <c r="Q153" s="266"/>
      <c r="R153" s="152">
        <f>L153+O153</f>
        <v>60</v>
      </c>
      <c r="S153" s="152">
        <f t="shared" si="116"/>
        <v>60</v>
      </c>
      <c r="T153" s="152">
        <f t="shared" si="116"/>
        <v>60</v>
      </c>
      <c r="U153" s="266">
        <v>-60</v>
      </c>
      <c r="V153" s="266">
        <v>-60</v>
      </c>
      <c r="W153" s="266">
        <v>-60</v>
      </c>
      <c r="X153" s="152">
        <f>R153+U153</f>
        <v>0</v>
      </c>
      <c r="Y153" s="152">
        <f t="shared" si="251"/>
        <v>0</v>
      </c>
      <c r="Z153" s="152">
        <f t="shared" si="251"/>
        <v>0</v>
      </c>
      <c r="AA153" s="266"/>
      <c r="AB153" s="266"/>
      <c r="AC153" s="266"/>
      <c r="AD153" s="152">
        <f>X153+AA153</f>
        <v>0</v>
      </c>
      <c r="AE153" s="152">
        <f t="shared" si="252"/>
        <v>0</v>
      </c>
      <c r="AF153" s="152">
        <f t="shared" si="252"/>
        <v>0</v>
      </c>
      <c r="AG153" s="312"/>
      <c r="AH153" s="266"/>
      <c r="AI153" s="266"/>
      <c r="AJ153" s="152">
        <f>AD153+AG153</f>
        <v>0</v>
      </c>
      <c r="AK153" s="152">
        <f t="shared" si="253"/>
        <v>0</v>
      </c>
      <c r="AL153" s="152">
        <f t="shared" si="253"/>
        <v>0</v>
      </c>
    </row>
    <row r="154" spans="1:38" s="258" customFormat="1" ht="75" x14ac:dyDescent="0.25">
      <c r="A154" s="197"/>
      <c r="B154" s="255" t="s">
        <v>407</v>
      </c>
      <c r="C154" s="296" t="s">
        <v>408</v>
      </c>
      <c r="D154" s="25"/>
      <c r="E154" s="25"/>
      <c r="F154" s="265"/>
      <c r="G154" s="265"/>
      <c r="H154" s="265"/>
      <c r="I154" s="26"/>
      <c r="J154" s="26"/>
      <c r="K154" s="26"/>
      <c r="L154" s="266">
        <v>0</v>
      </c>
      <c r="M154" s="266">
        <v>0</v>
      </c>
      <c r="N154" s="266">
        <v>0</v>
      </c>
      <c r="O154" s="266">
        <v>783</v>
      </c>
      <c r="P154" s="266"/>
      <c r="Q154" s="266"/>
      <c r="R154" s="297">
        <f t="shared" ref="R154:R155" si="254">L154+O154</f>
        <v>783</v>
      </c>
      <c r="S154" s="297">
        <f t="shared" si="116"/>
        <v>0</v>
      </c>
      <c r="T154" s="297">
        <f t="shared" si="116"/>
        <v>0</v>
      </c>
      <c r="U154" s="266"/>
      <c r="V154" s="266"/>
      <c r="W154" s="266"/>
      <c r="X154" s="297">
        <f t="shared" ref="X154:X160" si="255">R154+U154</f>
        <v>783</v>
      </c>
      <c r="Y154" s="297">
        <f t="shared" si="251"/>
        <v>0</v>
      </c>
      <c r="Z154" s="297">
        <f t="shared" si="251"/>
        <v>0</v>
      </c>
      <c r="AA154" s="266"/>
      <c r="AB154" s="266"/>
      <c r="AC154" s="266"/>
      <c r="AD154" s="297">
        <f t="shared" ref="AD154:AD160" si="256">X154+AA154</f>
        <v>783</v>
      </c>
      <c r="AE154" s="297">
        <f t="shared" si="252"/>
        <v>0</v>
      </c>
      <c r="AF154" s="297">
        <f t="shared" si="252"/>
        <v>0</v>
      </c>
      <c r="AG154" s="312">
        <v>432</v>
      </c>
      <c r="AH154" s="266"/>
      <c r="AI154" s="266"/>
      <c r="AJ154" s="297">
        <f t="shared" ref="AJ154:AJ160" si="257">AD154+AG154</f>
        <v>1215</v>
      </c>
      <c r="AK154" s="297">
        <f t="shared" si="253"/>
        <v>0</v>
      </c>
      <c r="AL154" s="297">
        <f t="shared" si="253"/>
        <v>0</v>
      </c>
    </row>
    <row r="155" spans="1:38" s="258" customFormat="1" ht="70.5" customHeight="1" x14ac:dyDescent="0.25">
      <c r="A155" s="197"/>
      <c r="B155" s="255" t="s">
        <v>409</v>
      </c>
      <c r="C155" s="296" t="s">
        <v>410</v>
      </c>
      <c r="D155" s="25"/>
      <c r="E155" s="25"/>
      <c r="F155" s="265"/>
      <c r="G155" s="265"/>
      <c r="H155" s="265"/>
      <c r="I155" s="26"/>
      <c r="J155" s="26"/>
      <c r="K155" s="26"/>
      <c r="L155" s="266">
        <v>0</v>
      </c>
      <c r="M155" s="266">
        <v>0</v>
      </c>
      <c r="N155" s="266">
        <v>0</v>
      </c>
      <c r="O155" s="266">
        <v>59</v>
      </c>
      <c r="P155" s="266"/>
      <c r="Q155" s="266"/>
      <c r="R155" s="297">
        <f t="shared" si="254"/>
        <v>59</v>
      </c>
      <c r="S155" s="297">
        <f t="shared" si="116"/>
        <v>0</v>
      </c>
      <c r="T155" s="297">
        <f t="shared" si="116"/>
        <v>0</v>
      </c>
      <c r="U155" s="266"/>
      <c r="V155" s="266"/>
      <c r="W155" s="266"/>
      <c r="X155" s="297">
        <f t="shared" si="255"/>
        <v>59</v>
      </c>
      <c r="Y155" s="297">
        <f t="shared" si="251"/>
        <v>0</v>
      </c>
      <c r="Z155" s="297">
        <f t="shared" si="251"/>
        <v>0</v>
      </c>
      <c r="AA155" s="266"/>
      <c r="AB155" s="266"/>
      <c r="AC155" s="266"/>
      <c r="AD155" s="297">
        <f t="shared" si="256"/>
        <v>59</v>
      </c>
      <c r="AE155" s="297">
        <f t="shared" si="252"/>
        <v>0</v>
      </c>
      <c r="AF155" s="297">
        <f t="shared" si="252"/>
        <v>0</v>
      </c>
      <c r="AG155" s="312">
        <v>111</v>
      </c>
      <c r="AH155" s="266"/>
      <c r="AI155" s="266"/>
      <c r="AJ155" s="297">
        <f t="shared" si="257"/>
        <v>170</v>
      </c>
      <c r="AK155" s="297">
        <f t="shared" si="253"/>
        <v>0</v>
      </c>
      <c r="AL155" s="297">
        <f t="shared" si="253"/>
        <v>0</v>
      </c>
    </row>
    <row r="156" spans="1:38" s="258" customFormat="1" x14ac:dyDescent="0.25">
      <c r="A156" s="197"/>
      <c r="B156" s="255" t="s">
        <v>388</v>
      </c>
      <c r="C156" s="280" t="s">
        <v>389</v>
      </c>
      <c r="D156" s="25"/>
      <c r="E156" s="25"/>
      <c r="F156" s="202">
        <f>F158</f>
        <v>1250</v>
      </c>
      <c r="G156" s="202">
        <f>G158</f>
        <v>1250</v>
      </c>
      <c r="H156" s="202">
        <f>H158</f>
        <v>1250</v>
      </c>
      <c r="I156" s="26">
        <f t="shared" si="118"/>
        <v>0</v>
      </c>
      <c r="J156" s="26">
        <f t="shared" si="118"/>
        <v>0</v>
      </c>
      <c r="K156" s="26">
        <f t="shared" si="118"/>
        <v>0</v>
      </c>
      <c r="L156" s="18">
        <f t="shared" ref="L156:Q156" si="258">L158</f>
        <v>1250</v>
      </c>
      <c r="M156" s="18">
        <f t="shared" si="258"/>
        <v>1250</v>
      </c>
      <c r="N156" s="18">
        <f t="shared" si="258"/>
        <v>1250</v>
      </c>
      <c r="O156" s="18">
        <f t="shared" si="258"/>
        <v>0</v>
      </c>
      <c r="P156" s="18">
        <f t="shared" si="258"/>
        <v>0</v>
      </c>
      <c r="Q156" s="18">
        <f t="shared" si="258"/>
        <v>0</v>
      </c>
      <c r="R156" s="145">
        <f t="shared" si="116"/>
        <v>1250</v>
      </c>
      <c r="S156" s="145">
        <f t="shared" si="116"/>
        <v>1250</v>
      </c>
      <c r="T156" s="145">
        <f t="shared" si="116"/>
        <v>1250</v>
      </c>
      <c r="U156" s="18">
        <f>U158</f>
        <v>0</v>
      </c>
      <c r="V156" s="18">
        <f>V158</f>
        <v>0</v>
      </c>
      <c r="W156" s="18">
        <f>W158</f>
        <v>0</v>
      </c>
      <c r="X156" s="145">
        <f t="shared" si="255"/>
        <v>1250</v>
      </c>
      <c r="Y156" s="145">
        <f t="shared" si="251"/>
        <v>1250</v>
      </c>
      <c r="Z156" s="145">
        <f t="shared" si="251"/>
        <v>1250</v>
      </c>
      <c r="AA156" s="18">
        <f>AA158</f>
        <v>0</v>
      </c>
      <c r="AB156" s="18">
        <f>AB158</f>
        <v>0</v>
      </c>
      <c r="AC156" s="18">
        <f>AC158</f>
        <v>0</v>
      </c>
      <c r="AD156" s="18">
        <f t="shared" ref="AD156:AF156" si="259">AD157+AD158</f>
        <v>1250</v>
      </c>
      <c r="AE156" s="18">
        <f t="shared" si="259"/>
        <v>1250</v>
      </c>
      <c r="AF156" s="18">
        <f t="shared" si="259"/>
        <v>1250</v>
      </c>
      <c r="AG156" s="162">
        <f>AG157+AG158</f>
        <v>127</v>
      </c>
      <c r="AH156" s="18">
        <f t="shared" ref="AH156:AL156" si="260">AH157+AH158</f>
        <v>0</v>
      </c>
      <c r="AI156" s="18">
        <f t="shared" si="260"/>
        <v>0</v>
      </c>
      <c r="AJ156" s="18">
        <f t="shared" si="260"/>
        <v>1377</v>
      </c>
      <c r="AK156" s="18">
        <f t="shared" si="260"/>
        <v>1250</v>
      </c>
      <c r="AL156" s="18">
        <f t="shared" si="260"/>
        <v>1250</v>
      </c>
    </row>
    <row r="157" spans="1:38" s="258" customFormat="1" ht="90.75" customHeight="1" x14ac:dyDescent="0.25">
      <c r="A157" s="197">
        <v>905</v>
      </c>
      <c r="B157" s="255" t="s">
        <v>468</v>
      </c>
      <c r="C157" s="304" t="s">
        <v>467</v>
      </c>
      <c r="D157" s="25"/>
      <c r="E157" s="25"/>
      <c r="F157" s="202"/>
      <c r="G157" s="202"/>
      <c r="H157" s="202"/>
      <c r="I157" s="26"/>
      <c r="J157" s="26"/>
      <c r="K157" s="26"/>
      <c r="L157" s="18"/>
      <c r="M157" s="18"/>
      <c r="N157" s="18"/>
      <c r="O157" s="18"/>
      <c r="P157" s="18"/>
      <c r="Q157" s="18"/>
      <c r="R157" s="145"/>
      <c r="S157" s="145"/>
      <c r="T157" s="145"/>
      <c r="U157" s="18"/>
      <c r="V157" s="18"/>
      <c r="W157" s="18"/>
      <c r="X157" s="145"/>
      <c r="Y157" s="145"/>
      <c r="Z157" s="145"/>
      <c r="AA157" s="18"/>
      <c r="AB157" s="18"/>
      <c r="AC157" s="18"/>
      <c r="AD157" s="302"/>
      <c r="AE157" s="302"/>
      <c r="AF157" s="302"/>
      <c r="AG157" s="305">
        <f>100+27</f>
        <v>127</v>
      </c>
      <c r="AH157" s="301"/>
      <c r="AI157" s="301"/>
      <c r="AJ157" s="152">
        <f t="shared" ref="AJ157:AL157" si="261">AD157+AG157</f>
        <v>127</v>
      </c>
      <c r="AK157" s="152">
        <f t="shared" si="261"/>
        <v>0</v>
      </c>
      <c r="AL157" s="152">
        <f t="shared" si="261"/>
        <v>0</v>
      </c>
    </row>
    <row r="158" spans="1:38" s="258" customFormat="1" ht="37.5" x14ac:dyDescent="0.25">
      <c r="A158" s="197"/>
      <c r="B158" s="255" t="s">
        <v>386</v>
      </c>
      <c r="C158" s="280" t="s">
        <v>387</v>
      </c>
      <c r="D158" s="25"/>
      <c r="E158" s="25"/>
      <c r="F158" s="202">
        <f>F159</f>
        <v>1250</v>
      </c>
      <c r="G158" s="202">
        <f t="shared" ref="G158:H158" si="262">G159</f>
        <v>1250</v>
      </c>
      <c r="H158" s="202">
        <f t="shared" si="262"/>
        <v>1250</v>
      </c>
      <c r="I158" s="26">
        <f t="shared" si="118"/>
        <v>0</v>
      </c>
      <c r="J158" s="26">
        <f t="shared" si="118"/>
        <v>0</v>
      </c>
      <c r="K158" s="26">
        <f t="shared" si="118"/>
        <v>0</v>
      </c>
      <c r="L158" s="18">
        <f>L159</f>
        <v>1250</v>
      </c>
      <c r="M158" s="18">
        <f t="shared" ref="M158:Q158" si="263">M159</f>
        <v>1250</v>
      </c>
      <c r="N158" s="18">
        <f t="shared" si="263"/>
        <v>1250</v>
      </c>
      <c r="O158" s="18">
        <f>O159</f>
        <v>0</v>
      </c>
      <c r="P158" s="18">
        <f t="shared" si="263"/>
        <v>0</v>
      </c>
      <c r="Q158" s="18">
        <f t="shared" si="263"/>
        <v>0</v>
      </c>
      <c r="R158" s="145">
        <f t="shared" si="116"/>
        <v>1250</v>
      </c>
      <c r="S158" s="145">
        <f t="shared" si="116"/>
        <v>1250</v>
      </c>
      <c r="T158" s="145">
        <f t="shared" si="116"/>
        <v>1250</v>
      </c>
      <c r="U158" s="18">
        <f>U159</f>
        <v>0</v>
      </c>
      <c r="V158" s="18">
        <f t="shared" ref="V158:W158" si="264">V159</f>
        <v>0</v>
      </c>
      <c r="W158" s="18">
        <f t="shared" si="264"/>
        <v>0</v>
      </c>
      <c r="X158" s="145">
        <f t="shared" si="255"/>
        <v>1250</v>
      </c>
      <c r="Y158" s="145">
        <f t="shared" si="251"/>
        <v>1250</v>
      </c>
      <c r="Z158" s="145">
        <f t="shared" si="251"/>
        <v>1250</v>
      </c>
      <c r="AA158" s="18">
        <f>AA159</f>
        <v>0</v>
      </c>
      <c r="AB158" s="18">
        <f t="shared" ref="AB158:AC158" si="265">AB159</f>
        <v>0</v>
      </c>
      <c r="AC158" s="18">
        <f t="shared" si="265"/>
        <v>0</v>
      </c>
      <c r="AD158" s="145">
        <f t="shared" si="256"/>
        <v>1250</v>
      </c>
      <c r="AE158" s="145">
        <f t="shared" si="252"/>
        <v>1250</v>
      </c>
      <c r="AF158" s="145">
        <f t="shared" si="252"/>
        <v>1250</v>
      </c>
      <c r="AG158" s="162">
        <f>AG159</f>
        <v>0</v>
      </c>
      <c r="AH158" s="18">
        <f t="shared" ref="AH158:AI158" si="266">AH159</f>
        <v>0</v>
      </c>
      <c r="AI158" s="18">
        <f t="shared" si="266"/>
        <v>0</v>
      </c>
      <c r="AJ158" s="145">
        <f t="shared" si="257"/>
        <v>1250</v>
      </c>
      <c r="AK158" s="145">
        <f t="shared" si="253"/>
        <v>1250</v>
      </c>
      <c r="AL158" s="145">
        <f t="shared" si="253"/>
        <v>1250</v>
      </c>
    </row>
    <row r="159" spans="1:38" s="258" customFormat="1" ht="54.75" customHeight="1" x14ac:dyDescent="0.25">
      <c r="A159" s="197">
        <v>919</v>
      </c>
      <c r="B159" s="122" t="s">
        <v>395</v>
      </c>
      <c r="C159" s="281" t="s">
        <v>350</v>
      </c>
      <c r="D159" s="25"/>
      <c r="E159" s="25"/>
      <c r="F159" s="265">
        <v>1250</v>
      </c>
      <c r="G159" s="265">
        <v>1250</v>
      </c>
      <c r="H159" s="265">
        <v>1250</v>
      </c>
      <c r="I159" s="26">
        <f t="shared" si="118"/>
        <v>0</v>
      </c>
      <c r="J159" s="26">
        <f t="shared" si="118"/>
        <v>0</v>
      </c>
      <c r="K159" s="26">
        <f t="shared" si="118"/>
        <v>0</v>
      </c>
      <c r="L159" s="266">
        <v>1250</v>
      </c>
      <c r="M159" s="266">
        <v>1250</v>
      </c>
      <c r="N159" s="266">
        <v>1250</v>
      </c>
      <c r="O159" s="298"/>
      <c r="P159" s="266"/>
      <c r="Q159" s="266"/>
      <c r="R159" s="145">
        <f t="shared" si="116"/>
        <v>1250</v>
      </c>
      <c r="S159" s="145">
        <f t="shared" si="116"/>
        <v>1250</v>
      </c>
      <c r="T159" s="145">
        <f t="shared" si="116"/>
        <v>1250</v>
      </c>
      <c r="U159" s="298"/>
      <c r="V159" s="266"/>
      <c r="W159" s="266"/>
      <c r="X159" s="145">
        <f t="shared" si="255"/>
        <v>1250</v>
      </c>
      <c r="Y159" s="145">
        <f t="shared" si="251"/>
        <v>1250</v>
      </c>
      <c r="Z159" s="145">
        <f t="shared" si="251"/>
        <v>1250</v>
      </c>
      <c r="AA159" s="298"/>
      <c r="AB159" s="266"/>
      <c r="AC159" s="266"/>
      <c r="AD159" s="145">
        <f t="shared" si="256"/>
        <v>1250</v>
      </c>
      <c r="AE159" s="145">
        <f t="shared" si="252"/>
        <v>1250</v>
      </c>
      <c r="AF159" s="145">
        <f t="shared" si="252"/>
        <v>1250</v>
      </c>
      <c r="AG159" s="319"/>
      <c r="AH159" s="266"/>
      <c r="AI159" s="266"/>
      <c r="AJ159" s="145">
        <f t="shared" si="257"/>
        <v>1250</v>
      </c>
      <c r="AK159" s="145">
        <f t="shared" si="253"/>
        <v>1250</v>
      </c>
      <c r="AL159" s="145">
        <f t="shared" si="253"/>
        <v>1250</v>
      </c>
    </row>
    <row r="160" spans="1:38" s="39" customFormat="1" ht="31.5" hidden="1" customHeight="1" x14ac:dyDescent="0.25">
      <c r="A160" s="10"/>
      <c r="B160" s="124" t="s">
        <v>283</v>
      </c>
      <c r="C160" s="21" t="s">
        <v>406</v>
      </c>
      <c r="D160" s="25"/>
      <c r="E160" s="25"/>
      <c r="F160" s="20"/>
      <c r="G160" s="20"/>
      <c r="H160" s="20"/>
      <c r="I160" s="26">
        <f t="shared" si="118"/>
        <v>0</v>
      </c>
      <c r="J160" s="26">
        <f t="shared" si="118"/>
        <v>0</v>
      </c>
      <c r="K160" s="26">
        <f t="shared" si="118"/>
        <v>0</v>
      </c>
      <c r="L160" s="20"/>
      <c r="M160" s="20"/>
      <c r="N160" s="20"/>
      <c r="O160" s="20"/>
      <c r="P160" s="20"/>
      <c r="Q160" s="20"/>
      <c r="R160" s="145">
        <f t="shared" si="116"/>
        <v>0</v>
      </c>
      <c r="S160" s="145">
        <f t="shared" si="116"/>
        <v>0</v>
      </c>
      <c r="T160" s="145">
        <f t="shared" si="116"/>
        <v>0</v>
      </c>
      <c r="U160" s="20"/>
      <c r="V160" s="20"/>
      <c r="W160" s="20"/>
      <c r="X160" s="145">
        <f t="shared" si="255"/>
        <v>0</v>
      </c>
      <c r="Y160" s="145">
        <f t="shared" si="251"/>
        <v>0</v>
      </c>
      <c r="Z160" s="145">
        <f t="shared" si="251"/>
        <v>0</v>
      </c>
      <c r="AA160" s="20"/>
      <c r="AB160" s="20"/>
      <c r="AC160" s="20"/>
      <c r="AD160" s="145">
        <f t="shared" si="256"/>
        <v>0</v>
      </c>
      <c r="AE160" s="145">
        <f t="shared" si="252"/>
        <v>0</v>
      </c>
      <c r="AF160" s="145">
        <f t="shared" si="252"/>
        <v>0</v>
      </c>
      <c r="AG160" s="140"/>
      <c r="AH160" s="20"/>
      <c r="AI160" s="20"/>
      <c r="AJ160" s="145">
        <f t="shared" si="257"/>
        <v>0</v>
      </c>
      <c r="AK160" s="145">
        <f t="shared" si="253"/>
        <v>0</v>
      </c>
      <c r="AL160" s="145">
        <f t="shared" si="253"/>
        <v>0</v>
      </c>
    </row>
    <row r="161" spans="1:40" s="324" customFormat="1" ht="39.75" customHeight="1" x14ac:dyDescent="0.35">
      <c r="A161" s="112"/>
      <c r="B161" s="341"/>
      <c r="C161" s="342" t="s">
        <v>284</v>
      </c>
      <c r="D161" s="157"/>
      <c r="E161" s="157"/>
      <c r="F161" s="140">
        <f t="shared" ref="F161:AL161" si="267">F14+F70</f>
        <v>603326.6</v>
      </c>
      <c r="G161" s="140">
        <f t="shared" si="267"/>
        <v>610817.69999999995</v>
      </c>
      <c r="H161" s="140">
        <f t="shared" si="267"/>
        <v>625699.69999999995</v>
      </c>
      <c r="I161" s="140">
        <f t="shared" si="267"/>
        <v>3105</v>
      </c>
      <c r="J161" s="140">
        <f t="shared" si="267"/>
        <v>3229</v>
      </c>
      <c r="K161" s="140">
        <f t="shared" si="267"/>
        <v>3358</v>
      </c>
      <c r="L161" s="141">
        <f t="shared" si="267"/>
        <v>606431.6</v>
      </c>
      <c r="M161" s="141">
        <f t="shared" si="267"/>
        <v>614046.69999999995</v>
      </c>
      <c r="N161" s="141">
        <f t="shared" si="267"/>
        <v>629057.69999999995</v>
      </c>
      <c r="O161" s="141">
        <f t="shared" si="267"/>
        <v>0</v>
      </c>
      <c r="P161" s="141">
        <f t="shared" si="267"/>
        <v>0</v>
      </c>
      <c r="Q161" s="141">
        <f t="shared" si="267"/>
        <v>0</v>
      </c>
      <c r="R161" s="141">
        <f t="shared" si="267"/>
        <v>606431.6</v>
      </c>
      <c r="S161" s="141">
        <f t="shared" si="267"/>
        <v>614046.69999999995</v>
      </c>
      <c r="T161" s="141">
        <f t="shared" si="267"/>
        <v>629057.69999999995</v>
      </c>
      <c r="U161" s="141">
        <f t="shared" si="267"/>
        <v>0</v>
      </c>
      <c r="V161" s="141">
        <f t="shared" si="267"/>
        <v>0</v>
      </c>
      <c r="W161" s="141">
        <f t="shared" si="267"/>
        <v>0</v>
      </c>
      <c r="X161" s="141">
        <f t="shared" si="267"/>
        <v>606431.6</v>
      </c>
      <c r="Y161" s="141">
        <f t="shared" si="267"/>
        <v>614046.69999999995</v>
      </c>
      <c r="Z161" s="141">
        <f t="shared" si="267"/>
        <v>629057.69999999995</v>
      </c>
      <c r="AA161" s="141">
        <f t="shared" si="267"/>
        <v>0</v>
      </c>
      <c r="AB161" s="141">
        <f t="shared" si="267"/>
        <v>0</v>
      </c>
      <c r="AC161" s="141">
        <f t="shared" si="267"/>
        <v>0</v>
      </c>
      <c r="AD161" s="141">
        <f t="shared" si="267"/>
        <v>606431.6</v>
      </c>
      <c r="AE161" s="141">
        <f t="shared" si="267"/>
        <v>614046.69999999995</v>
      </c>
      <c r="AF161" s="141">
        <f t="shared" si="267"/>
        <v>629057.69999999995</v>
      </c>
      <c r="AG161" s="141">
        <f t="shared" si="267"/>
        <v>0</v>
      </c>
      <c r="AH161" s="141">
        <f t="shared" si="267"/>
        <v>0</v>
      </c>
      <c r="AI161" s="141">
        <f t="shared" si="267"/>
        <v>0</v>
      </c>
      <c r="AJ161" s="141">
        <f t="shared" si="267"/>
        <v>606431.6</v>
      </c>
      <c r="AK161" s="141">
        <f t="shared" si="267"/>
        <v>614046.69999999995</v>
      </c>
      <c r="AL161" s="141">
        <f t="shared" si="267"/>
        <v>629057.69999999995</v>
      </c>
      <c r="AM161" s="343"/>
    </row>
    <row r="162" spans="1:40" s="38" customFormat="1" ht="26.25" customHeight="1" x14ac:dyDescent="0.35">
      <c r="A162" s="6"/>
      <c r="B162" s="122" t="s">
        <v>75</v>
      </c>
      <c r="C162" s="146" t="s">
        <v>178</v>
      </c>
      <c r="D162" s="395" t="s">
        <v>364</v>
      </c>
      <c r="E162" s="396"/>
      <c r="F162" s="20">
        <f t="shared" ref="F162:Z162" si="268">F163+F256+F252+F258</f>
        <v>1950962.7999999998</v>
      </c>
      <c r="G162" s="20">
        <f t="shared" si="268"/>
        <v>1563835.9000000001</v>
      </c>
      <c r="H162" s="20">
        <f t="shared" si="268"/>
        <v>1518672.8</v>
      </c>
      <c r="I162" s="20">
        <f t="shared" si="268"/>
        <v>552445.00000000012</v>
      </c>
      <c r="J162" s="20">
        <f t="shared" si="268"/>
        <v>479515.8</v>
      </c>
      <c r="K162" s="20">
        <f t="shared" si="268"/>
        <v>735655.79999999993</v>
      </c>
      <c r="L162" s="19">
        <f t="shared" si="268"/>
        <v>2507832.7999999998</v>
      </c>
      <c r="M162" s="19">
        <f t="shared" si="268"/>
        <v>2047776.7</v>
      </c>
      <c r="N162" s="19">
        <f t="shared" si="268"/>
        <v>2258753.5999999996</v>
      </c>
      <c r="O162" s="19">
        <f t="shared" si="268"/>
        <v>3521.6</v>
      </c>
      <c r="P162" s="19">
        <f t="shared" si="268"/>
        <v>0</v>
      </c>
      <c r="Q162" s="19">
        <f t="shared" si="268"/>
        <v>0</v>
      </c>
      <c r="R162" s="19">
        <f t="shared" si="268"/>
        <v>2511354.3999999994</v>
      </c>
      <c r="S162" s="19">
        <f t="shared" si="268"/>
        <v>2047776.7</v>
      </c>
      <c r="T162" s="19">
        <f t="shared" si="268"/>
        <v>2258753.5999999996</v>
      </c>
      <c r="U162" s="19">
        <f t="shared" si="268"/>
        <v>129015.7</v>
      </c>
      <c r="V162" s="19">
        <f t="shared" si="268"/>
        <v>43965.9</v>
      </c>
      <c r="W162" s="19">
        <f t="shared" si="268"/>
        <v>48466</v>
      </c>
      <c r="X162" s="19">
        <f t="shared" si="268"/>
        <v>2640370.1</v>
      </c>
      <c r="Y162" s="19">
        <f t="shared" si="268"/>
        <v>2091742.6000000003</v>
      </c>
      <c r="Z162" s="19">
        <f t="shared" si="268"/>
        <v>2307219.5999999996</v>
      </c>
      <c r="AA162" s="19">
        <f>AA163+AA256+AA252+AA258+AA254</f>
        <v>79096.3</v>
      </c>
      <c r="AB162" s="19">
        <f>AB163+AB256+AB252+AB258+AB254</f>
        <v>0</v>
      </c>
      <c r="AC162" s="19">
        <f>AC163+AC256+AC252+AC258+AC254</f>
        <v>0</v>
      </c>
      <c r="AD162" s="19">
        <f>AD163+AD256+AD252++AD254+AD258</f>
        <v>2694466.4</v>
      </c>
      <c r="AE162" s="19">
        <f>AE163+AE256+AE252++AE254+AE258</f>
        <v>2091742.6000000003</v>
      </c>
      <c r="AF162" s="19">
        <f>AF163+AF257+AF253++AF255+AF259</f>
        <v>2307219.5999999996</v>
      </c>
      <c r="AG162" s="141">
        <f>AG163+AG256+AG252+AG258+AG254</f>
        <v>21853.699999999993</v>
      </c>
      <c r="AH162" s="19">
        <f>AH163+AH256+AH252+AH258+AH254</f>
        <v>-129733.4</v>
      </c>
      <c r="AI162" s="19">
        <f>AI163+AI256+AI252+AI258+AI254</f>
        <v>-133973.4</v>
      </c>
      <c r="AJ162" s="19">
        <f>AJ163+AJ256+AJ252++AJ254+AJ258</f>
        <v>2716320.1</v>
      </c>
      <c r="AK162" s="19">
        <f>AK163+AK256+AK252++AK254+AK258</f>
        <v>1962009.2000000004</v>
      </c>
      <c r="AL162" s="19">
        <f>AL163+AL256+AL252++AL254+AL258</f>
        <v>2173246.2000000002</v>
      </c>
      <c r="AM162" s="337">
        <f>AF162+AI162</f>
        <v>2173246.1999999997</v>
      </c>
      <c r="AN162" s="334">
        <f>AL162-AM162</f>
        <v>0</v>
      </c>
    </row>
    <row r="163" spans="1:40" s="38" customFormat="1" ht="30" customHeight="1" x14ac:dyDescent="0.35">
      <c r="A163" s="6"/>
      <c r="B163" s="122" t="s">
        <v>76</v>
      </c>
      <c r="C163" s="147" t="s">
        <v>179</v>
      </c>
      <c r="D163" s="25"/>
      <c r="E163" s="25"/>
      <c r="F163" s="20">
        <f t="shared" ref="F163:AL163" si="269">F164+F169+F193+F243</f>
        <v>1950840.9</v>
      </c>
      <c r="G163" s="20">
        <f t="shared" si="269"/>
        <v>1563758.7000000002</v>
      </c>
      <c r="H163" s="20">
        <f t="shared" si="269"/>
        <v>1518595.6</v>
      </c>
      <c r="I163" s="20">
        <f t="shared" si="269"/>
        <v>550302.30000000005</v>
      </c>
      <c r="J163" s="20">
        <f t="shared" si="269"/>
        <v>477956.3</v>
      </c>
      <c r="K163" s="20">
        <f t="shared" si="269"/>
        <v>734475.2</v>
      </c>
      <c r="L163" s="19">
        <f t="shared" si="269"/>
        <v>2505568.1999999997</v>
      </c>
      <c r="M163" s="19">
        <f t="shared" si="269"/>
        <v>2046140</v>
      </c>
      <c r="N163" s="19">
        <f t="shared" si="269"/>
        <v>2257495.7999999998</v>
      </c>
      <c r="O163" s="19">
        <f t="shared" si="269"/>
        <v>3636.5</v>
      </c>
      <c r="P163" s="19">
        <f t="shared" si="269"/>
        <v>0</v>
      </c>
      <c r="Q163" s="19">
        <f t="shared" si="269"/>
        <v>0</v>
      </c>
      <c r="R163" s="19">
        <f t="shared" si="269"/>
        <v>2509204.6999999997</v>
      </c>
      <c r="S163" s="19">
        <f t="shared" si="269"/>
        <v>2046140</v>
      </c>
      <c r="T163" s="19">
        <f t="shared" si="269"/>
        <v>2257495.7999999998</v>
      </c>
      <c r="U163" s="19">
        <f t="shared" si="269"/>
        <v>126120.5</v>
      </c>
      <c r="V163" s="19">
        <f t="shared" si="269"/>
        <v>43965.9</v>
      </c>
      <c r="W163" s="19">
        <f t="shared" si="269"/>
        <v>48466</v>
      </c>
      <c r="X163" s="19">
        <f t="shared" si="269"/>
        <v>2635325.2000000002</v>
      </c>
      <c r="Y163" s="19">
        <f t="shared" si="269"/>
        <v>2090105.9000000004</v>
      </c>
      <c r="Z163" s="19">
        <f t="shared" si="269"/>
        <v>2305961.7999999998</v>
      </c>
      <c r="AA163" s="19">
        <f t="shared" si="269"/>
        <v>79096.3</v>
      </c>
      <c r="AB163" s="19">
        <f t="shared" si="269"/>
        <v>0</v>
      </c>
      <c r="AC163" s="19">
        <f t="shared" si="269"/>
        <v>0</v>
      </c>
      <c r="AD163" s="19">
        <f t="shared" si="269"/>
        <v>2689421.5</v>
      </c>
      <c r="AE163" s="19">
        <f>AE164+AE169+AE193+AE243</f>
        <v>2090105.9000000004</v>
      </c>
      <c r="AF163" s="19">
        <f>AF164+AF169+AF193+AF243</f>
        <v>2305961.7999999998</v>
      </c>
      <c r="AG163" s="141">
        <f t="shared" si="269"/>
        <v>21556.899999999994</v>
      </c>
      <c r="AH163" s="19">
        <f t="shared" si="269"/>
        <v>-129733.4</v>
      </c>
      <c r="AI163" s="19">
        <f t="shared" si="269"/>
        <v>-133973.4</v>
      </c>
      <c r="AJ163" s="19">
        <f t="shared" si="269"/>
        <v>2710978.4000000004</v>
      </c>
      <c r="AK163" s="19">
        <f t="shared" si="269"/>
        <v>1960372.5000000005</v>
      </c>
      <c r="AL163" s="19">
        <f t="shared" si="269"/>
        <v>2171988.4000000004</v>
      </c>
      <c r="AM163" s="337">
        <f>AF163+AI163</f>
        <v>2171988.4</v>
      </c>
      <c r="AN163" s="334">
        <f>AL163-AM163</f>
        <v>0</v>
      </c>
    </row>
    <row r="164" spans="1:40" s="158" customFormat="1" ht="27.75" customHeight="1" x14ac:dyDescent="0.35">
      <c r="A164" s="154">
        <v>855</v>
      </c>
      <c r="B164" s="155" t="s">
        <v>285</v>
      </c>
      <c r="C164" s="156" t="s">
        <v>229</v>
      </c>
      <c r="D164" s="157"/>
      <c r="E164" s="157"/>
      <c r="F164" s="140">
        <f t="shared" ref="F164:AL164" si="270">F165+F168</f>
        <v>669169</v>
      </c>
      <c r="G164" s="140">
        <f t="shared" si="270"/>
        <v>281553</v>
      </c>
      <c r="H164" s="140">
        <f t="shared" si="270"/>
        <v>225264</v>
      </c>
      <c r="I164" s="140">
        <f t="shared" si="270"/>
        <v>-4997</v>
      </c>
      <c r="J164" s="140">
        <f t="shared" si="270"/>
        <v>-307</v>
      </c>
      <c r="K164" s="140">
        <f t="shared" si="270"/>
        <v>-3188</v>
      </c>
      <c r="L164" s="141">
        <f t="shared" si="270"/>
        <v>664172</v>
      </c>
      <c r="M164" s="141">
        <f t="shared" si="270"/>
        <v>281246</v>
      </c>
      <c r="N164" s="141">
        <f t="shared" si="270"/>
        <v>222076</v>
      </c>
      <c r="O164" s="141">
        <f t="shared" si="270"/>
        <v>0</v>
      </c>
      <c r="P164" s="141">
        <f t="shared" si="270"/>
        <v>0</v>
      </c>
      <c r="Q164" s="141">
        <f t="shared" si="270"/>
        <v>0</v>
      </c>
      <c r="R164" s="141">
        <f t="shared" si="270"/>
        <v>664172</v>
      </c>
      <c r="S164" s="141">
        <f t="shared" si="270"/>
        <v>281246</v>
      </c>
      <c r="T164" s="141">
        <f t="shared" si="270"/>
        <v>222076</v>
      </c>
      <c r="U164" s="141">
        <f t="shared" si="270"/>
        <v>50000</v>
      </c>
      <c r="V164" s="141">
        <f t="shared" si="270"/>
        <v>0</v>
      </c>
      <c r="W164" s="141">
        <f t="shared" si="270"/>
        <v>0</v>
      </c>
      <c r="X164" s="141">
        <f t="shared" si="270"/>
        <v>714172</v>
      </c>
      <c r="Y164" s="141">
        <f t="shared" si="270"/>
        <v>281246</v>
      </c>
      <c r="Z164" s="141">
        <f t="shared" si="270"/>
        <v>222076</v>
      </c>
      <c r="AA164" s="141">
        <f t="shared" si="270"/>
        <v>73524</v>
      </c>
      <c r="AB164" s="141">
        <f t="shared" si="270"/>
        <v>0</v>
      </c>
      <c r="AC164" s="141">
        <f t="shared" si="270"/>
        <v>0</v>
      </c>
      <c r="AD164" s="141">
        <f t="shared" si="270"/>
        <v>787696</v>
      </c>
      <c r="AE164" s="141">
        <f>AE165+AE168</f>
        <v>281246</v>
      </c>
      <c r="AF164" s="141">
        <f t="shared" si="270"/>
        <v>222076</v>
      </c>
      <c r="AG164" s="141">
        <f t="shared" si="270"/>
        <v>0</v>
      </c>
      <c r="AH164" s="141">
        <f t="shared" si="270"/>
        <v>0</v>
      </c>
      <c r="AI164" s="141">
        <f t="shared" si="270"/>
        <v>0</v>
      </c>
      <c r="AJ164" s="141">
        <f t="shared" si="270"/>
        <v>787696</v>
      </c>
      <c r="AK164" s="141">
        <f t="shared" si="270"/>
        <v>281246</v>
      </c>
      <c r="AL164" s="141">
        <f t="shared" si="270"/>
        <v>222076</v>
      </c>
      <c r="AM164" s="337">
        <f>AF164+AI164</f>
        <v>222076</v>
      </c>
      <c r="AN164" s="334">
        <f t="shared" ref="AN164:AN227" si="271">AL164-AM164</f>
        <v>0</v>
      </c>
    </row>
    <row r="165" spans="1:40" s="2" customFormat="1" ht="30.75" customHeight="1" x14ac:dyDescent="0.35">
      <c r="A165" s="197">
        <v>855</v>
      </c>
      <c r="B165" s="255" t="s">
        <v>286</v>
      </c>
      <c r="C165" s="261" t="s">
        <v>180</v>
      </c>
      <c r="D165" s="25"/>
      <c r="E165" s="25"/>
      <c r="F165" s="20">
        <f t="shared" ref="F165:AK165" si="272">F166+F167</f>
        <v>669169</v>
      </c>
      <c r="G165" s="20">
        <f t="shared" si="272"/>
        <v>281553</v>
      </c>
      <c r="H165" s="20">
        <f t="shared" si="272"/>
        <v>225264</v>
      </c>
      <c r="I165" s="20">
        <f t="shared" si="272"/>
        <v>-4997</v>
      </c>
      <c r="J165" s="20">
        <f t="shared" si="272"/>
        <v>-307</v>
      </c>
      <c r="K165" s="20">
        <f t="shared" si="272"/>
        <v>-3188</v>
      </c>
      <c r="L165" s="19">
        <f t="shared" si="272"/>
        <v>664172</v>
      </c>
      <c r="M165" s="19">
        <f t="shared" si="272"/>
        <v>281246</v>
      </c>
      <c r="N165" s="19">
        <f t="shared" si="272"/>
        <v>222076</v>
      </c>
      <c r="O165" s="19">
        <f t="shared" si="272"/>
        <v>0</v>
      </c>
      <c r="P165" s="19">
        <f t="shared" si="272"/>
        <v>0</v>
      </c>
      <c r="Q165" s="19">
        <f t="shared" si="272"/>
        <v>0</v>
      </c>
      <c r="R165" s="19">
        <f t="shared" si="272"/>
        <v>664172</v>
      </c>
      <c r="S165" s="19">
        <f t="shared" si="272"/>
        <v>281246</v>
      </c>
      <c r="T165" s="19">
        <f t="shared" si="272"/>
        <v>222076</v>
      </c>
      <c r="U165" s="19">
        <f t="shared" si="272"/>
        <v>0</v>
      </c>
      <c r="V165" s="19">
        <f t="shared" si="272"/>
        <v>0</v>
      </c>
      <c r="W165" s="19">
        <f t="shared" si="272"/>
        <v>0</v>
      </c>
      <c r="X165" s="19">
        <f t="shared" si="272"/>
        <v>664172</v>
      </c>
      <c r="Y165" s="19">
        <f t="shared" si="272"/>
        <v>281246</v>
      </c>
      <c r="Z165" s="19">
        <f t="shared" si="272"/>
        <v>222076</v>
      </c>
      <c r="AA165" s="19">
        <f t="shared" si="272"/>
        <v>23524</v>
      </c>
      <c r="AB165" s="19">
        <f t="shared" si="272"/>
        <v>0</v>
      </c>
      <c r="AC165" s="19">
        <f t="shared" si="272"/>
        <v>0</v>
      </c>
      <c r="AD165" s="19">
        <f t="shared" si="272"/>
        <v>687696</v>
      </c>
      <c r="AE165" s="19">
        <f t="shared" si="272"/>
        <v>281246</v>
      </c>
      <c r="AF165" s="19">
        <f t="shared" si="272"/>
        <v>222076</v>
      </c>
      <c r="AG165" s="141">
        <f t="shared" si="272"/>
        <v>0</v>
      </c>
      <c r="AH165" s="19">
        <f t="shared" si="272"/>
        <v>0</v>
      </c>
      <c r="AI165" s="19">
        <f t="shared" si="272"/>
        <v>0</v>
      </c>
      <c r="AJ165" s="19">
        <f t="shared" si="272"/>
        <v>687696</v>
      </c>
      <c r="AK165" s="19">
        <f t="shared" si="272"/>
        <v>281246</v>
      </c>
      <c r="AL165" s="19">
        <f>AL166+AL167</f>
        <v>222076</v>
      </c>
      <c r="AM165" s="337">
        <f t="shared" ref="AM165:AM228" si="273">AF165+AI165</f>
        <v>222076</v>
      </c>
      <c r="AN165" s="334">
        <f t="shared" si="271"/>
        <v>0</v>
      </c>
    </row>
    <row r="166" spans="1:40" s="2" customFormat="1" ht="38.25" x14ac:dyDescent="0.35">
      <c r="A166" s="197">
        <v>855</v>
      </c>
      <c r="B166" s="255"/>
      <c r="C166" s="299" t="s">
        <v>237</v>
      </c>
      <c r="D166" s="25">
        <v>12</v>
      </c>
      <c r="E166" s="25">
        <v>13</v>
      </c>
      <c r="F166" s="265">
        <v>669169</v>
      </c>
      <c r="G166" s="265">
        <v>281553</v>
      </c>
      <c r="H166" s="265">
        <v>225264</v>
      </c>
      <c r="I166" s="26">
        <f t="shared" si="118"/>
        <v>-4997</v>
      </c>
      <c r="J166" s="26">
        <f t="shared" si="118"/>
        <v>-307</v>
      </c>
      <c r="K166" s="26">
        <f t="shared" si="118"/>
        <v>-3188</v>
      </c>
      <c r="L166" s="266">
        <v>664172</v>
      </c>
      <c r="M166" s="266">
        <v>281246</v>
      </c>
      <c r="N166" s="266">
        <v>222076</v>
      </c>
      <c r="O166" s="266"/>
      <c r="P166" s="266"/>
      <c r="Q166" s="266"/>
      <c r="R166" s="145">
        <f t="shared" si="116"/>
        <v>664172</v>
      </c>
      <c r="S166" s="145">
        <f t="shared" si="116"/>
        <v>281246</v>
      </c>
      <c r="T166" s="145">
        <f t="shared" si="116"/>
        <v>222076</v>
      </c>
      <c r="U166" s="266"/>
      <c r="V166" s="266"/>
      <c r="W166" s="266"/>
      <c r="X166" s="145">
        <f t="shared" ref="X166:Z168" si="274">R166+U166</f>
        <v>664172</v>
      </c>
      <c r="Y166" s="145">
        <f t="shared" si="274"/>
        <v>281246</v>
      </c>
      <c r="Z166" s="145">
        <f t="shared" si="274"/>
        <v>222076</v>
      </c>
      <c r="AA166" s="266">
        <v>23524</v>
      </c>
      <c r="AB166" s="266"/>
      <c r="AC166" s="266"/>
      <c r="AD166" s="145">
        <f t="shared" ref="AD166:AF168" si="275">X166+AA166</f>
        <v>687696</v>
      </c>
      <c r="AE166" s="145">
        <f t="shared" si="275"/>
        <v>281246</v>
      </c>
      <c r="AF166" s="145">
        <f t="shared" si="275"/>
        <v>222076</v>
      </c>
      <c r="AG166" s="312"/>
      <c r="AH166" s="266"/>
      <c r="AI166" s="266"/>
      <c r="AJ166" s="152">
        <f t="shared" ref="AJ166:AL168" si="276">AD166+AG166</f>
        <v>687696</v>
      </c>
      <c r="AK166" s="145">
        <f t="shared" si="276"/>
        <v>281246</v>
      </c>
      <c r="AL166" s="145">
        <f>AF166+AI166</f>
        <v>222076</v>
      </c>
      <c r="AM166" s="337">
        <f t="shared" si="273"/>
        <v>222076</v>
      </c>
      <c r="AN166" s="334">
        <f t="shared" si="271"/>
        <v>0</v>
      </c>
    </row>
    <row r="167" spans="1:40" s="104" customFormat="1" ht="23.25" hidden="1" customHeight="1" x14ac:dyDescent="0.35">
      <c r="A167" s="95">
        <v>855</v>
      </c>
      <c r="B167" s="123"/>
      <c r="C167" s="153" t="s">
        <v>181</v>
      </c>
      <c r="D167" s="102"/>
      <c r="E167" s="102"/>
      <c r="F167" s="111">
        <v>0</v>
      </c>
      <c r="G167" s="111">
        <v>0</v>
      </c>
      <c r="H167" s="111">
        <v>0</v>
      </c>
      <c r="I167" s="98">
        <f t="shared" si="118"/>
        <v>0</v>
      </c>
      <c r="J167" s="98">
        <f t="shared" si="118"/>
        <v>0</v>
      </c>
      <c r="K167" s="98">
        <f t="shared" si="118"/>
        <v>0</v>
      </c>
      <c r="L167" s="111">
        <v>0</v>
      </c>
      <c r="M167" s="111">
        <v>0</v>
      </c>
      <c r="N167" s="111">
        <v>0</v>
      </c>
      <c r="O167" s="111">
        <v>0</v>
      </c>
      <c r="P167" s="111">
        <v>0</v>
      </c>
      <c r="Q167" s="111">
        <v>0</v>
      </c>
      <c r="R167" s="144">
        <f t="shared" si="116"/>
        <v>0</v>
      </c>
      <c r="S167" s="144">
        <f t="shared" si="116"/>
        <v>0</v>
      </c>
      <c r="T167" s="144">
        <f t="shared" si="116"/>
        <v>0</v>
      </c>
      <c r="U167" s="111">
        <v>0</v>
      </c>
      <c r="V167" s="111">
        <v>0</v>
      </c>
      <c r="W167" s="111">
        <v>0</v>
      </c>
      <c r="X167" s="144">
        <f t="shared" si="274"/>
        <v>0</v>
      </c>
      <c r="Y167" s="144">
        <f t="shared" si="274"/>
        <v>0</v>
      </c>
      <c r="Z167" s="144">
        <f t="shared" si="274"/>
        <v>0</v>
      </c>
      <c r="AA167" s="111">
        <v>0</v>
      </c>
      <c r="AB167" s="111">
        <v>0</v>
      </c>
      <c r="AC167" s="111">
        <v>0</v>
      </c>
      <c r="AD167" s="144">
        <f t="shared" si="275"/>
        <v>0</v>
      </c>
      <c r="AE167" s="144">
        <f t="shared" si="275"/>
        <v>0</v>
      </c>
      <c r="AF167" s="144">
        <f t="shared" si="275"/>
        <v>0</v>
      </c>
      <c r="AG167" s="313">
        <v>0</v>
      </c>
      <c r="AH167" s="111">
        <v>0</v>
      </c>
      <c r="AI167" s="111">
        <v>0</v>
      </c>
      <c r="AJ167" s="307">
        <f t="shared" si="276"/>
        <v>0</v>
      </c>
      <c r="AK167" s="144">
        <f t="shared" si="276"/>
        <v>0</v>
      </c>
      <c r="AL167" s="144">
        <f t="shared" si="276"/>
        <v>0</v>
      </c>
      <c r="AM167" s="337">
        <f t="shared" si="273"/>
        <v>0</v>
      </c>
      <c r="AN167" s="334">
        <f t="shared" si="271"/>
        <v>0</v>
      </c>
    </row>
    <row r="168" spans="1:40" s="217" customFormat="1" ht="18.75" customHeight="1" x14ac:dyDescent="0.35">
      <c r="A168" s="211">
        <v>855</v>
      </c>
      <c r="B168" s="119" t="s">
        <v>287</v>
      </c>
      <c r="C168" s="193" t="s">
        <v>182</v>
      </c>
      <c r="D168" s="212"/>
      <c r="E168" s="212"/>
      <c r="F168" s="213">
        <v>0</v>
      </c>
      <c r="G168" s="213">
        <v>0</v>
      </c>
      <c r="H168" s="162">
        <v>0</v>
      </c>
      <c r="I168" s="214">
        <f t="shared" si="118"/>
        <v>0</v>
      </c>
      <c r="J168" s="215">
        <f t="shared" si="118"/>
        <v>0</v>
      </c>
      <c r="K168" s="215">
        <f t="shared" si="118"/>
        <v>0</v>
      </c>
      <c r="L168" s="213">
        <v>0</v>
      </c>
      <c r="M168" s="213">
        <v>0</v>
      </c>
      <c r="N168" s="162">
        <v>0</v>
      </c>
      <c r="O168" s="213">
        <v>0</v>
      </c>
      <c r="P168" s="213">
        <v>0</v>
      </c>
      <c r="Q168" s="162">
        <v>0</v>
      </c>
      <c r="R168" s="216">
        <f t="shared" ref="R168:T228" si="277">L168+O168</f>
        <v>0</v>
      </c>
      <c r="S168" s="216">
        <f t="shared" si="277"/>
        <v>0</v>
      </c>
      <c r="T168" s="216">
        <f t="shared" si="277"/>
        <v>0</v>
      </c>
      <c r="U168" s="213">
        <v>50000</v>
      </c>
      <c r="V168" s="213">
        <v>0</v>
      </c>
      <c r="W168" s="162">
        <v>0</v>
      </c>
      <c r="X168" s="216">
        <f t="shared" si="274"/>
        <v>50000</v>
      </c>
      <c r="Y168" s="216">
        <f t="shared" si="274"/>
        <v>0</v>
      </c>
      <c r="Z168" s="216">
        <f t="shared" si="274"/>
        <v>0</v>
      </c>
      <c r="AA168" s="213">
        <v>50000</v>
      </c>
      <c r="AB168" s="213">
        <v>0</v>
      </c>
      <c r="AC168" s="162">
        <v>0</v>
      </c>
      <c r="AD168" s="216">
        <f t="shared" si="275"/>
        <v>100000</v>
      </c>
      <c r="AE168" s="216">
        <f t="shared" si="275"/>
        <v>0</v>
      </c>
      <c r="AF168" s="216">
        <f t="shared" si="275"/>
        <v>0</v>
      </c>
      <c r="AG168" s="213"/>
      <c r="AH168" s="213">
        <v>0</v>
      </c>
      <c r="AI168" s="162">
        <v>0</v>
      </c>
      <c r="AJ168" s="216">
        <f t="shared" si="276"/>
        <v>100000</v>
      </c>
      <c r="AK168" s="216">
        <f t="shared" si="276"/>
        <v>0</v>
      </c>
      <c r="AL168" s="216">
        <f t="shared" si="276"/>
        <v>0</v>
      </c>
      <c r="AM168" s="337">
        <f t="shared" si="273"/>
        <v>0</v>
      </c>
      <c r="AN168" s="334">
        <f t="shared" si="271"/>
        <v>0</v>
      </c>
    </row>
    <row r="169" spans="1:40" s="196" customFormat="1" ht="38.25" x14ac:dyDescent="0.35">
      <c r="A169" s="154"/>
      <c r="B169" s="155" t="s">
        <v>288</v>
      </c>
      <c r="C169" s="164" t="s">
        <v>405</v>
      </c>
      <c r="D169" s="157"/>
      <c r="E169" s="157"/>
      <c r="F169" s="140">
        <f t="shared" ref="F169:V169" si="278">SUM(F170:F182)</f>
        <v>31798.6</v>
      </c>
      <c r="G169" s="140">
        <f t="shared" si="278"/>
        <v>31793.599999999999</v>
      </c>
      <c r="H169" s="140">
        <f t="shared" si="278"/>
        <v>36444.6</v>
      </c>
      <c r="I169" s="140">
        <f t="shared" si="278"/>
        <v>207868.9</v>
      </c>
      <c r="J169" s="140">
        <f t="shared" si="278"/>
        <v>195356.4</v>
      </c>
      <c r="K169" s="140">
        <f t="shared" si="278"/>
        <v>111429.5</v>
      </c>
      <c r="L169" s="141">
        <f t="shared" si="278"/>
        <v>244092.5</v>
      </c>
      <c r="M169" s="141">
        <f t="shared" si="278"/>
        <v>231575</v>
      </c>
      <c r="N169" s="141">
        <f t="shared" si="278"/>
        <v>152299.1</v>
      </c>
      <c r="O169" s="141">
        <f t="shared" si="278"/>
        <v>3636.5</v>
      </c>
      <c r="P169" s="141">
        <f t="shared" si="278"/>
        <v>0</v>
      </c>
      <c r="Q169" s="141">
        <f t="shared" si="278"/>
        <v>0</v>
      </c>
      <c r="R169" s="141">
        <f t="shared" si="278"/>
        <v>247729</v>
      </c>
      <c r="S169" s="141">
        <f t="shared" si="278"/>
        <v>231575</v>
      </c>
      <c r="T169" s="141">
        <f t="shared" si="278"/>
        <v>152299.1</v>
      </c>
      <c r="U169" s="141">
        <f t="shared" si="278"/>
        <v>9772.1</v>
      </c>
      <c r="V169" s="141">
        <f t="shared" si="278"/>
        <v>-0.1</v>
      </c>
      <c r="W169" s="141">
        <f>SUM(W170:W192)</f>
        <v>4500</v>
      </c>
      <c r="X169" s="141">
        <f>SUM(X170:X182)</f>
        <v>257501.1</v>
      </c>
      <c r="Y169" s="141">
        <f>SUM(Y170:Y182)</f>
        <v>231574.90000000002</v>
      </c>
      <c r="Z169" s="141">
        <f>SUM(Z170:Z182)</f>
        <v>156799.1</v>
      </c>
      <c r="AA169" s="141">
        <f>SUM(AA170:AA182)</f>
        <v>4237.3</v>
      </c>
      <c r="AB169" s="141">
        <f>SUM(AB170:AB182)</f>
        <v>0</v>
      </c>
      <c r="AC169" s="141">
        <f>SUM(AC170:AC192)</f>
        <v>0</v>
      </c>
      <c r="AD169" s="141">
        <f>SUM(AD170:AD182)</f>
        <v>261738.4</v>
      </c>
      <c r="AE169" s="141">
        <f>SUM(AE170:AE182)</f>
        <v>231574.90000000002</v>
      </c>
      <c r="AF169" s="141">
        <f>SUM(AF170:AF182)</f>
        <v>156799.1</v>
      </c>
      <c r="AG169" s="141">
        <f t="shared" ref="AG169:AI169" si="279">SUM(AG170:AG182)-AG171</f>
        <v>84683.4</v>
      </c>
      <c r="AH169" s="141">
        <f t="shared" si="279"/>
        <v>0</v>
      </c>
      <c r="AI169" s="141">
        <f t="shared" si="279"/>
        <v>0</v>
      </c>
      <c r="AJ169" s="141">
        <f>SUM(AJ170:AJ182)-AJ171</f>
        <v>346421.8</v>
      </c>
      <c r="AK169" s="141">
        <f t="shared" ref="AK169:AL169" si="280">SUM(AK170:AK182)-AK171</f>
        <v>231574.90000000002</v>
      </c>
      <c r="AL169" s="141">
        <f t="shared" si="280"/>
        <v>156799.1</v>
      </c>
      <c r="AM169" s="337">
        <f>AF169+AI169</f>
        <v>156799.1</v>
      </c>
      <c r="AN169" s="334">
        <f t="shared" si="271"/>
        <v>0</v>
      </c>
    </row>
    <row r="170" spans="1:40" s="223" customFormat="1" ht="57" x14ac:dyDescent="0.35">
      <c r="A170" s="154">
        <v>919</v>
      </c>
      <c r="B170" s="218" t="s">
        <v>289</v>
      </c>
      <c r="C170" s="219" t="s">
        <v>183</v>
      </c>
      <c r="D170" s="220">
        <v>24</v>
      </c>
      <c r="E170" s="220">
        <v>27</v>
      </c>
      <c r="F170" s="221">
        <v>30000</v>
      </c>
      <c r="G170" s="221">
        <v>30000</v>
      </c>
      <c r="H170" s="221">
        <v>34651</v>
      </c>
      <c r="I170" s="222">
        <f t="shared" ref="I170:K230" si="281">L170-F170</f>
        <v>0</v>
      </c>
      <c r="J170" s="222">
        <f t="shared" si="281"/>
        <v>0</v>
      </c>
      <c r="K170" s="222">
        <f t="shared" si="281"/>
        <v>349</v>
      </c>
      <c r="L170" s="221">
        <v>30000</v>
      </c>
      <c r="M170" s="221">
        <v>30000</v>
      </c>
      <c r="N170" s="221">
        <v>35000</v>
      </c>
      <c r="O170" s="221"/>
      <c r="P170" s="221"/>
      <c r="Q170" s="221"/>
      <c r="R170" s="163">
        <f t="shared" si="277"/>
        <v>30000</v>
      </c>
      <c r="S170" s="163">
        <f t="shared" si="277"/>
        <v>30000</v>
      </c>
      <c r="T170" s="163">
        <f t="shared" si="277"/>
        <v>35000</v>
      </c>
      <c r="U170" s="221"/>
      <c r="V170" s="221"/>
      <c r="W170" s="221"/>
      <c r="X170" s="163">
        <f t="shared" ref="X170:Z181" si="282">R170+U170</f>
        <v>30000</v>
      </c>
      <c r="Y170" s="163">
        <f t="shared" si="282"/>
        <v>30000</v>
      </c>
      <c r="Z170" s="163">
        <f t="shared" si="282"/>
        <v>35000</v>
      </c>
      <c r="AA170" s="221"/>
      <c r="AB170" s="221"/>
      <c r="AC170" s="221"/>
      <c r="AD170" s="163">
        <f t="shared" ref="AD170:AF181" si="283">X170+AA170</f>
        <v>30000</v>
      </c>
      <c r="AE170" s="163">
        <f t="shared" si="283"/>
        <v>30000</v>
      </c>
      <c r="AF170" s="163">
        <f t="shared" si="283"/>
        <v>35000</v>
      </c>
      <c r="AG170" s="221">
        <v>34000</v>
      </c>
      <c r="AH170" s="221"/>
      <c r="AI170" s="221"/>
      <c r="AJ170" s="216">
        <f>AD170+AG170</f>
        <v>64000</v>
      </c>
      <c r="AK170" s="163">
        <f t="shared" ref="AK170:AL170" si="284">AE170+AH170</f>
        <v>30000</v>
      </c>
      <c r="AL170" s="163">
        <f t="shared" si="284"/>
        <v>35000</v>
      </c>
      <c r="AM170" s="337">
        <f t="shared" si="273"/>
        <v>35000</v>
      </c>
      <c r="AN170" s="334">
        <f t="shared" si="271"/>
        <v>0</v>
      </c>
    </row>
    <row r="171" spans="1:40" s="223" customFormat="1" ht="38.25" x14ac:dyDescent="0.35">
      <c r="A171" s="154"/>
      <c r="B171" s="155" t="s">
        <v>439</v>
      </c>
      <c r="C171" s="225" t="s">
        <v>442</v>
      </c>
      <c r="D171" s="220"/>
      <c r="E171" s="220"/>
      <c r="F171" s="221"/>
      <c r="G171" s="221"/>
      <c r="H171" s="221"/>
      <c r="I171" s="222"/>
      <c r="J171" s="222"/>
      <c r="K171" s="222"/>
      <c r="L171" s="221"/>
      <c r="M171" s="221"/>
      <c r="N171" s="221"/>
      <c r="O171" s="221"/>
      <c r="P171" s="221"/>
      <c r="Q171" s="221"/>
      <c r="R171" s="163"/>
      <c r="S171" s="163"/>
      <c r="T171" s="163"/>
      <c r="U171" s="221"/>
      <c r="V171" s="221"/>
      <c r="W171" s="221"/>
      <c r="X171" s="163">
        <f>X172+X173</f>
        <v>0</v>
      </c>
      <c r="Y171" s="163">
        <f t="shared" ref="Y171:AF171" si="285">Y172+Y173</f>
        <v>0</v>
      </c>
      <c r="Z171" s="163">
        <f t="shared" si="285"/>
        <v>0</v>
      </c>
      <c r="AA171" s="163">
        <f t="shared" si="285"/>
        <v>0</v>
      </c>
      <c r="AB171" s="163">
        <f t="shared" si="285"/>
        <v>0</v>
      </c>
      <c r="AC171" s="163">
        <f t="shared" si="285"/>
        <v>0</v>
      </c>
      <c r="AD171" s="163">
        <f>AD172+AD173</f>
        <v>0</v>
      </c>
      <c r="AE171" s="163">
        <f t="shared" si="285"/>
        <v>0</v>
      </c>
      <c r="AF171" s="163">
        <f t="shared" si="285"/>
        <v>0</v>
      </c>
      <c r="AG171" s="163">
        <f>AG172+AG173+AG174</f>
        <v>52830</v>
      </c>
      <c r="AH171" s="163">
        <f t="shared" ref="AH171:AL171" si="286">AH172+AH173+AH174</f>
        <v>0</v>
      </c>
      <c r="AI171" s="163">
        <f t="shared" si="286"/>
        <v>0</v>
      </c>
      <c r="AJ171" s="216">
        <f>AJ172+AJ173+AJ174</f>
        <v>52830</v>
      </c>
      <c r="AK171" s="163">
        <f t="shared" si="286"/>
        <v>0</v>
      </c>
      <c r="AL171" s="163">
        <f t="shared" si="286"/>
        <v>0</v>
      </c>
      <c r="AM171" s="337">
        <f t="shared" si="273"/>
        <v>0</v>
      </c>
      <c r="AN171" s="334">
        <f t="shared" si="271"/>
        <v>0</v>
      </c>
    </row>
    <row r="172" spans="1:40" s="223" customFormat="1" ht="38.25" x14ac:dyDescent="0.35">
      <c r="A172" s="154">
        <v>900</v>
      </c>
      <c r="B172" s="361">
        <v>390002034</v>
      </c>
      <c r="C172" s="225" t="s">
        <v>440</v>
      </c>
      <c r="D172" s="220"/>
      <c r="E172" s="220"/>
      <c r="F172" s="221"/>
      <c r="G172" s="221"/>
      <c r="H172" s="221"/>
      <c r="I172" s="222"/>
      <c r="J172" s="222"/>
      <c r="K172" s="222"/>
      <c r="L172" s="221"/>
      <c r="M172" s="221"/>
      <c r="N172" s="221"/>
      <c r="O172" s="221"/>
      <c r="P172" s="221"/>
      <c r="Q172" s="221"/>
      <c r="R172" s="163"/>
      <c r="S172" s="163"/>
      <c r="T172" s="163"/>
      <c r="U172" s="221"/>
      <c r="V172" s="221"/>
      <c r="W172" s="221"/>
      <c r="X172" s="163">
        <v>0</v>
      </c>
      <c r="Y172" s="163">
        <v>0</v>
      </c>
      <c r="Z172" s="163">
        <v>0</v>
      </c>
      <c r="AA172" s="221"/>
      <c r="AB172" s="221"/>
      <c r="AC172" s="221"/>
      <c r="AD172" s="163">
        <f t="shared" ref="AD172:AF173" si="287">X172+AA172</f>
        <v>0</v>
      </c>
      <c r="AE172" s="163">
        <f t="shared" si="287"/>
        <v>0</v>
      </c>
      <c r="AF172" s="163">
        <f t="shared" si="287"/>
        <v>0</v>
      </c>
      <c r="AG172" s="221">
        <v>20250</v>
      </c>
      <c r="AH172" s="221"/>
      <c r="AI172" s="221"/>
      <c r="AJ172" s="216">
        <f t="shared" ref="AJ172:AL181" si="288">AD172+AG172</f>
        <v>20250</v>
      </c>
      <c r="AK172" s="163">
        <f t="shared" si="288"/>
        <v>0</v>
      </c>
      <c r="AL172" s="163">
        <f t="shared" si="288"/>
        <v>0</v>
      </c>
      <c r="AM172" s="337">
        <f t="shared" si="273"/>
        <v>0</v>
      </c>
      <c r="AN172" s="334">
        <f t="shared" si="271"/>
        <v>0</v>
      </c>
    </row>
    <row r="173" spans="1:40" s="223" customFormat="1" ht="21" x14ac:dyDescent="0.35">
      <c r="A173" s="154">
        <v>919</v>
      </c>
      <c r="B173" s="361">
        <v>390002175</v>
      </c>
      <c r="C173" s="225" t="s">
        <v>443</v>
      </c>
      <c r="D173" s="220"/>
      <c r="E173" s="220"/>
      <c r="F173" s="221"/>
      <c r="G173" s="221"/>
      <c r="H173" s="221"/>
      <c r="I173" s="222"/>
      <c r="J173" s="222"/>
      <c r="K173" s="222"/>
      <c r="L173" s="221"/>
      <c r="M173" s="221"/>
      <c r="N173" s="221"/>
      <c r="O173" s="221"/>
      <c r="P173" s="221"/>
      <c r="Q173" s="221"/>
      <c r="R173" s="163"/>
      <c r="S173" s="163"/>
      <c r="T173" s="163"/>
      <c r="U173" s="221"/>
      <c r="V173" s="221"/>
      <c r="W173" s="221"/>
      <c r="X173" s="163">
        <v>0</v>
      </c>
      <c r="Y173" s="163">
        <v>0</v>
      </c>
      <c r="Z173" s="163">
        <v>0</v>
      </c>
      <c r="AA173" s="221"/>
      <c r="AB173" s="221"/>
      <c r="AC173" s="221"/>
      <c r="AD173" s="163">
        <f t="shared" si="287"/>
        <v>0</v>
      </c>
      <c r="AE173" s="163">
        <f t="shared" si="287"/>
        <v>0</v>
      </c>
      <c r="AF173" s="163">
        <f t="shared" si="287"/>
        <v>0</v>
      </c>
      <c r="AG173" s="221">
        <v>10080</v>
      </c>
      <c r="AH173" s="221"/>
      <c r="AI173" s="221"/>
      <c r="AJ173" s="216">
        <f t="shared" si="288"/>
        <v>10080</v>
      </c>
      <c r="AK173" s="163">
        <f t="shared" si="288"/>
        <v>0</v>
      </c>
      <c r="AL173" s="163">
        <f t="shared" si="288"/>
        <v>0</v>
      </c>
      <c r="AM173" s="337">
        <f t="shared" si="273"/>
        <v>0</v>
      </c>
      <c r="AN173" s="334">
        <f t="shared" si="271"/>
        <v>0</v>
      </c>
    </row>
    <row r="174" spans="1:40" s="223" customFormat="1" ht="19.5" customHeight="1" x14ac:dyDescent="0.35">
      <c r="A174" s="154">
        <v>900</v>
      </c>
      <c r="B174" s="361">
        <v>390002028</v>
      </c>
      <c r="C174" s="225" t="s">
        <v>441</v>
      </c>
      <c r="D174" s="220"/>
      <c r="E174" s="220"/>
      <c r="F174" s="221"/>
      <c r="G174" s="221"/>
      <c r="H174" s="221"/>
      <c r="I174" s="222"/>
      <c r="J174" s="222"/>
      <c r="K174" s="222"/>
      <c r="L174" s="221"/>
      <c r="M174" s="221"/>
      <c r="N174" s="221"/>
      <c r="O174" s="221"/>
      <c r="P174" s="221"/>
      <c r="Q174" s="221"/>
      <c r="R174" s="163"/>
      <c r="S174" s="163"/>
      <c r="T174" s="163"/>
      <c r="U174" s="221"/>
      <c r="V174" s="221"/>
      <c r="W174" s="221"/>
      <c r="X174" s="163"/>
      <c r="Y174" s="163"/>
      <c r="Z174" s="163"/>
      <c r="AA174" s="221"/>
      <c r="AB174" s="221"/>
      <c r="AC174" s="221"/>
      <c r="AD174" s="163">
        <v>0</v>
      </c>
      <c r="AE174" s="163">
        <v>0</v>
      </c>
      <c r="AF174" s="163">
        <v>0</v>
      </c>
      <c r="AG174" s="221">
        <v>22500</v>
      </c>
      <c r="AH174" s="221"/>
      <c r="AI174" s="221"/>
      <c r="AJ174" s="216">
        <f t="shared" si="288"/>
        <v>22500</v>
      </c>
      <c r="AK174" s="163">
        <f t="shared" si="288"/>
        <v>0</v>
      </c>
      <c r="AL174" s="163">
        <f t="shared" si="288"/>
        <v>0</v>
      </c>
      <c r="AM174" s="337">
        <f t="shared" si="273"/>
        <v>0</v>
      </c>
      <c r="AN174" s="334">
        <f t="shared" si="271"/>
        <v>0</v>
      </c>
    </row>
    <row r="175" spans="1:40" s="158" customFormat="1" ht="77.25" customHeight="1" x14ac:dyDescent="0.35">
      <c r="A175" s="154">
        <v>900</v>
      </c>
      <c r="B175" s="242" t="s">
        <v>290</v>
      </c>
      <c r="C175" s="225" t="s">
        <v>291</v>
      </c>
      <c r="D175" s="157"/>
      <c r="E175" s="157">
        <v>18</v>
      </c>
      <c r="F175" s="160"/>
      <c r="G175" s="160"/>
      <c r="H175" s="160"/>
      <c r="I175" s="161">
        <f t="shared" si="281"/>
        <v>4335.3</v>
      </c>
      <c r="J175" s="161">
        <f t="shared" si="281"/>
        <v>26737.8</v>
      </c>
      <c r="K175" s="161">
        <f t="shared" si="281"/>
        <v>83344</v>
      </c>
      <c r="L175" s="162">
        <v>4335.3</v>
      </c>
      <c r="M175" s="162">
        <f>26737.8</f>
        <v>26737.8</v>
      </c>
      <c r="N175" s="162">
        <v>83344</v>
      </c>
      <c r="O175" s="162"/>
      <c r="P175" s="162"/>
      <c r="Q175" s="162"/>
      <c r="R175" s="163">
        <f t="shared" si="277"/>
        <v>4335.3</v>
      </c>
      <c r="S175" s="163">
        <f t="shared" si="277"/>
        <v>26737.8</v>
      </c>
      <c r="T175" s="163">
        <f t="shared" si="277"/>
        <v>83344</v>
      </c>
      <c r="U175" s="162"/>
      <c r="V175" s="162">
        <v>-0.1</v>
      </c>
      <c r="W175" s="162"/>
      <c r="X175" s="163">
        <f t="shared" si="282"/>
        <v>4335.3</v>
      </c>
      <c r="Y175" s="163">
        <f t="shared" si="282"/>
        <v>26737.7</v>
      </c>
      <c r="Z175" s="163">
        <f t="shared" si="282"/>
        <v>83344</v>
      </c>
      <c r="AA175" s="162"/>
      <c r="AB175" s="162"/>
      <c r="AC175" s="162"/>
      <c r="AD175" s="163">
        <f t="shared" si="283"/>
        <v>4335.3</v>
      </c>
      <c r="AE175" s="163">
        <f t="shared" si="283"/>
        <v>26737.7</v>
      </c>
      <c r="AF175" s="163">
        <f t="shared" si="283"/>
        <v>83344</v>
      </c>
      <c r="AG175" s="162"/>
      <c r="AH175" s="162"/>
      <c r="AI175" s="162"/>
      <c r="AJ175" s="216">
        <f t="shared" si="288"/>
        <v>4335.3</v>
      </c>
      <c r="AK175" s="163">
        <f t="shared" si="288"/>
        <v>26737.7</v>
      </c>
      <c r="AL175" s="163">
        <f t="shared" si="288"/>
        <v>83344</v>
      </c>
      <c r="AM175" s="337">
        <f t="shared" si="273"/>
        <v>83344</v>
      </c>
      <c r="AN175" s="334">
        <f t="shared" si="271"/>
        <v>0</v>
      </c>
    </row>
    <row r="176" spans="1:40" s="158" customFormat="1" ht="97.5" customHeight="1" x14ac:dyDescent="0.35">
      <c r="A176" s="154">
        <v>900</v>
      </c>
      <c r="B176" s="242" t="s">
        <v>292</v>
      </c>
      <c r="C176" s="225" t="s">
        <v>293</v>
      </c>
      <c r="D176" s="157"/>
      <c r="E176" s="157">
        <v>18</v>
      </c>
      <c r="F176" s="160"/>
      <c r="G176" s="160"/>
      <c r="H176" s="160"/>
      <c r="I176" s="161">
        <f t="shared" si="281"/>
        <v>175340.7</v>
      </c>
      <c r="J176" s="161">
        <f t="shared" si="281"/>
        <v>140373.20000000001</v>
      </c>
      <c r="K176" s="161">
        <f t="shared" si="281"/>
        <v>0</v>
      </c>
      <c r="L176" s="162">
        <v>175340.7</v>
      </c>
      <c r="M176" s="162">
        <v>140373.20000000001</v>
      </c>
      <c r="N176" s="162">
        <v>0</v>
      </c>
      <c r="O176" s="162"/>
      <c r="P176" s="162"/>
      <c r="Q176" s="162"/>
      <c r="R176" s="163">
        <f t="shared" si="277"/>
        <v>175340.7</v>
      </c>
      <c r="S176" s="163">
        <f t="shared" si="277"/>
        <v>140373.20000000001</v>
      </c>
      <c r="T176" s="163">
        <f t="shared" si="277"/>
        <v>0</v>
      </c>
      <c r="U176" s="162"/>
      <c r="V176" s="162"/>
      <c r="W176" s="162"/>
      <c r="X176" s="163">
        <f t="shared" si="282"/>
        <v>175340.7</v>
      </c>
      <c r="Y176" s="163">
        <f t="shared" si="282"/>
        <v>140373.20000000001</v>
      </c>
      <c r="Z176" s="163">
        <f t="shared" si="282"/>
        <v>0</v>
      </c>
      <c r="AA176" s="162"/>
      <c r="AB176" s="162"/>
      <c r="AC176" s="162"/>
      <c r="AD176" s="163">
        <f t="shared" si="283"/>
        <v>175340.7</v>
      </c>
      <c r="AE176" s="163">
        <f t="shared" si="283"/>
        <v>140373.20000000001</v>
      </c>
      <c r="AF176" s="163">
        <f t="shared" si="283"/>
        <v>0</v>
      </c>
      <c r="AG176" s="162"/>
      <c r="AH176" s="162"/>
      <c r="AI176" s="162"/>
      <c r="AJ176" s="216">
        <f t="shared" si="288"/>
        <v>175340.7</v>
      </c>
      <c r="AK176" s="163">
        <f t="shared" si="288"/>
        <v>140373.20000000001</v>
      </c>
      <c r="AL176" s="163">
        <f t="shared" si="288"/>
        <v>0</v>
      </c>
      <c r="AM176" s="337">
        <f t="shared" si="273"/>
        <v>0</v>
      </c>
      <c r="AN176" s="334">
        <f t="shared" si="271"/>
        <v>0</v>
      </c>
    </row>
    <row r="177" spans="1:40" s="217" customFormat="1" ht="46.5" customHeight="1" x14ac:dyDescent="0.35">
      <c r="A177" s="211"/>
      <c r="B177" s="119" t="s">
        <v>399</v>
      </c>
      <c r="C177" s="193" t="s">
        <v>401</v>
      </c>
      <c r="D177" s="157"/>
      <c r="E177" s="157">
        <v>14</v>
      </c>
      <c r="F177" s="160"/>
      <c r="G177" s="160"/>
      <c r="H177" s="160"/>
      <c r="I177" s="161">
        <f>L177-F177</f>
        <v>3096</v>
      </c>
      <c r="J177" s="161">
        <f>M177-G177</f>
        <v>3096</v>
      </c>
      <c r="K177" s="161">
        <f>N177-H177</f>
        <v>1548</v>
      </c>
      <c r="L177" s="162">
        <v>3096</v>
      </c>
      <c r="M177" s="162">
        <v>3096</v>
      </c>
      <c r="N177" s="162">
        <v>1548</v>
      </c>
      <c r="O177" s="162"/>
      <c r="P177" s="162"/>
      <c r="Q177" s="162"/>
      <c r="R177" s="163">
        <f t="shared" si="277"/>
        <v>3096</v>
      </c>
      <c r="S177" s="163">
        <f t="shared" si="277"/>
        <v>3096</v>
      </c>
      <c r="T177" s="163">
        <f t="shared" si="277"/>
        <v>1548</v>
      </c>
      <c r="U177" s="162"/>
      <c r="V177" s="162"/>
      <c r="W177" s="162"/>
      <c r="X177" s="163">
        <f t="shared" si="282"/>
        <v>3096</v>
      </c>
      <c r="Y177" s="163">
        <f t="shared" si="282"/>
        <v>3096</v>
      </c>
      <c r="Z177" s="163">
        <f t="shared" si="282"/>
        <v>1548</v>
      </c>
      <c r="AA177" s="162"/>
      <c r="AB177" s="162"/>
      <c r="AC177" s="162"/>
      <c r="AD177" s="163">
        <f t="shared" si="283"/>
        <v>3096</v>
      </c>
      <c r="AE177" s="163">
        <f t="shared" si="283"/>
        <v>3096</v>
      </c>
      <c r="AF177" s="163">
        <f t="shared" si="283"/>
        <v>1548</v>
      </c>
      <c r="AG177" s="162"/>
      <c r="AH177" s="162"/>
      <c r="AI177" s="162"/>
      <c r="AJ177" s="216">
        <f t="shared" si="288"/>
        <v>3096</v>
      </c>
      <c r="AK177" s="163">
        <f t="shared" si="288"/>
        <v>3096</v>
      </c>
      <c r="AL177" s="163">
        <f t="shared" si="288"/>
        <v>1548</v>
      </c>
      <c r="AM177" s="337">
        <f t="shared" si="273"/>
        <v>1548</v>
      </c>
      <c r="AN177" s="334">
        <f t="shared" si="271"/>
        <v>0</v>
      </c>
    </row>
    <row r="178" spans="1:40" s="217" customFormat="1" ht="57.75" customHeight="1" x14ac:dyDescent="0.35">
      <c r="A178" s="154">
        <v>900</v>
      </c>
      <c r="B178" s="119" t="s">
        <v>417</v>
      </c>
      <c r="C178" s="193" t="s">
        <v>418</v>
      </c>
      <c r="D178" s="157"/>
      <c r="E178" s="157"/>
      <c r="F178" s="160"/>
      <c r="G178" s="160"/>
      <c r="H178" s="160"/>
      <c r="I178" s="161"/>
      <c r="J178" s="161"/>
      <c r="K178" s="161"/>
      <c r="L178" s="162"/>
      <c r="M178" s="162"/>
      <c r="N178" s="162"/>
      <c r="O178" s="162"/>
      <c r="P178" s="162"/>
      <c r="Q178" s="162"/>
      <c r="R178" s="163"/>
      <c r="S178" s="163"/>
      <c r="T178" s="163"/>
      <c r="U178" s="162">
        <v>53.4</v>
      </c>
      <c r="V178" s="162"/>
      <c r="W178" s="162"/>
      <c r="X178" s="163">
        <f t="shared" si="282"/>
        <v>53.4</v>
      </c>
      <c r="Y178" s="163">
        <f t="shared" si="282"/>
        <v>0</v>
      </c>
      <c r="Z178" s="163">
        <f t="shared" si="282"/>
        <v>0</v>
      </c>
      <c r="AA178" s="162"/>
      <c r="AB178" s="162"/>
      <c r="AC178" s="162"/>
      <c r="AD178" s="163">
        <f t="shared" si="283"/>
        <v>53.4</v>
      </c>
      <c r="AE178" s="163">
        <f t="shared" si="283"/>
        <v>0</v>
      </c>
      <c r="AF178" s="163">
        <f t="shared" si="283"/>
        <v>0</v>
      </c>
      <c r="AG178" s="162">
        <v>-53.4</v>
      </c>
      <c r="AH178" s="162"/>
      <c r="AI178" s="162"/>
      <c r="AJ178" s="216">
        <f t="shared" si="288"/>
        <v>0</v>
      </c>
      <c r="AK178" s="163">
        <f t="shared" si="288"/>
        <v>0</v>
      </c>
      <c r="AL178" s="163">
        <f t="shared" si="288"/>
        <v>0</v>
      </c>
      <c r="AM178" s="337">
        <f t="shared" si="273"/>
        <v>0</v>
      </c>
      <c r="AN178" s="334">
        <f t="shared" si="271"/>
        <v>0</v>
      </c>
    </row>
    <row r="179" spans="1:40" s="158" customFormat="1" ht="37.5" customHeight="1" x14ac:dyDescent="0.35">
      <c r="A179" s="154">
        <v>900</v>
      </c>
      <c r="B179" s="119" t="s">
        <v>400</v>
      </c>
      <c r="C179" s="193" t="s">
        <v>250</v>
      </c>
      <c r="D179" s="157"/>
      <c r="E179" s="157"/>
      <c r="F179" s="160"/>
      <c r="G179" s="160"/>
      <c r="H179" s="160"/>
      <c r="I179" s="161">
        <f t="shared" si="281"/>
        <v>0</v>
      </c>
      <c r="J179" s="161">
        <f t="shared" si="281"/>
        <v>0</v>
      </c>
      <c r="K179" s="161">
        <f t="shared" si="281"/>
        <v>0</v>
      </c>
      <c r="L179" s="162">
        <v>0</v>
      </c>
      <c r="M179" s="162">
        <v>0</v>
      </c>
      <c r="N179" s="162">
        <v>0</v>
      </c>
      <c r="O179" s="163">
        <v>2386.5</v>
      </c>
      <c r="P179" s="160"/>
      <c r="Q179" s="160"/>
      <c r="R179" s="163">
        <f t="shared" si="277"/>
        <v>2386.5</v>
      </c>
      <c r="S179" s="163">
        <f t="shared" si="277"/>
        <v>0</v>
      </c>
      <c r="T179" s="163">
        <f t="shared" si="277"/>
        <v>0</v>
      </c>
      <c r="U179" s="163"/>
      <c r="V179" s="160"/>
      <c r="W179" s="160"/>
      <c r="X179" s="163">
        <f t="shared" si="282"/>
        <v>2386.5</v>
      </c>
      <c r="Y179" s="163">
        <f t="shared" si="282"/>
        <v>0</v>
      </c>
      <c r="Z179" s="163">
        <f t="shared" si="282"/>
        <v>0</v>
      </c>
      <c r="AA179" s="163"/>
      <c r="AB179" s="160"/>
      <c r="AC179" s="160"/>
      <c r="AD179" s="163">
        <f t="shared" si="283"/>
        <v>2386.5</v>
      </c>
      <c r="AE179" s="163">
        <f t="shared" si="283"/>
        <v>0</v>
      </c>
      <c r="AF179" s="163">
        <f t="shared" si="283"/>
        <v>0</v>
      </c>
      <c r="AG179" s="163"/>
      <c r="AH179" s="160"/>
      <c r="AI179" s="160"/>
      <c r="AJ179" s="216">
        <f t="shared" si="288"/>
        <v>2386.5</v>
      </c>
      <c r="AK179" s="163">
        <f t="shared" si="288"/>
        <v>0</v>
      </c>
      <c r="AL179" s="163">
        <f t="shared" si="288"/>
        <v>0</v>
      </c>
      <c r="AM179" s="337">
        <f t="shared" si="273"/>
        <v>0</v>
      </c>
      <c r="AN179" s="334">
        <f t="shared" si="271"/>
        <v>0</v>
      </c>
    </row>
    <row r="180" spans="1:40" s="158" customFormat="1" ht="60.75" customHeight="1" x14ac:dyDescent="0.35">
      <c r="A180" s="154">
        <v>919</v>
      </c>
      <c r="B180" s="119" t="s">
        <v>294</v>
      </c>
      <c r="C180" s="225" t="s">
        <v>184</v>
      </c>
      <c r="D180" s="157"/>
      <c r="E180" s="157">
        <v>45</v>
      </c>
      <c r="F180" s="160"/>
      <c r="G180" s="160"/>
      <c r="H180" s="160"/>
      <c r="I180" s="161">
        <f t="shared" si="281"/>
        <v>25096.9</v>
      </c>
      <c r="J180" s="161">
        <f t="shared" si="281"/>
        <v>25149.4</v>
      </c>
      <c r="K180" s="161">
        <f t="shared" si="281"/>
        <v>26188.5</v>
      </c>
      <c r="L180" s="162">
        <v>25096.9</v>
      </c>
      <c r="M180" s="162">
        <v>25149.4</v>
      </c>
      <c r="N180" s="162">
        <v>26188.5</v>
      </c>
      <c r="O180" s="162"/>
      <c r="P180" s="162"/>
      <c r="Q180" s="162"/>
      <c r="R180" s="163">
        <f t="shared" si="277"/>
        <v>25096.9</v>
      </c>
      <c r="S180" s="163">
        <f t="shared" si="277"/>
        <v>25149.4</v>
      </c>
      <c r="T180" s="163">
        <f t="shared" si="277"/>
        <v>26188.5</v>
      </c>
      <c r="U180" s="162"/>
      <c r="V180" s="162"/>
      <c r="W180" s="162"/>
      <c r="X180" s="163">
        <f t="shared" si="282"/>
        <v>25096.9</v>
      </c>
      <c r="Y180" s="163">
        <f t="shared" si="282"/>
        <v>25149.4</v>
      </c>
      <c r="Z180" s="163">
        <f t="shared" si="282"/>
        <v>26188.5</v>
      </c>
      <c r="AA180" s="162"/>
      <c r="AB180" s="162"/>
      <c r="AC180" s="162"/>
      <c r="AD180" s="163">
        <f t="shared" si="283"/>
        <v>25096.9</v>
      </c>
      <c r="AE180" s="163">
        <f t="shared" si="283"/>
        <v>25149.4</v>
      </c>
      <c r="AF180" s="163">
        <f t="shared" si="283"/>
        <v>26188.5</v>
      </c>
      <c r="AG180" s="162">
        <v>-1454.6</v>
      </c>
      <c r="AH180" s="162"/>
      <c r="AI180" s="162"/>
      <c r="AJ180" s="216">
        <f t="shared" si="288"/>
        <v>23642.300000000003</v>
      </c>
      <c r="AK180" s="163">
        <f t="shared" si="288"/>
        <v>25149.4</v>
      </c>
      <c r="AL180" s="163">
        <f t="shared" si="288"/>
        <v>26188.5</v>
      </c>
      <c r="AM180" s="337">
        <f t="shared" si="273"/>
        <v>26188.5</v>
      </c>
      <c r="AN180" s="334">
        <f t="shared" si="271"/>
        <v>0</v>
      </c>
    </row>
    <row r="181" spans="1:40" s="158" customFormat="1" ht="37.5" customHeight="1" x14ac:dyDescent="0.35">
      <c r="A181" s="154"/>
      <c r="B181" s="119" t="s">
        <v>419</v>
      </c>
      <c r="C181" s="243" t="s">
        <v>420</v>
      </c>
      <c r="D181" s="157"/>
      <c r="E181" s="157"/>
      <c r="F181" s="160"/>
      <c r="G181" s="160"/>
      <c r="H181" s="160"/>
      <c r="I181" s="161"/>
      <c r="J181" s="161"/>
      <c r="K181" s="161"/>
      <c r="L181" s="160"/>
      <c r="M181" s="160"/>
      <c r="N181" s="160"/>
      <c r="O181" s="160"/>
      <c r="P181" s="160"/>
      <c r="Q181" s="160"/>
      <c r="R181" s="163"/>
      <c r="S181" s="163"/>
      <c r="T181" s="163"/>
      <c r="U181" s="162">
        <v>7815.1</v>
      </c>
      <c r="V181" s="160"/>
      <c r="W181" s="160"/>
      <c r="X181" s="163">
        <f t="shared" si="282"/>
        <v>7815.1</v>
      </c>
      <c r="Y181" s="163">
        <f t="shared" si="282"/>
        <v>0</v>
      </c>
      <c r="Z181" s="163">
        <f t="shared" si="282"/>
        <v>0</v>
      </c>
      <c r="AA181" s="162"/>
      <c r="AB181" s="160"/>
      <c r="AC181" s="160"/>
      <c r="AD181" s="163">
        <f t="shared" si="283"/>
        <v>7815.1</v>
      </c>
      <c r="AE181" s="163">
        <f t="shared" si="283"/>
        <v>0</v>
      </c>
      <c r="AF181" s="163">
        <f t="shared" si="283"/>
        <v>0</v>
      </c>
      <c r="AG181" s="162"/>
      <c r="AH181" s="160"/>
      <c r="AI181" s="160"/>
      <c r="AJ181" s="163">
        <f t="shared" si="288"/>
        <v>7815.1</v>
      </c>
      <c r="AK181" s="163">
        <f t="shared" si="288"/>
        <v>0</v>
      </c>
      <c r="AL181" s="163">
        <f t="shared" si="288"/>
        <v>0</v>
      </c>
      <c r="AM181" s="337">
        <f t="shared" si="273"/>
        <v>0</v>
      </c>
      <c r="AN181" s="334">
        <f t="shared" si="271"/>
        <v>0</v>
      </c>
    </row>
    <row r="182" spans="1:40" s="158" customFormat="1" ht="21" x14ac:dyDescent="0.35">
      <c r="A182" s="154"/>
      <c r="B182" s="119" t="s">
        <v>295</v>
      </c>
      <c r="C182" s="193" t="s">
        <v>185</v>
      </c>
      <c r="D182" s="157"/>
      <c r="E182" s="157"/>
      <c r="F182" s="194">
        <f t="shared" ref="F182:K182" si="289">SUM(F183:F189)</f>
        <v>1798.6</v>
      </c>
      <c r="G182" s="194">
        <f t="shared" si="289"/>
        <v>1793.6</v>
      </c>
      <c r="H182" s="194">
        <f t="shared" si="289"/>
        <v>1793.6</v>
      </c>
      <c r="I182" s="194">
        <f t="shared" si="289"/>
        <v>0</v>
      </c>
      <c r="J182" s="194">
        <f t="shared" si="289"/>
        <v>0</v>
      </c>
      <c r="K182" s="194">
        <f t="shared" si="289"/>
        <v>0</v>
      </c>
      <c r="L182" s="195">
        <f t="shared" ref="L182:W182" si="290">SUM(L183:L191)</f>
        <v>6223.6</v>
      </c>
      <c r="M182" s="195">
        <f t="shared" si="290"/>
        <v>6218.6</v>
      </c>
      <c r="N182" s="195">
        <f t="shared" si="290"/>
        <v>6218.6</v>
      </c>
      <c r="O182" s="195">
        <f t="shared" si="290"/>
        <v>1250</v>
      </c>
      <c r="P182" s="195">
        <f t="shared" si="290"/>
        <v>0</v>
      </c>
      <c r="Q182" s="195">
        <f t="shared" si="290"/>
        <v>0</v>
      </c>
      <c r="R182" s="195">
        <f t="shared" si="290"/>
        <v>7473.6</v>
      </c>
      <c r="S182" s="195">
        <f t="shared" si="290"/>
        <v>6218.6</v>
      </c>
      <c r="T182" s="195">
        <f t="shared" si="290"/>
        <v>6218.6</v>
      </c>
      <c r="U182" s="195">
        <f t="shared" si="290"/>
        <v>1903.6</v>
      </c>
      <c r="V182" s="195">
        <f t="shared" si="290"/>
        <v>0</v>
      </c>
      <c r="W182" s="195">
        <f t="shared" si="290"/>
        <v>0</v>
      </c>
      <c r="X182" s="195">
        <f>SUM(X183:X192)</f>
        <v>9377.2000000000007</v>
      </c>
      <c r="Y182" s="195">
        <f>SUM(Y183:Y192)</f>
        <v>6218.6</v>
      </c>
      <c r="Z182" s="195">
        <f>SUM(Z183:Z192)</f>
        <v>10718.6</v>
      </c>
      <c r="AA182" s="195">
        <f>SUM(AA183:AA191)</f>
        <v>4237.3</v>
      </c>
      <c r="AB182" s="195">
        <f>SUM(AB183:AB191)</f>
        <v>0</v>
      </c>
      <c r="AC182" s="195">
        <f>SUM(AC183:AC191)</f>
        <v>0</v>
      </c>
      <c r="AD182" s="195">
        <f>SUM(AD183:AD192)</f>
        <v>13614.5</v>
      </c>
      <c r="AE182" s="195">
        <f>SUM(AE183:AE192)</f>
        <v>6218.6</v>
      </c>
      <c r="AF182" s="195">
        <f>SUM(AF183:AF192)</f>
        <v>10718.6</v>
      </c>
      <c r="AG182" s="195">
        <f>SUM(AG183:AG191)</f>
        <v>-638.59999999999991</v>
      </c>
      <c r="AH182" s="195">
        <f>SUM(AH183:AH191)</f>
        <v>0</v>
      </c>
      <c r="AI182" s="195">
        <f>SUM(AI183:AI191)</f>
        <v>0</v>
      </c>
      <c r="AJ182" s="195">
        <f>SUM(AJ183:AJ192)</f>
        <v>12975.9</v>
      </c>
      <c r="AK182" s="195">
        <f>SUM(AK183:AK192)</f>
        <v>6218.6</v>
      </c>
      <c r="AL182" s="195">
        <f>SUM(AL183:AL192)</f>
        <v>10718.6</v>
      </c>
      <c r="AM182" s="337">
        <f t="shared" si="273"/>
        <v>10718.6</v>
      </c>
      <c r="AN182" s="334">
        <f t="shared" si="271"/>
        <v>0</v>
      </c>
    </row>
    <row r="183" spans="1:40" s="158" customFormat="1" ht="21" x14ac:dyDescent="0.35">
      <c r="A183" s="154">
        <v>900</v>
      </c>
      <c r="B183" s="244" t="s">
        <v>77</v>
      </c>
      <c r="C183" s="230" t="s">
        <v>186</v>
      </c>
      <c r="D183" s="157">
        <v>28</v>
      </c>
      <c r="E183" s="157">
        <v>33</v>
      </c>
      <c r="F183" s="160">
        <v>219.6</v>
      </c>
      <c r="G183" s="160">
        <v>219.6</v>
      </c>
      <c r="H183" s="160">
        <v>219.6</v>
      </c>
      <c r="I183" s="161">
        <f t="shared" si="281"/>
        <v>0</v>
      </c>
      <c r="J183" s="161">
        <f t="shared" si="281"/>
        <v>0</v>
      </c>
      <c r="K183" s="161">
        <f t="shared" si="281"/>
        <v>0</v>
      </c>
      <c r="L183" s="162">
        <v>219.6</v>
      </c>
      <c r="M183" s="162">
        <v>219.6</v>
      </c>
      <c r="N183" s="162">
        <v>219.6</v>
      </c>
      <c r="O183" s="162"/>
      <c r="P183" s="162"/>
      <c r="Q183" s="162"/>
      <c r="R183" s="163">
        <f t="shared" si="277"/>
        <v>219.6</v>
      </c>
      <c r="S183" s="163">
        <f t="shared" si="277"/>
        <v>219.6</v>
      </c>
      <c r="T183" s="163">
        <f t="shared" si="277"/>
        <v>219.6</v>
      </c>
      <c r="U183" s="162"/>
      <c r="V183" s="162"/>
      <c r="W183" s="162"/>
      <c r="X183" s="163">
        <f t="shared" ref="X183:Z192" si="291">R183+U183</f>
        <v>219.6</v>
      </c>
      <c r="Y183" s="163">
        <f t="shared" si="291"/>
        <v>219.6</v>
      </c>
      <c r="Z183" s="163">
        <f t="shared" si="291"/>
        <v>219.6</v>
      </c>
      <c r="AA183" s="162"/>
      <c r="AB183" s="162"/>
      <c r="AC183" s="162"/>
      <c r="AD183" s="163">
        <f t="shared" ref="AD183:AF192" si="292">X183+AA183</f>
        <v>219.6</v>
      </c>
      <c r="AE183" s="163">
        <f t="shared" si="292"/>
        <v>219.6</v>
      </c>
      <c r="AF183" s="163">
        <f t="shared" si="292"/>
        <v>219.6</v>
      </c>
      <c r="AG183" s="162"/>
      <c r="AH183" s="162"/>
      <c r="AI183" s="162"/>
      <c r="AJ183" s="163">
        <f t="shared" ref="AJ183:AL192" si="293">AD183+AG183</f>
        <v>219.6</v>
      </c>
      <c r="AK183" s="163">
        <f t="shared" si="293"/>
        <v>219.6</v>
      </c>
      <c r="AL183" s="163">
        <f>AF183+AI183</f>
        <v>219.6</v>
      </c>
      <c r="AM183" s="337">
        <f t="shared" si="273"/>
        <v>219.6</v>
      </c>
      <c r="AN183" s="334">
        <f t="shared" si="271"/>
        <v>0</v>
      </c>
    </row>
    <row r="184" spans="1:40" s="192" customFormat="1" ht="18.75" customHeight="1" x14ac:dyDescent="0.35">
      <c r="A184" s="154">
        <v>904</v>
      </c>
      <c r="B184" s="244" t="s">
        <v>421</v>
      </c>
      <c r="C184" s="190" t="s">
        <v>296</v>
      </c>
      <c r="D184" s="157"/>
      <c r="E184" s="157"/>
      <c r="F184" s="160"/>
      <c r="G184" s="160"/>
      <c r="H184" s="160"/>
      <c r="I184" s="191">
        <f t="shared" si="281"/>
        <v>0</v>
      </c>
      <c r="J184" s="161">
        <f t="shared" si="281"/>
        <v>0</v>
      </c>
      <c r="K184" s="161">
        <f t="shared" si="281"/>
        <v>0</v>
      </c>
      <c r="L184" s="160"/>
      <c r="M184" s="160"/>
      <c r="N184" s="160"/>
      <c r="O184" s="160"/>
      <c r="P184" s="160"/>
      <c r="Q184" s="160"/>
      <c r="R184" s="163">
        <f t="shared" si="277"/>
        <v>0</v>
      </c>
      <c r="S184" s="163">
        <f t="shared" si="277"/>
        <v>0</v>
      </c>
      <c r="T184" s="163">
        <f t="shared" si="277"/>
        <v>0</v>
      </c>
      <c r="U184" s="162">
        <v>1903.6</v>
      </c>
      <c r="V184" s="160"/>
      <c r="W184" s="160"/>
      <c r="X184" s="163">
        <f t="shared" si="291"/>
        <v>1903.6</v>
      </c>
      <c r="Y184" s="163">
        <f t="shared" si="291"/>
        <v>0</v>
      </c>
      <c r="Z184" s="163">
        <f t="shared" si="291"/>
        <v>0</v>
      </c>
      <c r="AA184" s="162"/>
      <c r="AB184" s="160"/>
      <c r="AC184" s="160"/>
      <c r="AD184" s="163">
        <f t="shared" si="292"/>
        <v>1903.6</v>
      </c>
      <c r="AE184" s="163">
        <f t="shared" si="292"/>
        <v>0</v>
      </c>
      <c r="AF184" s="163">
        <f t="shared" si="292"/>
        <v>0</v>
      </c>
      <c r="AG184" s="162">
        <v>-1038.5999999999999</v>
      </c>
      <c r="AH184" s="160"/>
      <c r="AI184" s="160"/>
      <c r="AJ184" s="163">
        <f t="shared" si="293"/>
        <v>865</v>
      </c>
      <c r="AK184" s="163">
        <f t="shared" si="293"/>
        <v>0</v>
      </c>
      <c r="AL184" s="163">
        <f>AF184+AI184</f>
        <v>0</v>
      </c>
      <c r="AM184" s="337">
        <f t="shared" si="273"/>
        <v>0</v>
      </c>
      <c r="AN184" s="334">
        <f t="shared" si="271"/>
        <v>0</v>
      </c>
    </row>
    <row r="185" spans="1:40" s="192" customFormat="1" ht="18.75" customHeight="1" x14ac:dyDescent="0.35">
      <c r="A185" s="154">
        <v>904</v>
      </c>
      <c r="B185" s="244" t="s">
        <v>433</v>
      </c>
      <c r="C185" s="190" t="s">
        <v>501</v>
      </c>
      <c r="D185" s="157"/>
      <c r="E185" s="157"/>
      <c r="F185" s="160"/>
      <c r="G185" s="160"/>
      <c r="H185" s="160"/>
      <c r="I185" s="191"/>
      <c r="J185" s="161"/>
      <c r="K185" s="161"/>
      <c r="L185" s="160"/>
      <c r="M185" s="160"/>
      <c r="N185" s="160"/>
      <c r="O185" s="160"/>
      <c r="P185" s="160"/>
      <c r="Q185" s="160"/>
      <c r="R185" s="163"/>
      <c r="S185" s="163"/>
      <c r="T185" s="163"/>
      <c r="U185" s="162"/>
      <c r="V185" s="160"/>
      <c r="W185" s="160"/>
      <c r="X185" s="163"/>
      <c r="Y185" s="163"/>
      <c r="Z185" s="163"/>
      <c r="AA185" s="162">
        <v>4237.3</v>
      </c>
      <c r="AB185" s="160"/>
      <c r="AC185" s="160"/>
      <c r="AD185" s="163">
        <f t="shared" si="292"/>
        <v>4237.3</v>
      </c>
      <c r="AE185" s="163">
        <f t="shared" si="292"/>
        <v>0</v>
      </c>
      <c r="AF185" s="163">
        <f t="shared" si="292"/>
        <v>0</v>
      </c>
      <c r="AG185" s="162"/>
      <c r="AH185" s="160"/>
      <c r="AI185" s="160"/>
      <c r="AJ185" s="163">
        <f t="shared" si="293"/>
        <v>4237.3</v>
      </c>
      <c r="AK185" s="163">
        <f t="shared" si="293"/>
        <v>0</v>
      </c>
      <c r="AL185" s="163">
        <f t="shared" si="293"/>
        <v>0</v>
      </c>
      <c r="AM185" s="337">
        <f t="shared" si="273"/>
        <v>0</v>
      </c>
      <c r="AN185" s="334">
        <f t="shared" si="271"/>
        <v>0</v>
      </c>
    </row>
    <row r="186" spans="1:40" s="158" customFormat="1" ht="21" x14ac:dyDescent="0.35">
      <c r="A186" s="154">
        <v>911</v>
      </c>
      <c r="B186" s="244" t="s">
        <v>78</v>
      </c>
      <c r="C186" s="230" t="s">
        <v>187</v>
      </c>
      <c r="D186" s="157">
        <v>27</v>
      </c>
      <c r="E186" s="157">
        <v>30</v>
      </c>
      <c r="F186" s="160">
        <v>1209</v>
      </c>
      <c r="G186" s="160">
        <v>1209</v>
      </c>
      <c r="H186" s="160">
        <v>1209</v>
      </c>
      <c r="I186" s="161">
        <f t="shared" si="281"/>
        <v>0</v>
      </c>
      <c r="J186" s="161">
        <f t="shared" si="281"/>
        <v>0</v>
      </c>
      <c r="K186" s="161">
        <f t="shared" si="281"/>
        <v>0</v>
      </c>
      <c r="L186" s="162">
        <v>1209</v>
      </c>
      <c r="M186" s="162">
        <v>1209</v>
      </c>
      <c r="N186" s="162">
        <v>1209</v>
      </c>
      <c r="O186" s="162"/>
      <c r="P186" s="162"/>
      <c r="Q186" s="162"/>
      <c r="R186" s="163">
        <f t="shared" si="277"/>
        <v>1209</v>
      </c>
      <c r="S186" s="163">
        <f t="shared" si="277"/>
        <v>1209</v>
      </c>
      <c r="T186" s="163">
        <f t="shared" si="277"/>
        <v>1209</v>
      </c>
      <c r="U186" s="162"/>
      <c r="V186" s="162"/>
      <c r="W186" s="162"/>
      <c r="X186" s="163">
        <f t="shared" si="291"/>
        <v>1209</v>
      </c>
      <c r="Y186" s="163">
        <f t="shared" si="291"/>
        <v>1209</v>
      </c>
      <c r="Z186" s="163">
        <f t="shared" si="291"/>
        <v>1209</v>
      </c>
      <c r="AA186" s="162"/>
      <c r="AB186" s="162"/>
      <c r="AC186" s="162"/>
      <c r="AD186" s="163">
        <f t="shared" si="292"/>
        <v>1209</v>
      </c>
      <c r="AE186" s="163">
        <f t="shared" si="292"/>
        <v>1209</v>
      </c>
      <c r="AF186" s="163">
        <f t="shared" si="292"/>
        <v>1209</v>
      </c>
      <c r="AG186" s="162"/>
      <c r="AH186" s="162"/>
      <c r="AI186" s="162"/>
      <c r="AJ186" s="163">
        <f t="shared" si="293"/>
        <v>1209</v>
      </c>
      <c r="AK186" s="163">
        <f t="shared" si="293"/>
        <v>1209</v>
      </c>
      <c r="AL186" s="163">
        <f t="shared" si="293"/>
        <v>1209</v>
      </c>
      <c r="AM186" s="337">
        <f t="shared" si="273"/>
        <v>1209</v>
      </c>
      <c r="AN186" s="334">
        <f t="shared" si="271"/>
        <v>0</v>
      </c>
    </row>
    <row r="187" spans="1:40" s="158" customFormat="1" ht="37.5" x14ac:dyDescent="0.35">
      <c r="A187" s="154">
        <v>911</v>
      </c>
      <c r="B187" s="244" t="s">
        <v>79</v>
      </c>
      <c r="C187" s="230" t="s">
        <v>188</v>
      </c>
      <c r="D187" s="157">
        <v>25</v>
      </c>
      <c r="E187" s="157">
        <v>30</v>
      </c>
      <c r="F187" s="160">
        <v>365</v>
      </c>
      <c r="G187" s="160">
        <v>365</v>
      </c>
      <c r="H187" s="160">
        <v>365</v>
      </c>
      <c r="I187" s="161">
        <f t="shared" si="281"/>
        <v>0</v>
      </c>
      <c r="J187" s="161">
        <f t="shared" si="281"/>
        <v>0</v>
      </c>
      <c r="K187" s="161">
        <f t="shared" si="281"/>
        <v>0</v>
      </c>
      <c r="L187" s="162">
        <v>365</v>
      </c>
      <c r="M187" s="162">
        <v>365</v>
      </c>
      <c r="N187" s="162">
        <v>365</v>
      </c>
      <c r="O187" s="162"/>
      <c r="P187" s="162"/>
      <c r="Q187" s="162"/>
      <c r="R187" s="163">
        <f t="shared" si="277"/>
        <v>365</v>
      </c>
      <c r="S187" s="163">
        <f t="shared" si="277"/>
        <v>365</v>
      </c>
      <c r="T187" s="163">
        <f t="shared" si="277"/>
        <v>365</v>
      </c>
      <c r="U187" s="162"/>
      <c r="V187" s="162"/>
      <c r="W187" s="162"/>
      <c r="X187" s="163">
        <f t="shared" si="291"/>
        <v>365</v>
      </c>
      <c r="Y187" s="163">
        <f t="shared" si="291"/>
        <v>365</v>
      </c>
      <c r="Z187" s="163">
        <f t="shared" si="291"/>
        <v>365</v>
      </c>
      <c r="AA187" s="162"/>
      <c r="AB187" s="162"/>
      <c r="AC187" s="162"/>
      <c r="AD187" s="163">
        <f t="shared" si="292"/>
        <v>365</v>
      </c>
      <c r="AE187" s="163">
        <f t="shared" si="292"/>
        <v>365</v>
      </c>
      <c r="AF187" s="163">
        <f t="shared" si="292"/>
        <v>365</v>
      </c>
      <c r="AG187" s="162"/>
      <c r="AH187" s="162"/>
      <c r="AI187" s="162"/>
      <c r="AJ187" s="163">
        <f t="shared" si="293"/>
        <v>365</v>
      </c>
      <c r="AK187" s="163">
        <f t="shared" si="293"/>
        <v>365</v>
      </c>
      <c r="AL187" s="163">
        <f t="shared" si="293"/>
        <v>365</v>
      </c>
      <c r="AM187" s="337">
        <f t="shared" si="273"/>
        <v>365</v>
      </c>
      <c r="AN187" s="334">
        <f t="shared" si="271"/>
        <v>0</v>
      </c>
    </row>
    <row r="188" spans="1:40" s="158" customFormat="1" ht="21" x14ac:dyDescent="0.35">
      <c r="A188" s="154">
        <v>911</v>
      </c>
      <c r="B188" s="244" t="s">
        <v>80</v>
      </c>
      <c r="C188" s="230" t="s">
        <v>190</v>
      </c>
      <c r="D188" s="157">
        <v>25</v>
      </c>
      <c r="E188" s="157">
        <v>30</v>
      </c>
      <c r="F188" s="160">
        <v>5</v>
      </c>
      <c r="G188" s="160">
        <v>0</v>
      </c>
      <c r="H188" s="160">
        <v>0</v>
      </c>
      <c r="I188" s="161">
        <f t="shared" si="281"/>
        <v>0</v>
      </c>
      <c r="J188" s="161">
        <f t="shared" si="281"/>
        <v>0</v>
      </c>
      <c r="K188" s="161">
        <f t="shared" si="281"/>
        <v>0</v>
      </c>
      <c r="L188" s="162">
        <v>5</v>
      </c>
      <c r="M188" s="162">
        <v>0</v>
      </c>
      <c r="N188" s="162">
        <v>0</v>
      </c>
      <c r="O188" s="162"/>
      <c r="P188" s="162"/>
      <c r="Q188" s="162"/>
      <c r="R188" s="163">
        <f t="shared" si="277"/>
        <v>5</v>
      </c>
      <c r="S188" s="163">
        <f t="shared" si="277"/>
        <v>0</v>
      </c>
      <c r="T188" s="163">
        <f t="shared" si="277"/>
        <v>0</v>
      </c>
      <c r="U188" s="162"/>
      <c r="V188" s="162"/>
      <c r="W188" s="162"/>
      <c r="X188" s="163">
        <f t="shared" si="291"/>
        <v>5</v>
      </c>
      <c r="Y188" s="163">
        <f t="shared" si="291"/>
        <v>0</v>
      </c>
      <c r="Z188" s="163">
        <f t="shared" si="291"/>
        <v>0</v>
      </c>
      <c r="AA188" s="162"/>
      <c r="AB188" s="162"/>
      <c r="AC188" s="162"/>
      <c r="AD188" s="163">
        <f t="shared" si="292"/>
        <v>5</v>
      </c>
      <c r="AE188" s="163">
        <f t="shared" si="292"/>
        <v>0</v>
      </c>
      <c r="AF188" s="163">
        <f t="shared" si="292"/>
        <v>0</v>
      </c>
      <c r="AG188" s="162"/>
      <c r="AH188" s="162"/>
      <c r="AI188" s="162"/>
      <c r="AJ188" s="163">
        <f t="shared" si="293"/>
        <v>5</v>
      </c>
      <c r="AK188" s="163">
        <f t="shared" si="293"/>
        <v>0</v>
      </c>
      <c r="AL188" s="163">
        <f t="shared" si="293"/>
        <v>0</v>
      </c>
      <c r="AM188" s="337">
        <f t="shared" si="273"/>
        <v>0</v>
      </c>
      <c r="AN188" s="334">
        <f t="shared" si="271"/>
        <v>0</v>
      </c>
    </row>
    <row r="189" spans="1:40" s="192" customFormat="1" ht="20.25" customHeight="1" x14ac:dyDescent="0.35">
      <c r="A189" s="154">
        <v>911</v>
      </c>
      <c r="B189" s="244" t="s">
        <v>297</v>
      </c>
      <c r="C189" s="230" t="s">
        <v>298</v>
      </c>
      <c r="D189" s="157"/>
      <c r="E189" s="157"/>
      <c r="F189" s="160"/>
      <c r="G189" s="160"/>
      <c r="H189" s="160"/>
      <c r="I189" s="191">
        <f t="shared" si="281"/>
        <v>0</v>
      </c>
      <c r="J189" s="161">
        <f t="shared" si="281"/>
        <v>0</v>
      </c>
      <c r="K189" s="161">
        <f t="shared" si="281"/>
        <v>0</v>
      </c>
      <c r="L189" s="162">
        <v>0</v>
      </c>
      <c r="M189" s="162">
        <v>0</v>
      </c>
      <c r="N189" s="162">
        <v>0</v>
      </c>
      <c r="O189" s="162">
        <v>1250</v>
      </c>
      <c r="P189" s="160"/>
      <c r="Q189" s="160"/>
      <c r="R189" s="163">
        <f t="shared" si="277"/>
        <v>1250</v>
      </c>
      <c r="S189" s="163">
        <f t="shared" si="277"/>
        <v>0</v>
      </c>
      <c r="T189" s="163">
        <f t="shared" si="277"/>
        <v>0</v>
      </c>
      <c r="U189" s="162"/>
      <c r="V189" s="160"/>
      <c r="W189" s="160"/>
      <c r="X189" s="163">
        <f t="shared" si="291"/>
        <v>1250</v>
      </c>
      <c r="Y189" s="163">
        <f t="shared" si="291"/>
        <v>0</v>
      </c>
      <c r="Z189" s="163">
        <f t="shared" si="291"/>
        <v>0</v>
      </c>
      <c r="AA189" s="162"/>
      <c r="AB189" s="160"/>
      <c r="AC189" s="160"/>
      <c r="AD189" s="163">
        <f t="shared" si="292"/>
        <v>1250</v>
      </c>
      <c r="AE189" s="163">
        <f t="shared" si="292"/>
        <v>0</v>
      </c>
      <c r="AF189" s="163">
        <f t="shared" si="292"/>
        <v>0</v>
      </c>
      <c r="AG189" s="162"/>
      <c r="AH189" s="160"/>
      <c r="AI189" s="160"/>
      <c r="AJ189" s="163">
        <f t="shared" si="293"/>
        <v>1250</v>
      </c>
      <c r="AK189" s="163">
        <f t="shared" si="293"/>
        <v>0</v>
      </c>
      <c r="AL189" s="163">
        <f t="shared" si="293"/>
        <v>0</v>
      </c>
      <c r="AM189" s="337">
        <f t="shared" si="273"/>
        <v>0</v>
      </c>
      <c r="AN189" s="334">
        <f t="shared" si="271"/>
        <v>0</v>
      </c>
    </row>
    <row r="190" spans="1:40" s="231" customFormat="1" ht="20.25" customHeight="1" x14ac:dyDescent="0.35">
      <c r="A190" s="154">
        <v>911</v>
      </c>
      <c r="B190" s="244" t="s">
        <v>448</v>
      </c>
      <c r="C190" s="230" t="s">
        <v>502</v>
      </c>
      <c r="D190" s="157"/>
      <c r="E190" s="157"/>
      <c r="F190" s="160"/>
      <c r="G190" s="160"/>
      <c r="H190" s="160"/>
      <c r="I190" s="161"/>
      <c r="J190" s="161"/>
      <c r="K190" s="161"/>
      <c r="L190" s="162"/>
      <c r="M190" s="162"/>
      <c r="N190" s="162"/>
      <c r="O190" s="162"/>
      <c r="P190" s="162"/>
      <c r="Q190" s="162"/>
      <c r="R190" s="163"/>
      <c r="S190" s="163"/>
      <c r="T190" s="163"/>
      <c r="U190" s="162"/>
      <c r="V190" s="162"/>
      <c r="W190" s="162"/>
      <c r="X190" s="163"/>
      <c r="Y190" s="163"/>
      <c r="Z190" s="163"/>
      <c r="AA190" s="162"/>
      <c r="AB190" s="162"/>
      <c r="AC190" s="162"/>
      <c r="AD190" s="163"/>
      <c r="AE190" s="163"/>
      <c r="AF190" s="163"/>
      <c r="AG190" s="162">
        <v>400</v>
      </c>
      <c r="AH190" s="162"/>
      <c r="AI190" s="162"/>
      <c r="AJ190" s="163">
        <f t="shared" si="293"/>
        <v>400</v>
      </c>
      <c r="AK190" s="163">
        <f t="shared" si="293"/>
        <v>0</v>
      </c>
      <c r="AL190" s="163">
        <f t="shared" si="293"/>
        <v>0</v>
      </c>
      <c r="AM190" s="337">
        <f t="shared" si="273"/>
        <v>0</v>
      </c>
      <c r="AN190" s="334">
        <f t="shared" si="271"/>
        <v>0</v>
      </c>
    </row>
    <row r="191" spans="1:40" s="192" customFormat="1" ht="45" customHeight="1" x14ac:dyDescent="0.35">
      <c r="A191" s="232">
        <v>913</v>
      </c>
      <c r="B191" s="245" t="s">
        <v>81</v>
      </c>
      <c r="C191" s="233" t="s">
        <v>338</v>
      </c>
      <c r="D191" s="234"/>
      <c r="E191" s="234"/>
      <c r="F191" s="235"/>
      <c r="G191" s="235"/>
      <c r="H191" s="235"/>
      <c r="I191" s="236"/>
      <c r="J191" s="237"/>
      <c r="K191" s="237"/>
      <c r="L191" s="238">
        <v>4425</v>
      </c>
      <c r="M191" s="238">
        <v>4425</v>
      </c>
      <c r="N191" s="238">
        <v>4425</v>
      </c>
      <c r="O191" s="239"/>
      <c r="P191" s="239"/>
      <c r="Q191" s="239"/>
      <c r="R191" s="240">
        <f t="shared" si="277"/>
        <v>4425</v>
      </c>
      <c r="S191" s="240">
        <f t="shared" si="277"/>
        <v>4425</v>
      </c>
      <c r="T191" s="240">
        <f t="shared" si="277"/>
        <v>4425</v>
      </c>
      <c r="U191" s="239"/>
      <c r="V191" s="239"/>
      <c r="W191" s="239"/>
      <c r="X191" s="240">
        <f t="shared" si="291"/>
        <v>4425</v>
      </c>
      <c r="Y191" s="240">
        <f t="shared" si="291"/>
        <v>4425</v>
      </c>
      <c r="Z191" s="240">
        <f t="shared" si="291"/>
        <v>4425</v>
      </c>
      <c r="AA191" s="239"/>
      <c r="AB191" s="239"/>
      <c r="AC191" s="239"/>
      <c r="AD191" s="240">
        <f t="shared" si="292"/>
        <v>4425</v>
      </c>
      <c r="AE191" s="240">
        <f t="shared" si="292"/>
        <v>4425</v>
      </c>
      <c r="AF191" s="240">
        <f t="shared" si="292"/>
        <v>4425</v>
      </c>
      <c r="AG191" s="239"/>
      <c r="AH191" s="239"/>
      <c r="AI191" s="239"/>
      <c r="AJ191" s="240">
        <f t="shared" si="293"/>
        <v>4425</v>
      </c>
      <c r="AK191" s="240">
        <f t="shared" si="293"/>
        <v>4425</v>
      </c>
      <c r="AL191" s="240">
        <f t="shared" si="293"/>
        <v>4425</v>
      </c>
      <c r="AM191" s="337">
        <f t="shared" si="273"/>
        <v>4425</v>
      </c>
      <c r="AN191" s="334">
        <f t="shared" si="271"/>
        <v>0</v>
      </c>
    </row>
    <row r="192" spans="1:40" s="192" customFormat="1" ht="19.5" customHeight="1" x14ac:dyDescent="0.35">
      <c r="A192" s="154"/>
      <c r="B192" s="224"/>
      <c r="C192" s="230" t="s">
        <v>426</v>
      </c>
      <c r="D192" s="157"/>
      <c r="E192" s="157"/>
      <c r="F192" s="160"/>
      <c r="G192" s="160"/>
      <c r="H192" s="160"/>
      <c r="I192" s="191"/>
      <c r="J192" s="161"/>
      <c r="K192" s="161"/>
      <c r="L192" s="241"/>
      <c r="M192" s="241"/>
      <c r="N192" s="241"/>
      <c r="O192" s="162"/>
      <c r="P192" s="162"/>
      <c r="Q192" s="162"/>
      <c r="R192" s="163"/>
      <c r="S192" s="163"/>
      <c r="T192" s="163"/>
      <c r="U192" s="162"/>
      <c r="V192" s="162"/>
      <c r="W192" s="162">
        <v>4500</v>
      </c>
      <c r="X192" s="163">
        <f t="shared" si="291"/>
        <v>0</v>
      </c>
      <c r="Y192" s="163">
        <f t="shared" si="291"/>
        <v>0</v>
      </c>
      <c r="Z192" s="163">
        <f t="shared" si="291"/>
        <v>4500</v>
      </c>
      <c r="AA192" s="162"/>
      <c r="AB192" s="162"/>
      <c r="AC192" s="162"/>
      <c r="AD192" s="163">
        <f t="shared" si="292"/>
        <v>0</v>
      </c>
      <c r="AE192" s="163">
        <f t="shared" si="292"/>
        <v>0</v>
      </c>
      <c r="AF192" s="163">
        <f t="shared" si="292"/>
        <v>4500</v>
      </c>
      <c r="AG192" s="162"/>
      <c r="AH192" s="162"/>
      <c r="AI192" s="162"/>
      <c r="AJ192" s="163">
        <f t="shared" si="293"/>
        <v>0</v>
      </c>
      <c r="AK192" s="163">
        <f t="shared" si="293"/>
        <v>0</v>
      </c>
      <c r="AL192" s="163">
        <f t="shared" si="293"/>
        <v>4500</v>
      </c>
      <c r="AM192" s="337">
        <f t="shared" si="273"/>
        <v>4500</v>
      </c>
      <c r="AN192" s="334">
        <f t="shared" si="271"/>
        <v>0</v>
      </c>
    </row>
    <row r="193" spans="1:40" s="158" customFormat="1" ht="21" x14ac:dyDescent="0.35">
      <c r="A193" s="154"/>
      <c r="B193" s="155" t="s">
        <v>299</v>
      </c>
      <c r="C193" s="156" t="s">
        <v>191</v>
      </c>
      <c r="D193" s="157"/>
      <c r="E193" s="157"/>
      <c r="F193" s="140">
        <f t="shared" ref="F193:AK193" si="294">SUM(F194:F209)</f>
        <v>1249873.3</v>
      </c>
      <c r="G193" s="140">
        <f t="shared" si="294"/>
        <v>1250412.1000000001</v>
      </c>
      <c r="H193" s="140">
        <f t="shared" si="294"/>
        <v>1256887</v>
      </c>
      <c r="I193" s="140">
        <f t="shared" si="294"/>
        <v>6758.9999999999945</v>
      </c>
      <c r="J193" s="140">
        <f t="shared" si="294"/>
        <v>9998.3999999999942</v>
      </c>
      <c r="K193" s="140">
        <f t="shared" si="294"/>
        <v>9801.0999999999949</v>
      </c>
      <c r="L193" s="141">
        <f t="shared" si="294"/>
        <v>1256632.3</v>
      </c>
      <c r="M193" s="141">
        <f t="shared" si="294"/>
        <v>1260410.5</v>
      </c>
      <c r="N193" s="141">
        <f t="shared" si="294"/>
        <v>1266688.0999999999</v>
      </c>
      <c r="O193" s="141">
        <f t="shared" si="294"/>
        <v>0</v>
      </c>
      <c r="P193" s="141">
        <f t="shared" si="294"/>
        <v>0</v>
      </c>
      <c r="Q193" s="141">
        <f t="shared" si="294"/>
        <v>0</v>
      </c>
      <c r="R193" s="141">
        <f t="shared" si="294"/>
        <v>1256632.2999999998</v>
      </c>
      <c r="S193" s="141">
        <f t="shared" si="294"/>
        <v>1260410.5</v>
      </c>
      <c r="T193" s="141">
        <f t="shared" si="294"/>
        <v>1266688.0999999999</v>
      </c>
      <c r="U193" s="141">
        <f t="shared" si="294"/>
        <v>1792</v>
      </c>
      <c r="V193" s="141">
        <f t="shared" si="294"/>
        <v>296.89999999999998</v>
      </c>
      <c r="W193" s="141">
        <f t="shared" si="294"/>
        <v>296.89999999999998</v>
      </c>
      <c r="X193" s="141">
        <f t="shared" si="294"/>
        <v>1258424.2999999998</v>
      </c>
      <c r="Y193" s="141">
        <f t="shared" si="294"/>
        <v>1260707.4000000001</v>
      </c>
      <c r="Z193" s="141">
        <f t="shared" si="294"/>
        <v>1266985</v>
      </c>
      <c r="AA193" s="141">
        <f t="shared" si="294"/>
        <v>1335</v>
      </c>
      <c r="AB193" s="141">
        <f t="shared" si="294"/>
        <v>0</v>
      </c>
      <c r="AC193" s="141">
        <f t="shared" si="294"/>
        <v>0</v>
      </c>
      <c r="AD193" s="141">
        <f t="shared" si="294"/>
        <v>1259759.2999999998</v>
      </c>
      <c r="AE193" s="141">
        <f t="shared" si="294"/>
        <v>1260707.4000000001</v>
      </c>
      <c r="AF193" s="141">
        <f>SUM(AF194:AF209)</f>
        <v>1266985</v>
      </c>
      <c r="AG193" s="141">
        <f t="shared" si="294"/>
        <v>-69690.5</v>
      </c>
      <c r="AH193" s="141">
        <f t="shared" si="294"/>
        <v>-129733.4</v>
      </c>
      <c r="AI193" s="141">
        <f t="shared" si="294"/>
        <v>-133973.4</v>
      </c>
      <c r="AJ193" s="141">
        <f t="shared" si="294"/>
        <v>1190068.8</v>
      </c>
      <c r="AK193" s="141">
        <f t="shared" si="294"/>
        <v>1130974.0000000002</v>
      </c>
      <c r="AL193" s="141">
        <f>SUM(AL194:AL209)</f>
        <v>1133011.6000000001</v>
      </c>
      <c r="AM193" s="337">
        <f t="shared" si="273"/>
        <v>1133011.6000000001</v>
      </c>
      <c r="AN193" s="334">
        <f t="shared" si="271"/>
        <v>0</v>
      </c>
    </row>
    <row r="194" spans="1:40" s="158" customFormat="1" ht="37.5" x14ac:dyDescent="0.35">
      <c r="A194" s="154">
        <v>915</v>
      </c>
      <c r="B194" s="119" t="s">
        <v>300</v>
      </c>
      <c r="C194" s="193" t="s">
        <v>192</v>
      </c>
      <c r="D194" s="157">
        <v>41</v>
      </c>
      <c r="E194" s="157">
        <v>55</v>
      </c>
      <c r="F194" s="160">
        <v>260</v>
      </c>
      <c r="G194" s="160">
        <v>260</v>
      </c>
      <c r="H194" s="160">
        <v>260</v>
      </c>
      <c r="I194" s="161">
        <f t="shared" si="281"/>
        <v>0</v>
      </c>
      <c r="J194" s="161">
        <f t="shared" si="281"/>
        <v>0</v>
      </c>
      <c r="K194" s="161">
        <f t="shared" si="281"/>
        <v>0</v>
      </c>
      <c r="L194" s="162">
        <v>260</v>
      </c>
      <c r="M194" s="162">
        <v>260</v>
      </c>
      <c r="N194" s="162">
        <v>260</v>
      </c>
      <c r="O194" s="162"/>
      <c r="P194" s="162"/>
      <c r="Q194" s="162"/>
      <c r="R194" s="163">
        <f t="shared" si="277"/>
        <v>260</v>
      </c>
      <c r="S194" s="163">
        <f t="shared" si="277"/>
        <v>260</v>
      </c>
      <c r="T194" s="163">
        <f t="shared" si="277"/>
        <v>260</v>
      </c>
      <c r="U194" s="162"/>
      <c r="V194" s="162"/>
      <c r="W194" s="162"/>
      <c r="X194" s="163">
        <f t="shared" ref="X194:Z207" si="295">R194+U194</f>
        <v>260</v>
      </c>
      <c r="Y194" s="163">
        <f t="shared" si="295"/>
        <v>260</v>
      </c>
      <c r="Z194" s="163">
        <f t="shared" si="295"/>
        <v>260</v>
      </c>
      <c r="AA194" s="162"/>
      <c r="AB194" s="162"/>
      <c r="AC194" s="162"/>
      <c r="AD194" s="163">
        <f t="shared" ref="AD194:AE208" si="296">X194+AA194</f>
        <v>260</v>
      </c>
      <c r="AE194" s="163">
        <f t="shared" si="296"/>
        <v>260</v>
      </c>
      <c r="AF194" s="303">
        <f t="shared" ref="AF194:AF208" si="297">Z194+AC194</f>
        <v>260</v>
      </c>
      <c r="AG194" s="162"/>
      <c r="AH194" s="162"/>
      <c r="AI194" s="162"/>
      <c r="AJ194" s="163">
        <f t="shared" ref="AJ194:AK208" si="298">AD194+AG194</f>
        <v>260</v>
      </c>
      <c r="AK194" s="163">
        <f t="shared" si="298"/>
        <v>260</v>
      </c>
      <c r="AL194" s="163">
        <f>AF194+AI194</f>
        <v>260</v>
      </c>
      <c r="AM194" s="337">
        <f t="shared" si="273"/>
        <v>260</v>
      </c>
      <c r="AN194" s="334">
        <f t="shared" si="271"/>
        <v>0</v>
      </c>
    </row>
    <row r="195" spans="1:40" s="158" customFormat="1" ht="38.25" x14ac:dyDescent="0.35">
      <c r="A195" s="154">
        <v>911</v>
      </c>
      <c r="B195" s="119" t="s">
        <v>301</v>
      </c>
      <c r="C195" s="225" t="s">
        <v>193</v>
      </c>
      <c r="D195" s="157">
        <v>62</v>
      </c>
      <c r="E195" s="157">
        <v>75</v>
      </c>
      <c r="F195" s="160">
        <v>39680</v>
      </c>
      <c r="G195" s="160">
        <v>39680</v>
      </c>
      <c r="H195" s="160">
        <v>39680</v>
      </c>
      <c r="I195" s="161">
        <f t="shared" si="281"/>
        <v>0</v>
      </c>
      <c r="J195" s="161">
        <f t="shared" si="281"/>
        <v>0</v>
      </c>
      <c r="K195" s="161">
        <f t="shared" si="281"/>
        <v>0</v>
      </c>
      <c r="L195" s="162">
        <v>39680</v>
      </c>
      <c r="M195" s="162">
        <v>39680</v>
      </c>
      <c r="N195" s="162">
        <v>39680</v>
      </c>
      <c r="O195" s="162"/>
      <c r="P195" s="162"/>
      <c r="Q195" s="162"/>
      <c r="R195" s="163">
        <f t="shared" si="277"/>
        <v>39680</v>
      </c>
      <c r="S195" s="163">
        <f t="shared" si="277"/>
        <v>39680</v>
      </c>
      <c r="T195" s="163">
        <f t="shared" si="277"/>
        <v>39680</v>
      </c>
      <c r="U195" s="162"/>
      <c r="V195" s="162"/>
      <c r="W195" s="162"/>
      <c r="X195" s="163">
        <f t="shared" si="295"/>
        <v>39680</v>
      </c>
      <c r="Y195" s="163">
        <f t="shared" si="295"/>
        <v>39680</v>
      </c>
      <c r="Z195" s="163">
        <f t="shared" si="295"/>
        <v>39680</v>
      </c>
      <c r="AA195" s="162"/>
      <c r="AB195" s="162"/>
      <c r="AC195" s="162"/>
      <c r="AD195" s="163">
        <f t="shared" si="296"/>
        <v>39680</v>
      </c>
      <c r="AE195" s="163">
        <f t="shared" si="296"/>
        <v>39680</v>
      </c>
      <c r="AF195" s="163">
        <f t="shared" si="297"/>
        <v>39680</v>
      </c>
      <c r="AG195" s="162"/>
      <c r="AH195" s="162"/>
      <c r="AI195" s="162"/>
      <c r="AJ195" s="163">
        <f t="shared" si="298"/>
        <v>39680</v>
      </c>
      <c r="AK195" s="163">
        <f t="shared" si="298"/>
        <v>39680</v>
      </c>
      <c r="AL195" s="163">
        <f t="shared" ref="AL195:AL255" si="299">AF195+AI195</f>
        <v>39680</v>
      </c>
      <c r="AM195" s="337">
        <f t="shared" si="273"/>
        <v>39680</v>
      </c>
      <c r="AN195" s="334">
        <f t="shared" si="271"/>
        <v>0</v>
      </c>
    </row>
    <row r="196" spans="1:40" s="158" customFormat="1" ht="38.25" customHeight="1" x14ac:dyDescent="0.35">
      <c r="A196" s="154">
        <v>911</v>
      </c>
      <c r="B196" s="119" t="s">
        <v>302</v>
      </c>
      <c r="C196" s="225" t="s">
        <v>194</v>
      </c>
      <c r="D196" s="157">
        <v>53</v>
      </c>
      <c r="E196" s="157">
        <v>66</v>
      </c>
      <c r="F196" s="160">
        <v>2260.1</v>
      </c>
      <c r="G196" s="160">
        <v>2260.1</v>
      </c>
      <c r="H196" s="160">
        <v>2260.1</v>
      </c>
      <c r="I196" s="161">
        <f t="shared" si="281"/>
        <v>0</v>
      </c>
      <c r="J196" s="161">
        <f t="shared" si="281"/>
        <v>0</v>
      </c>
      <c r="K196" s="161">
        <f t="shared" si="281"/>
        <v>0</v>
      </c>
      <c r="L196" s="162">
        <v>2260.1</v>
      </c>
      <c r="M196" s="162">
        <v>2260.1</v>
      </c>
      <c r="N196" s="162">
        <v>2260.1</v>
      </c>
      <c r="O196" s="162"/>
      <c r="P196" s="162"/>
      <c r="Q196" s="162"/>
      <c r="R196" s="163">
        <f t="shared" si="277"/>
        <v>2260.1</v>
      </c>
      <c r="S196" s="163">
        <f t="shared" si="277"/>
        <v>2260.1</v>
      </c>
      <c r="T196" s="163">
        <f t="shared" si="277"/>
        <v>2260.1</v>
      </c>
      <c r="U196" s="162"/>
      <c r="V196" s="162"/>
      <c r="W196" s="162"/>
      <c r="X196" s="163">
        <f t="shared" si="295"/>
        <v>2260.1</v>
      </c>
      <c r="Y196" s="163">
        <f t="shared" si="295"/>
        <v>2260.1</v>
      </c>
      <c r="Z196" s="163">
        <f t="shared" si="295"/>
        <v>2260.1</v>
      </c>
      <c r="AA196" s="162"/>
      <c r="AB196" s="162"/>
      <c r="AC196" s="162"/>
      <c r="AD196" s="163">
        <f t="shared" si="296"/>
        <v>2260.1</v>
      </c>
      <c r="AE196" s="163">
        <f t="shared" si="296"/>
        <v>2260.1</v>
      </c>
      <c r="AF196" s="163">
        <f t="shared" si="297"/>
        <v>2260.1</v>
      </c>
      <c r="AG196" s="162"/>
      <c r="AH196" s="162"/>
      <c r="AI196" s="162"/>
      <c r="AJ196" s="163">
        <f t="shared" si="298"/>
        <v>2260.1</v>
      </c>
      <c r="AK196" s="163">
        <f t="shared" si="298"/>
        <v>2260.1</v>
      </c>
      <c r="AL196" s="163">
        <f t="shared" si="299"/>
        <v>2260.1</v>
      </c>
      <c r="AM196" s="337">
        <f t="shared" si="273"/>
        <v>2260.1</v>
      </c>
      <c r="AN196" s="334">
        <f t="shared" si="271"/>
        <v>0</v>
      </c>
    </row>
    <row r="197" spans="1:40" s="158" customFormat="1" ht="57" x14ac:dyDescent="0.35">
      <c r="A197" s="154">
        <v>905</v>
      </c>
      <c r="B197" s="119" t="s">
        <v>303</v>
      </c>
      <c r="C197" s="225" t="s">
        <v>304</v>
      </c>
      <c r="D197" s="157">
        <v>59</v>
      </c>
      <c r="E197" s="157">
        <v>72</v>
      </c>
      <c r="F197" s="160">
        <v>58382</v>
      </c>
      <c r="G197" s="160">
        <v>58382</v>
      </c>
      <c r="H197" s="160">
        <v>58382</v>
      </c>
      <c r="I197" s="161">
        <f t="shared" si="281"/>
        <v>0</v>
      </c>
      <c r="J197" s="161">
        <f t="shared" si="281"/>
        <v>0</v>
      </c>
      <c r="K197" s="161">
        <f t="shared" si="281"/>
        <v>0</v>
      </c>
      <c r="L197" s="162">
        <v>58382</v>
      </c>
      <c r="M197" s="162">
        <v>58382</v>
      </c>
      <c r="N197" s="162">
        <v>58382</v>
      </c>
      <c r="O197" s="162">
        <v>-34507</v>
      </c>
      <c r="P197" s="162">
        <v>-31513</v>
      </c>
      <c r="Q197" s="162">
        <v>-31336</v>
      </c>
      <c r="R197" s="163">
        <f t="shared" si="277"/>
        <v>23875</v>
      </c>
      <c r="S197" s="163">
        <f t="shared" si="277"/>
        <v>26869</v>
      </c>
      <c r="T197" s="163">
        <f t="shared" si="277"/>
        <v>27046</v>
      </c>
      <c r="U197" s="162"/>
      <c r="V197" s="162"/>
      <c r="W197" s="162"/>
      <c r="X197" s="163">
        <f t="shared" si="295"/>
        <v>23875</v>
      </c>
      <c r="Y197" s="163">
        <f t="shared" si="295"/>
        <v>26869</v>
      </c>
      <c r="Z197" s="163">
        <f t="shared" si="295"/>
        <v>27046</v>
      </c>
      <c r="AA197" s="162"/>
      <c r="AB197" s="162"/>
      <c r="AC197" s="162"/>
      <c r="AD197" s="163">
        <f t="shared" si="296"/>
        <v>23875</v>
      </c>
      <c r="AE197" s="163">
        <f t="shared" si="296"/>
        <v>26869</v>
      </c>
      <c r="AF197" s="163">
        <f t="shared" si="297"/>
        <v>27046</v>
      </c>
      <c r="AG197" s="162"/>
      <c r="AH197" s="162"/>
      <c r="AI197" s="162"/>
      <c r="AJ197" s="163">
        <f t="shared" si="298"/>
        <v>23875</v>
      </c>
      <c r="AK197" s="163">
        <f t="shared" si="298"/>
        <v>26869</v>
      </c>
      <c r="AL197" s="163">
        <f t="shared" si="299"/>
        <v>27046</v>
      </c>
      <c r="AM197" s="337">
        <f t="shared" si="273"/>
        <v>27046</v>
      </c>
      <c r="AN197" s="334">
        <f t="shared" si="271"/>
        <v>0</v>
      </c>
    </row>
    <row r="198" spans="1:40" s="158" customFormat="1" ht="57" x14ac:dyDescent="0.35">
      <c r="A198" s="154">
        <v>900</v>
      </c>
      <c r="B198" s="119" t="s">
        <v>305</v>
      </c>
      <c r="C198" s="225" t="s">
        <v>238</v>
      </c>
      <c r="D198" s="157">
        <v>66</v>
      </c>
      <c r="E198" s="157">
        <v>79</v>
      </c>
      <c r="F198" s="160">
        <v>17</v>
      </c>
      <c r="G198" s="160">
        <v>18</v>
      </c>
      <c r="H198" s="160">
        <v>145</v>
      </c>
      <c r="I198" s="161">
        <f t="shared" si="281"/>
        <v>-0.19999999999999929</v>
      </c>
      <c r="J198" s="161">
        <f t="shared" si="281"/>
        <v>0</v>
      </c>
      <c r="K198" s="161">
        <f t="shared" si="281"/>
        <v>-0.40000000000000568</v>
      </c>
      <c r="L198" s="162">
        <v>16.8</v>
      </c>
      <c r="M198" s="162">
        <v>18</v>
      </c>
      <c r="N198" s="162">
        <v>144.6</v>
      </c>
      <c r="O198" s="162"/>
      <c r="P198" s="162"/>
      <c r="Q198" s="162"/>
      <c r="R198" s="163">
        <f t="shared" si="277"/>
        <v>16.8</v>
      </c>
      <c r="S198" s="163">
        <f t="shared" si="277"/>
        <v>18</v>
      </c>
      <c r="T198" s="163">
        <f t="shared" si="277"/>
        <v>144.6</v>
      </c>
      <c r="U198" s="162"/>
      <c r="V198" s="162"/>
      <c r="W198" s="162"/>
      <c r="X198" s="163">
        <f t="shared" si="295"/>
        <v>16.8</v>
      </c>
      <c r="Y198" s="163">
        <f t="shared" si="295"/>
        <v>18</v>
      </c>
      <c r="Z198" s="163">
        <f t="shared" si="295"/>
        <v>144.6</v>
      </c>
      <c r="AA198" s="162"/>
      <c r="AB198" s="162"/>
      <c r="AC198" s="162"/>
      <c r="AD198" s="163">
        <f t="shared" si="296"/>
        <v>16.8</v>
      </c>
      <c r="AE198" s="163">
        <f t="shared" si="296"/>
        <v>18</v>
      </c>
      <c r="AF198" s="163">
        <f t="shared" si="297"/>
        <v>144.6</v>
      </c>
      <c r="AG198" s="162"/>
      <c r="AH198" s="162"/>
      <c r="AI198" s="162"/>
      <c r="AJ198" s="163">
        <f t="shared" si="298"/>
        <v>16.8</v>
      </c>
      <c r="AK198" s="163">
        <f t="shared" si="298"/>
        <v>18</v>
      </c>
      <c r="AL198" s="163">
        <f t="shared" si="299"/>
        <v>144.6</v>
      </c>
      <c r="AM198" s="337">
        <f t="shared" si="273"/>
        <v>144.6</v>
      </c>
      <c r="AN198" s="334">
        <f t="shared" si="271"/>
        <v>0</v>
      </c>
    </row>
    <row r="199" spans="1:40" s="158" customFormat="1" ht="57" x14ac:dyDescent="0.35">
      <c r="A199" s="154">
        <v>900</v>
      </c>
      <c r="B199" s="119" t="s">
        <v>306</v>
      </c>
      <c r="C199" s="225" t="s">
        <v>244</v>
      </c>
      <c r="D199" s="157">
        <v>51</v>
      </c>
      <c r="E199" s="157">
        <v>64</v>
      </c>
      <c r="F199" s="160">
        <v>2618.5</v>
      </c>
      <c r="G199" s="160">
        <v>0</v>
      </c>
      <c r="H199" s="160">
        <v>1309.3</v>
      </c>
      <c r="I199" s="161">
        <f t="shared" si="281"/>
        <v>0</v>
      </c>
      <c r="J199" s="161">
        <f t="shared" si="281"/>
        <v>0</v>
      </c>
      <c r="K199" s="161">
        <f t="shared" si="281"/>
        <v>0</v>
      </c>
      <c r="L199" s="162">
        <v>2618.5</v>
      </c>
      <c r="M199" s="162">
        <v>0</v>
      </c>
      <c r="N199" s="162">
        <v>1309.3</v>
      </c>
      <c r="O199" s="162"/>
      <c r="P199" s="162"/>
      <c r="Q199" s="162"/>
      <c r="R199" s="163">
        <f t="shared" si="277"/>
        <v>2618.5</v>
      </c>
      <c r="S199" s="163">
        <f t="shared" si="277"/>
        <v>0</v>
      </c>
      <c r="T199" s="163">
        <f t="shared" si="277"/>
        <v>1309.3</v>
      </c>
      <c r="U199" s="162"/>
      <c r="V199" s="162"/>
      <c r="W199" s="162"/>
      <c r="X199" s="163">
        <f t="shared" si="295"/>
        <v>2618.5</v>
      </c>
      <c r="Y199" s="163">
        <f t="shared" si="295"/>
        <v>0</v>
      </c>
      <c r="Z199" s="163">
        <f t="shared" si="295"/>
        <v>1309.3</v>
      </c>
      <c r="AA199" s="162"/>
      <c r="AB199" s="162"/>
      <c r="AC199" s="162"/>
      <c r="AD199" s="163">
        <f t="shared" si="296"/>
        <v>2618.5</v>
      </c>
      <c r="AE199" s="163">
        <f t="shared" si="296"/>
        <v>0</v>
      </c>
      <c r="AF199" s="163">
        <f t="shared" si="297"/>
        <v>1309.3</v>
      </c>
      <c r="AG199" s="162">
        <v>-654.6</v>
      </c>
      <c r="AH199" s="162"/>
      <c r="AI199" s="162"/>
      <c r="AJ199" s="163">
        <f t="shared" si="298"/>
        <v>1963.9</v>
      </c>
      <c r="AK199" s="163">
        <f t="shared" si="298"/>
        <v>0</v>
      </c>
      <c r="AL199" s="163">
        <f>AF199+AI199</f>
        <v>1309.3</v>
      </c>
      <c r="AM199" s="337">
        <f t="shared" si="273"/>
        <v>1309.3</v>
      </c>
      <c r="AN199" s="334">
        <f t="shared" si="271"/>
        <v>0</v>
      </c>
    </row>
    <row r="200" spans="1:40" s="192" customFormat="1" ht="56.25" customHeight="1" x14ac:dyDescent="0.35">
      <c r="A200" s="154">
        <v>900</v>
      </c>
      <c r="B200" s="119" t="s">
        <v>307</v>
      </c>
      <c r="C200" s="226" t="s">
        <v>243</v>
      </c>
      <c r="D200" s="212"/>
      <c r="E200" s="212"/>
      <c r="F200" s="162"/>
      <c r="G200" s="162"/>
      <c r="H200" s="162"/>
      <c r="I200" s="214">
        <f t="shared" si="281"/>
        <v>0</v>
      </c>
      <c r="J200" s="215">
        <f t="shared" si="281"/>
        <v>0</v>
      </c>
      <c r="K200" s="215">
        <f t="shared" si="281"/>
        <v>0</v>
      </c>
      <c r="L200" s="162">
        <v>0</v>
      </c>
      <c r="M200" s="162">
        <v>0</v>
      </c>
      <c r="N200" s="162">
        <v>0</v>
      </c>
      <c r="O200" s="162">
        <v>654.70000000000005</v>
      </c>
      <c r="P200" s="162"/>
      <c r="Q200" s="162">
        <v>654.70000000000005</v>
      </c>
      <c r="R200" s="216">
        <f t="shared" si="277"/>
        <v>654.70000000000005</v>
      </c>
      <c r="S200" s="216">
        <f t="shared" si="277"/>
        <v>0</v>
      </c>
      <c r="T200" s="216">
        <f t="shared" si="277"/>
        <v>654.70000000000005</v>
      </c>
      <c r="U200" s="162"/>
      <c r="V200" s="162"/>
      <c r="W200" s="162"/>
      <c r="X200" s="216">
        <f t="shared" si="295"/>
        <v>654.70000000000005</v>
      </c>
      <c r="Y200" s="216">
        <f t="shared" si="295"/>
        <v>0</v>
      </c>
      <c r="Z200" s="216">
        <f t="shared" si="295"/>
        <v>654.70000000000005</v>
      </c>
      <c r="AA200" s="162"/>
      <c r="AB200" s="162"/>
      <c r="AC200" s="162"/>
      <c r="AD200" s="216">
        <f t="shared" si="296"/>
        <v>654.70000000000005</v>
      </c>
      <c r="AE200" s="216">
        <f t="shared" si="296"/>
        <v>0</v>
      </c>
      <c r="AF200" s="163">
        <f t="shared" si="297"/>
        <v>654.70000000000005</v>
      </c>
      <c r="AG200" s="162"/>
      <c r="AH200" s="162"/>
      <c r="AI200" s="162"/>
      <c r="AJ200" s="216">
        <f t="shared" si="298"/>
        <v>654.70000000000005</v>
      </c>
      <c r="AK200" s="216">
        <f t="shared" si="298"/>
        <v>0</v>
      </c>
      <c r="AL200" s="163">
        <f t="shared" si="299"/>
        <v>654.70000000000005</v>
      </c>
      <c r="AM200" s="337">
        <f t="shared" si="273"/>
        <v>654.70000000000005</v>
      </c>
      <c r="AN200" s="334">
        <f t="shared" si="271"/>
        <v>0</v>
      </c>
    </row>
    <row r="201" spans="1:40" s="192" customFormat="1" ht="55.5" customHeight="1" x14ac:dyDescent="0.35">
      <c r="A201" s="154">
        <v>911</v>
      </c>
      <c r="B201" s="119" t="s">
        <v>308</v>
      </c>
      <c r="C201" s="193" t="s">
        <v>195</v>
      </c>
      <c r="D201" s="212"/>
      <c r="E201" s="212"/>
      <c r="F201" s="162"/>
      <c r="G201" s="162"/>
      <c r="H201" s="162"/>
      <c r="I201" s="214">
        <f t="shared" si="281"/>
        <v>0</v>
      </c>
      <c r="J201" s="215">
        <f t="shared" si="281"/>
        <v>0</v>
      </c>
      <c r="K201" s="215">
        <f t="shared" si="281"/>
        <v>0</v>
      </c>
      <c r="L201" s="162">
        <v>0</v>
      </c>
      <c r="M201" s="162">
        <v>0</v>
      </c>
      <c r="N201" s="162">
        <v>0</v>
      </c>
      <c r="O201" s="162">
        <v>1200</v>
      </c>
      <c r="P201" s="162">
        <v>1310</v>
      </c>
      <c r="Q201" s="162">
        <v>1330</v>
      </c>
      <c r="R201" s="216">
        <f t="shared" si="277"/>
        <v>1200</v>
      </c>
      <c r="S201" s="216">
        <f t="shared" si="277"/>
        <v>1310</v>
      </c>
      <c r="T201" s="216">
        <f t="shared" si="277"/>
        <v>1330</v>
      </c>
      <c r="U201" s="162"/>
      <c r="V201" s="162"/>
      <c r="W201" s="162"/>
      <c r="X201" s="216">
        <f t="shared" si="295"/>
        <v>1200</v>
      </c>
      <c r="Y201" s="216">
        <f t="shared" si="295"/>
        <v>1310</v>
      </c>
      <c r="Z201" s="216">
        <f t="shared" si="295"/>
        <v>1330</v>
      </c>
      <c r="AA201" s="162"/>
      <c r="AB201" s="162"/>
      <c r="AC201" s="162"/>
      <c r="AD201" s="216">
        <f t="shared" si="296"/>
        <v>1200</v>
      </c>
      <c r="AE201" s="216">
        <f t="shared" si="296"/>
        <v>1310</v>
      </c>
      <c r="AF201" s="163">
        <f t="shared" si="297"/>
        <v>1330</v>
      </c>
      <c r="AG201" s="162"/>
      <c r="AH201" s="162"/>
      <c r="AI201" s="162"/>
      <c r="AJ201" s="216">
        <f t="shared" si="298"/>
        <v>1200</v>
      </c>
      <c r="AK201" s="216">
        <f t="shared" si="298"/>
        <v>1310</v>
      </c>
      <c r="AL201" s="163">
        <f t="shared" si="299"/>
        <v>1330</v>
      </c>
      <c r="AM201" s="337">
        <f t="shared" si="273"/>
        <v>1330</v>
      </c>
      <c r="AN201" s="334">
        <f t="shared" si="271"/>
        <v>0</v>
      </c>
    </row>
    <row r="202" spans="1:40" s="158" customFormat="1" ht="67.5" customHeight="1" x14ac:dyDescent="0.35">
      <c r="A202" s="154">
        <v>915</v>
      </c>
      <c r="B202" s="119" t="s">
        <v>309</v>
      </c>
      <c r="C202" s="193" t="s">
        <v>196</v>
      </c>
      <c r="D202" s="157">
        <v>42</v>
      </c>
      <c r="E202" s="157">
        <v>50</v>
      </c>
      <c r="F202" s="160">
        <v>615</v>
      </c>
      <c r="G202" s="160">
        <v>634</v>
      </c>
      <c r="H202" s="160">
        <v>659</v>
      </c>
      <c r="I202" s="161">
        <f t="shared" si="281"/>
        <v>0</v>
      </c>
      <c r="J202" s="161">
        <f t="shared" si="281"/>
        <v>0</v>
      </c>
      <c r="K202" s="161">
        <f t="shared" si="281"/>
        <v>0</v>
      </c>
      <c r="L202" s="162">
        <v>615</v>
      </c>
      <c r="M202" s="162">
        <v>634</v>
      </c>
      <c r="N202" s="162">
        <v>659</v>
      </c>
      <c r="O202" s="162"/>
      <c r="P202" s="162"/>
      <c r="Q202" s="162"/>
      <c r="R202" s="163">
        <f t="shared" si="277"/>
        <v>615</v>
      </c>
      <c r="S202" s="163">
        <f t="shared" si="277"/>
        <v>634</v>
      </c>
      <c r="T202" s="163">
        <f t="shared" si="277"/>
        <v>659</v>
      </c>
      <c r="U202" s="162"/>
      <c r="V202" s="162"/>
      <c r="W202" s="162"/>
      <c r="X202" s="163">
        <f t="shared" si="295"/>
        <v>615</v>
      </c>
      <c r="Y202" s="163">
        <f t="shared" si="295"/>
        <v>634</v>
      </c>
      <c r="Z202" s="163">
        <f t="shared" si="295"/>
        <v>659</v>
      </c>
      <c r="AA202" s="162"/>
      <c r="AB202" s="162"/>
      <c r="AC202" s="162"/>
      <c r="AD202" s="163">
        <f t="shared" si="296"/>
        <v>615</v>
      </c>
      <c r="AE202" s="163">
        <f t="shared" si="296"/>
        <v>634</v>
      </c>
      <c r="AF202" s="163">
        <f t="shared" si="297"/>
        <v>659</v>
      </c>
      <c r="AG202" s="162">
        <v>40</v>
      </c>
      <c r="AH202" s="162">
        <v>-634</v>
      </c>
      <c r="AI202" s="162">
        <v>-659</v>
      </c>
      <c r="AJ202" s="163">
        <f t="shared" si="298"/>
        <v>655</v>
      </c>
      <c r="AK202" s="163">
        <f>AE202+AH202</f>
        <v>0</v>
      </c>
      <c r="AL202" s="163">
        <f t="shared" si="299"/>
        <v>0</v>
      </c>
      <c r="AM202" s="337">
        <f t="shared" si="273"/>
        <v>0</v>
      </c>
      <c r="AN202" s="334">
        <f t="shared" si="271"/>
        <v>0</v>
      </c>
    </row>
    <row r="203" spans="1:40" s="192" customFormat="1" ht="56.25" customHeight="1" x14ac:dyDescent="0.35">
      <c r="A203" s="154">
        <v>915</v>
      </c>
      <c r="B203" s="119" t="s">
        <v>310</v>
      </c>
      <c r="C203" s="193" t="s">
        <v>197</v>
      </c>
      <c r="D203" s="157"/>
      <c r="E203" s="157">
        <v>51</v>
      </c>
      <c r="F203" s="160"/>
      <c r="G203" s="160"/>
      <c r="H203" s="160"/>
      <c r="I203" s="246">
        <f t="shared" si="281"/>
        <v>4.8</v>
      </c>
      <c r="J203" s="161">
        <f t="shared" si="281"/>
        <v>0</v>
      </c>
      <c r="K203" s="161">
        <f t="shared" si="281"/>
        <v>0</v>
      </c>
      <c r="L203" s="162">
        <v>4.8</v>
      </c>
      <c r="M203" s="162">
        <v>0</v>
      </c>
      <c r="N203" s="162">
        <v>0</v>
      </c>
      <c r="O203" s="162"/>
      <c r="P203" s="162"/>
      <c r="Q203" s="162"/>
      <c r="R203" s="163">
        <f t="shared" si="277"/>
        <v>4.8</v>
      </c>
      <c r="S203" s="163">
        <f t="shared" si="277"/>
        <v>0</v>
      </c>
      <c r="T203" s="163">
        <f t="shared" si="277"/>
        <v>0</v>
      </c>
      <c r="U203" s="162">
        <v>6.6</v>
      </c>
      <c r="V203" s="162"/>
      <c r="W203" s="162"/>
      <c r="X203" s="163">
        <f t="shared" si="295"/>
        <v>11.399999999999999</v>
      </c>
      <c r="Y203" s="163">
        <f t="shared" si="295"/>
        <v>0</v>
      </c>
      <c r="Z203" s="163">
        <f t="shared" si="295"/>
        <v>0</v>
      </c>
      <c r="AA203" s="162"/>
      <c r="AB203" s="162"/>
      <c r="AC203" s="162"/>
      <c r="AD203" s="163">
        <f t="shared" si="296"/>
        <v>11.399999999999999</v>
      </c>
      <c r="AE203" s="163">
        <f t="shared" si="296"/>
        <v>0</v>
      </c>
      <c r="AF203" s="163">
        <f t="shared" si="297"/>
        <v>0</v>
      </c>
      <c r="AG203" s="162"/>
      <c r="AH203" s="162"/>
      <c r="AI203" s="162"/>
      <c r="AJ203" s="163">
        <f t="shared" si="298"/>
        <v>11.399999999999999</v>
      </c>
      <c r="AK203" s="163">
        <f t="shared" si="298"/>
        <v>0</v>
      </c>
      <c r="AL203" s="163">
        <f t="shared" si="299"/>
        <v>0</v>
      </c>
      <c r="AM203" s="337">
        <f t="shared" si="273"/>
        <v>0</v>
      </c>
      <c r="AN203" s="334">
        <f t="shared" si="271"/>
        <v>0</v>
      </c>
    </row>
    <row r="204" spans="1:40" s="158" customFormat="1" ht="93.75" x14ac:dyDescent="0.35">
      <c r="A204" s="154">
        <v>915</v>
      </c>
      <c r="B204" s="119" t="s">
        <v>311</v>
      </c>
      <c r="C204" s="226" t="s">
        <v>198</v>
      </c>
      <c r="D204" s="157">
        <v>39</v>
      </c>
      <c r="E204" s="157">
        <v>52</v>
      </c>
      <c r="F204" s="160">
        <v>48414</v>
      </c>
      <c r="G204" s="160">
        <v>49898</v>
      </c>
      <c r="H204" s="160">
        <v>51852</v>
      </c>
      <c r="I204" s="161">
        <f t="shared" si="281"/>
        <v>0</v>
      </c>
      <c r="J204" s="161">
        <f t="shared" si="281"/>
        <v>0</v>
      </c>
      <c r="K204" s="161">
        <f t="shared" si="281"/>
        <v>0</v>
      </c>
      <c r="L204" s="162">
        <v>48414</v>
      </c>
      <c r="M204" s="162">
        <v>49898</v>
      </c>
      <c r="N204" s="162">
        <v>51852</v>
      </c>
      <c r="O204" s="162"/>
      <c r="P204" s="162"/>
      <c r="Q204" s="162"/>
      <c r="R204" s="163">
        <f t="shared" si="277"/>
        <v>48414</v>
      </c>
      <c r="S204" s="163">
        <f t="shared" si="277"/>
        <v>49898</v>
      </c>
      <c r="T204" s="163">
        <f t="shared" si="277"/>
        <v>51852</v>
      </c>
      <c r="U204" s="162"/>
      <c r="V204" s="162"/>
      <c r="W204" s="162"/>
      <c r="X204" s="163">
        <f t="shared" si="295"/>
        <v>48414</v>
      </c>
      <c r="Y204" s="163">
        <f t="shared" si="295"/>
        <v>49898</v>
      </c>
      <c r="Z204" s="163">
        <f t="shared" si="295"/>
        <v>51852</v>
      </c>
      <c r="AA204" s="162"/>
      <c r="AB204" s="162"/>
      <c r="AC204" s="162"/>
      <c r="AD204" s="163">
        <f t="shared" si="296"/>
        <v>48414</v>
      </c>
      <c r="AE204" s="163">
        <f t="shared" si="296"/>
        <v>49898</v>
      </c>
      <c r="AF204" s="163">
        <f t="shared" si="297"/>
        <v>51852</v>
      </c>
      <c r="AG204" s="162">
        <v>-26614</v>
      </c>
      <c r="AH204" s="162">
        <v>-49898</v>
      </c>
      <c r="AI204" s="162">
        <v>-51852</v>
      </c>
      <c r="AJ204" s="163">
        <f t="shared" si="298"/>
        <v>21800</v>
      </c>
      <c r="AK204" s="163">
        <f t="shared" si="298"/>
        <v>0</v>
      </c>
      <c r="AL204" s="163">
        <f t="shared" si="299"/>
        <v>0</v>
      </c>
      <c r="AM204" s="337">
        <f t="shared" si="273"/>
        <v>0</v>
      </c>
      <c r="AN204" s="334">
        <f t="shared" si="271"/>
        <v>0</v>
      </c>
    </row>
    <row r="205" spans="1:40" s="158" customFormat="1" ht="37.5" x14ac:dyDescent="0.35">
      <c r="A205" s="154"/>
      <c r="B205" s="119" t="s">
        <v>422</v>
      </c>
      <c r="C205" s="226" t="s">
        <v>423</v>
      </c>
      <c r="D205" s="157"/>
      <c r="E205" s="157"/>
      <c r="F205" s="160"/>
      <c r="G205" s="160"/>
      <c r="H205" s="160"/>
      <c r="I205" s="161"/>
      <c r="J205" s="161"/>
      <c r="K205" s="161"/>
      <c r="L205" s="162"/>
      <c r="M205" s="162"/>
      <c r="N205" s="162"/>
      <c r="O205" s="162"/>
      <c r="P205" s="162"/>
      <c r="Q205" s="162"/>
      <c r="R205" s="163"/>
      <c r="S205" s="163"/>
      <c r="T205" s="163"/>
      <c r="U205" s="162">
        <v>1218.9000000000001</v>
      </c>
      <c r="V205" s="162"/>
      <c r="W205" s="162"/>
      <c r="X205" s="163">
        <f t="shared" si="295"/>
        <v>1218.9000000000001</v>
      </c>
      <c r="Y205" s="163">
        <f t="shared" si="295"/>
        <v>0</v>
      </c>
      <c r="Z205" s="163">
        <f t="shared" si="295"/>
        <v>0</v>
      </c>
      <c r="AA205" s="162"/>
      <c r="AB205" s="162"/>
      <c r="AC205" s="162"/>
      <c r="AD205" s="163">
        <f t="shared" si="296"/>
        <v>1218.9000000000001</v>
      </c>
      <c r="AE205" s="163">
        <f t="shared" si="296"/>
        <v>0</v>
      </c>
      <c r="AF205" s="163">
        <f t="shared" si="297"/>
        <v>0</v>
      </c>
      <c r="AG205" s="162"/>
      <c r="AH205" s="162"/>
      <c r="AI205" s="162"/>
      <c r="AJ205" s="163">
        <f t="shared" si="298"/>
        <v>1218.9000000000001</v>
      </c>
      <c r="AK205" s="163">
        <f t="shared" si="298"/>
        <v>0</v>
      </c>
      <c r="AL205" s="163">
        <f t="shared" si="299"/>
        <v>0</v>
      </c>
      <c r="AM205" s="337">
        <f t="shared" si="273"/>
        <v>0</v>
      </c>
      <c r="AN205" s="334">
        <f t="shared" si="271"/>
        <v>0</v>
      </c>
    </row>
    <row r="206" spans="1:40" s="158" customFormat="1" ht="45.75" customHeight="1" x14ac:dyDescent="0.35">
      <c r="A206" s="154"/>
      <c r="B206" s="242" t="s">
        <v>398</v>
      </c>
      <c r="C206" s="247" t="s">
        <v>397</v>
      </c>
      <c r="D206" s="157"/>
      <c r="E206" s="157">
        <v>59</v>
      </c>
      <c r="F206" s="160">
        <v>0</v>
      </c>
      <c r="G206" s="160">
        <v>0</v>
      </c>
      <c r="H206" s="160">
        <v>0</v>
      </c>
      <c r="I206" s="161">
        <f t="shared" si="281"/>
        <v>2523.4</v>
      </c>
      <c r="J206" s="161">
        <f t="shared" si="281"/>
        <v>2523.4</v>
      </c>
      <c r="K206" s="161">
        <f t="shared" si="281"/>
        <v>2523.4</v>
      </c>
      <c r="L206" s="162">
        <v>2523.4</v>
      </c>
      <c r="M206" s="162">
        <v>2523.4</v>
      </c>
      <c r="N206" s="162">
        <v>2523.4</v>
      </c>
      <c r="O206" s="162">
        <v>-2523.4</v>
      </c>
      <c r="P206" s="162">
        <v>-2523.4</v>
      </c>
      <c r="Q206" s="162">
        <v>-2523.4</v>
      </c>
      <c r="R206" s="163">
        <f t="shared" si="277"/>
        <v>0</v>
      </c>
      <c r="S206" s="163">
        <f t="shared" si="277"/>
        <v>0</v>
      </c>
      <c r="T206" s="163">
        <f t="shared" si="277"/>
        <v>0</v>
      </c>
      <c r="U206" s="162"/>
      <c r="V206" s="162"/>
      <c r="W206" s="162"/>
      <c r="X206" s="163">
        <f t="shared" si="295"/>
        <v>0</v>
      </c>
      <c r="Y206" s="163">
        <f t="shared" si="295"/>
        <v>0</v>
      </c>
      <c r="Z206" s="163">
        <f t="shared" si="295"/>
        <v>0</v>
      </c>
      <c r="AA206" s="162"/>
      <c r="AB206" s="162"/>
      <c r="AC206" s="162"/>
      <c r="AD206" s="163">
        <f t="shared" si="296"/>
        <v>0</v>
      </c>
      <c r="AE206" s="163">
        <f t="shared" si="296"/>
        <v>0</v>
      </c>
      <c r="AF206" s="163">
        <f t="shared" si="297"/>
        <v>0</v>
      </c>
      <c r="AG206" s="162"/>
      <c r="AH206" s="162"/>
      <c r="AI206" s="162"/>
      <c r="AJ206" s="163">
        <f t="shared" si="298"/>
        <v>0</v>
      </c>
      <c r="AK206" s="163">
        <f t="shared" si="298"/>
        <v>0</v>
      </c>
      <c r="AL206" s="163">
        <f t="shared" si="299"/>
        <v>0</v>
      </c>
      <c r="AM206" s="337">
        <f t="shared" si="273"/>
        <v>0</v>
      </c>
      <c r="AN206" s="334">
        <f t="shared" si="271"/>
        <v>0</v>
      </c>
    </row>
    <row r="207" spans="1:40" s="158" customFormat="1" ht="54" customHeight="1" x14ac:dyDescent="0.35">
      <c r="A207" s="154">
        <v>915</v>
      </c>
      <c r="B207" s="119" t="s">
        <v>312</v>
      </c>
      <c r="C207" s="189" t="s">
        <v>245</v>
      </c>
      <c r="D207" s="157">
        <v>42</v>
      </c>
      <c r="E207" s="157">
        <v>50</v>
      </c>
      <c r="F207" s="160">
        <v>73264</v>
      </c>
      <c r="G207" s="160">
        <v>75462</v>
      </c>
      <c r="H207" s="160">
        <v>77723</v>
      </c>
      <c r="I207" s="161">
        <f t="shared" si="281"/>
        <v>0</v>
      </c>
      <c r="J207" s="161">
        <f t="shared" si="281"/>
        <v>0</v>
      </c>
      <c r="K207" s="161">
        <f t="shared" si="281"/>
        <v>0</v>
      </c>
      <c r="L207" s="162">
        <v>73264</v>
      </c>
      <c r="M207" s="162">
        <v>75462</v>
      </c>
      <c r="N207" s="162">
        <v>77723</v>
      </c>
      <c r="O207" s="162"/>
      <c r="P207" s="162"/>
      <c r="Q207" s="162"/>
      <c r="R207" s="163">
        <f t="shared" si="277"/>
        <v>73264</v>
      </c>
      <c r="S207" s="163">
        <f t="shared" si="277"/>
        <v>75462</v>
      </c>
      <c r="T207" s="163">
        <f t="shared" si="277"/>
        <v>77723</v>
      </c>
      <c r="U207" s="162"/>
      <c r="V207" s="162"/>
      <c r="W207" s="162"/>
      <c r="X207" s="163">
        <f t="shared" si="295"/>
        <v>73264</v>
      </c>
      <c r="Y207" s="163">
        <f t="shared" si="295"/>
        <v>75462</v>
      </c>
      <c r="Z207" s="163">
        <f t="shared" si="295"/>
        <v>77723</v>
      </c>
      <c r="AA207" s="162"/>
      <c r="AB207" s="162"/>
      <c r="AC207" s="162"/>
      <c r="AD207" s="163">
        <f t="shared" si="296"/>
        <v>73264</v>
      </c>
      <c r="AE207" s="163">
        <f t="shared" si="296"/>
        <v>75462</v>
      </c>
      <c r="AF207" s="163">
        <f t="shared" si="297"/>
        <v>77723</v>
      </c>
      <c r="AG207" s="162">
        <v>-48364</v>
      </c>
      <c r="AH207" s="162">
        <v>-75462</v>
      </c>
      <c r="AI207" s="162">
        <v>-77723</v>
      </c>
      <c r="AJ207" s="163">
        <f t="shared" si="298"/>
        <v>24900</v>
      </c>
      <c r="AK207" s="163">
        <f t="shared" si="298"/>
        <v>0</v>
      </c>
      <c r="AL207" s="163">
        <f t="shared" si="299"/>
        <v>0</v>
      </c>
      <c r="AM207" s="337">
        <f t="shared" si="273"/>
        <v>0</v>
      </c>
      <c r="AN207" s="334">
        <f t="shared" si="271"/>
        <v>0</v>
      </c>
    </row>
    <row r="208" spans="1:40" s="158" customFormat="1" ht="36" customHeight="1" x14ac:dyDescent="0.35">
      <c r="A208" s="154">
        <v>915</v>
      </c>
      <c r="B208" s="119" t="s">
        <v>431</v>
      </c>
      <c r="C208" s="189" t="s">
        <v>432</v>
      </c>
      <c r="D208" s="157"/>
      <c r="E208" s="157"/>
      <c r="F208" s="160"/>
      <c r="G208" s="160"/>
      <c r="H208" s="160"/>
      <c r="I208" s="161"/>
      <c r="J208" s="161"/>
      <c r="K208" s="161"/>
      <c r="L208" s="162"/>
      <c r="M208" s="162"/>
      <c r="N208" s="162"/>
      <c r="O208" s="162"/>
      <c r="P208" s="162"/>
      <c r="Q208" s="162"/>
      <c r="R208" s="163"/>
      <c r="S208" s="163"/>
      <c r="T208" s="163"/>
      <c r="U208" s="162"/>
      <c r="V208" s="162"/>
      <c r="W208" s="162"/>
      <c r="X208" s="163">
        <v>0</v>
      </c>
      <c r="Y208" s="163">
        <v>0</v>
      </c>
      <c r="Z208" s="163">
        <v>0</v>
      </c>
      <c r="AA208" s="162">
        <v>1335</v>
      </c>
      <c r="AB208" s="162"/>
      <c r="AC208" s="162"/>
      <c r="AD208" s="163">
        <f t="shared" si="296"/>
        <v>1335</v>
      </c>
      <c r="AE208" s="163">
        <f t="shared" si="296"/>
        <v>0</v>
      </c>
      <c r="AF208" s="163">
        <f t="shared" si="297"/>
        <v>0</v>
      </c>
      <c r="AG208" s="162">
        <f>307+838</f>
        <v>1145</v>
      </c>
      <c r="AH208" s="162"/>
      <c r="AI208" s="162"/>
      <c r="AJ208" s="163">
        <f t="shared" si="298"/>
        <v>2480</v>
      </c>
      <c r="AK208" s="163">
        <f t="shared" si="298"/>
        <v>0</v>
      </c>
      <c r="AL208" s="163">
        <f t="shared" si="299"/>
        <v>0</v>
      </c>
      <c r="AM208" s="337">
        <f t="shared" si="273"/>
        <v>0</v>
      </c>
      <c r="AN208" s="334">
        <f t="shared" si="271"/>
        <v>0</v>
      </c>
    </row>
    <row r="209" spans="1:40" s="158" customFormat="1" ht="38.25" x14ac:dyDescent="0.35">
      <c r="A209" s="248"/>
      <c r="B209" s="119" t="s">
        <v>313</v>
      </c>
      <c r="C209" s="164" t="s">
        <v>199</v>
      </c>
      <c r="D209" s="157"/>
      <c r="E209" s="157"/>
      <c r="F209" s="140">
        <f t="shared" ref="F209:AK209" si="300">SUM(F210:F242)</f>
        <v>1024362.7</v>
      </c>
      <c r="G209" s="140">
        <f t="shared" si="300"/>
        <v>1023818</v>
      </c>
      <c r="H209" s="140">
        <f t="shared" si="300"/>
        <v>1024616.6</v>
      </c>
      <c r="I209" s="140">
        <f t="shared" si="300"/>
        <v>4230.9999999999945</v>
      </c>
      <c r="J209" s="140">
        <f t="shared" si="300"/>
        <v>7474.9999999999945</v>
      </c>
      <c r="K209" s="140">
        <f t="shared" si="300"/>
        <v>7278.0999999999949</v>
      </c>
      <c r="L209" s="141">
        <f t="shared" si="300"/>
        <v>1028593.7</v>
      </c>
      <c r="M209" s="141">
        <f t="shared" si="300"/>
        <v>1031293</v>
      </c>
      <c r="N209" s="141">
        <f t="shared" si="300"/>
        <v>1031894.7</v>
      </c>
      <c r="O209" s="141">
        <f t="shared" si="300"/>
        <v>35175.700000000004</v>
      </c>
      <c r="P209" s="141">
        <f t="shared" si="300"/>
        <v>32726.400000000001</v>
      </c>
      <c r="Q209" s="141">
        <f t="shared" si="300"/>
        <v>31874.7</v>
      </c>
      <c r="R209" s="141">
        <f t="shared" si="300"/>
        <v>1063769.3999999999</v>
      </c>
      <c r="S209" s="141">
        <f t="shared" si="300"/>
        <v>1064019.3999999999</v>
      </c>
      <c r="T209" s="141">
        <f t="shared" si="300"/>
        <v>1063769.3999999999</v>
      </c>
      <c r="U209" s="141">
        <f t="shared" si="300"/>
        <v>566.5</v>
      </c>
      <c r="V209" s="141">
        <f t="shared" si="300"/>
        <v>296.89999999999998</v>
      </c>
      <c r="W209" s="141">
        <f t="shared" si="300"/>
        <v>296.89999999999998</v>
      </c>
      <c r="X209" s="141">
        <f t="shared" si="300"/>
        <v>1064335.8999999999</v>
      </c>
      <c r="Y209" s="141">
        <f t="shared" si="300"/>
        <v>1064316.3</v>
      </c>
      <c r="Z209" s="141">
        <f t="shared" si="300"/>
        <v>1064066.3</v>
      </c>
      <c r="AA209" s="141">
        <f t="shared" si="300"/>
        <v>0</v>
      </c>
      <c r="AB209" s="141">
        <f t="shared" si="300"/>
        <v>0</v>
      </c>
      <c r="AC209" s="141">
        <f t="shared" si="300"/>
        <v>0</v>
      </c>
      <c r="AD209" s="141">
        <f t="shared" si="300"/>
        <v>1064335.8999999999</v>
      </c>
      <c r="AE209" s="141">
        <f t="shared" si="300"/>
        <v>1064316.3</v>
      </c>
      <c r="AF209" s="141">
        <f>SUM(AF210:AF242)</f>
        <v>1064066.3</v>
      </c>
      <c r="AG209" s="141">
        <f t="shared" si="300"/>
        <v>4757.1000000000004</v>
      </c>
      <c r="AH209" s="141">
        <f t="shared" si="300"/>
        <v>-3739.4</v>
      </c>
      <c r="AI209" s="141">
        <f t="shared" si="300"/>
        <v>-3739.4</v>
      </c>
      <c r="AJ209" s="141">
        <f t="shared" si="300"/>
        <v>1069093</v>
      </c>
      <c r="AK209" s="141">
        <f t="shared" si="300"/>
        <v>1060576.9000000001</v>
      </c>
      <c r="AL209" s="141">
        <f>SUM(AL210:AL242)</f>
        <v>1060326.9000000001</v>
      </c>
      <c r="AM209" s="337">
        <f t="shared" si="273"/>
        <v>1060326.9000000001</v>
      </c>
      <c r="AN209" s="334">
        <f t="shared" si="271"/>
        <v>0</v>
      </c>
    </row>
    <row r="210" spans="1:40" s="158" customFormat="1" ht="38.25" x14ac:dyDescent="0.35">
      <c r="A210" s="154">
        <v>855</v>
      </c>
      <c r="B210" s="244" t="s">
        <v>82</v>
      </c>
      <c r="C210" s="225" t="s">
        <v>200</v>
      </c>
      <c r="D210" s="157">
        <v>56</v>
      </c>
      <c r="E210" s="157">
        <v>69</v>
      </c>
      <c r="F210" s="160">
        <v>486.2</v>
      </c>
      <c r="G210" s="160">
        <v>486.2</v>
      </c>
      <c r="H210" s="160">
        <v>486.2</v>
      </c>
      <c r="I210" s="161">
        <f t="shared" si="281"/>
        <v>0</v>
      </c>
      <c r="J210" s="161">
        <f t="shared" si="281"/>
        <v>0</v>
      </c>
      <c r="K210" s="161">
        <f t="shared" si="281"/>
        <v>0</v>
      </c>
      <c r="L210" s="162">
        <v>486.2</v>
      </c>
      <c r="M210" s="162">
        <v>486.2</v>
      </c>
      <c r="N210" s="162">
        <v>486.2</v>
      </c>
      <c r="O210" s="162"/>
      <c r="P210" s="162"/>
      <c r="Q210" s="162"/>
      <c r="R210" s="163">
        <f t="shared" si="277"/>
        <v>486.2</v>
      </c>
      <c r="S210" s="163">
        <f t="shared" si="277"/>
        <v>486.2</v>
      </c>
      <c r="T210" s="163">
        <f t="shared" si="277"/>
        <v>486.2</v>
      </c>
      <c r="U210" s="162"/>
      <c r="V210" s="162"/>
      <c r="W210" s="162"/>
      <c r="X210" s="163">
        <f t="shared" ref="X210:Z242" si="301">R210+U210</f>
        <v>486.2</v>
      </c>
      <c r="Y210" s="163">
        <f t="shared" si="301"/>
        <v>486.2</v>
      </c>
      <c r="Z210" s="163">
        <f t="shared" si="301"/>
        <v>486.2</v>
      </c>
      <c r="AA210" s="162"/>
      <c r="AB210" s="162"/>
      <c r="AC210" s="162"/>
      <c r="AD210" s="163">
        <f t="shared" ref="AD210:AF242" si="302">X210+AA210</f>
        <v>486.2</v>
      </c>
      <c r="AE210" s="163">
        <f t="shared" si="302"/>
        <v>486.2</v>
      </c>
      <c r="AF210" s="163">
        <f t="shared" si="302"/>
        <v>486.2</v>
      </c>
      <c r="AG210" s="162"/>
      <c r="AH210" s="162"/>
      <c r="AI210" s="162"/>
      <c r="AJ210" s="163">
        <f>AD210+AG210</f>
        <v>486.2</v>
      </c>
      <c r="AK210" s="163">
        <f>AE210+AH210</f>
        <v>486.2</v>
      </c>
      <c r="AL210" s="163">
        <f>AF210+AI210</f>
        <v>486.2</v>
      </c>
      <c r="AM210" s="337">
        <f t="shared" si="273"/>
        <v>486.2</v>
      </c>
      <c r="AN210" s="334">
        <f t="shared" si="271"/>
        <v>0</v>
      </c>
    </row>
    <row r="211" spans="1:40" s="158" customFormat="1" ht="37.5" x14ac:dyDescent="0.35">
      <c r="A211" s="154">
        <v>855</v>
      </c>
      <c r="B211" s="244" t="s">
        <v>84</v>
      </c>
      <c r="C211" s="249" t="s">
        <v>239</v>
      </c>
      <c r="D211" s="157">
        <v>60</v>
      </c>
      <c r="E211" s="157">
        <v>73</v>
      </c>
      <c r="F211" s="160">
        <v>1600</v>
      </c>
      <c r="G211" s="160">
        <v>1600</v>
      </c>
      <c r="H211" s="160">
        <v>1600</v>
      </c>
      <c r="I211" s="161">
        <f t="shared" si="281"/>
        <v>0</v>
      </c>
      <c r="J211" s="161">
        <f t="shared" si="281"/>
        <v>0</v>
      </c>
      <c r="K211" s="161">
        <f t="shared" si="281"/>
        <v>0</v>
      </c>
      <c r="L211" s="162">
        <v>1600</v>
      </c>
      <c r="M211" s="162">
        <v>1600</v>
      </c>
      <c r="N211" s="162">
        <v>1600</v>
      </c>
      <c r="O211" s="162"/>
      <c r="P211" s="162"/>
      <c r="Q211" s="162"/>
      <c r="R211" s="163">
        <f t="shared" si="277"/>
        <v>1600</v>
      </c>
      <c r="S211" s="163">
        <f t="shared" si="277"/>
        <v>1600</v>
      </c>
      <c r="T211" s="163">
        <f t="shared" si="277"/>
        <v>1600</v>
      </c>
      <c r="U211" s="162"/>
      <c r="V211" s="162"/>
      <c r="W211" s="162"/>
      <c r="X211" s="163">
        <f t="shared" si="301"/>
        <v>1600</v>
      </c>
      <c r="Y211" s="163">
        <f t="shared" si="301"/>
        <v>1600</v>
      </c>
      <c r="Z211" s="163">
        <f t="shared" si="301"/>
        <v>1600</v>
      </c>
      <c r="AA211" s="162"/>
      <c r="AB211" s="162"/>
      <c r="AC211" s="162"/>
      <c r="AD211" s="163">
        <f t="shared" si="302"/>
        <v>1600</v>
      </c>
      <c r="AE211" s="163">
        <f t="shared" si="302"/>
        <v>1600</v>
      </c>
      <c r="AF211" s="163">
        <v>1600</v>
      </c>
      <c r="AG211" s="162"/>
      <c r="AH211" s="162"/>
      <c r="AI211" s="162"/>
      <c r="AJ211" s="163">
        <f t="shared" ref="AJ211:AK242" si="303">AD211+AG211</f>
        <v>1600</v>
      </c>
      <c r="AK211" s="163">
        <f t="shared" si="303"/>
        <v>1600</v>
      </c>
      <c r="AL211" s="163">
        <f t="shared" si="299"/>
        <v>1600</v>
      </c>
      <c r="AM211" s="337">
        <f t="shared" si="273"/>
        <v>1600</v>
      </c>
      <c r="AN211" s="334">
        <f t="shared" si="271"/>
        <v>0</v>
      </c>
    </row>
    <row r="212" spans="1:40" s="158" customFormat="1" ht="38.25" x14ac:dyDescent="0.35">
      <c r="A212" s="154">
        <v>855</v>
      </c>
      <c r="B212" s="244" t="s">
        <v>98</v>
      </c>
      <c r="C212" s="225" t="s">
        <v>212</v>
      </c>
      <c r="D212" s="157">
        <v>50</v>
      </c>
      <c r="E212" s="157">
        <v>81</v>
      </c>
      <c r="F212" s="160">
        <v>125</v>
      </c>
      <c r="G212" s="160">
        <v>125</v>
      </c>
      <c r="H212" s="160">
        <v>125</v>
      </c>
      <c r="I212" s="161">
        <f t="shared" si="281"/>
        <v>0</v>
      </c>
      <c r="J212" s="161">
        <f t="shared" si="281"/>
        <v>0</v>
      </c>
      <c r="K212" s="161">
        <f t="shared" si="281"/>
        <v>0</v>
      </c>
      <c r="L212" s="162">
        <v>125</v>
      </c>
      <c r="M212" s="162">
        <v>125</v>
      </c>
      <c r="N212" s="162">
        <v>125</v>
      </c>
      <c r="O212" s="162"/>
      <c r="P212" s="162"/>
      <c r="Q212" s="162"/>
      <c r="R212" s="163">
        <f t="shared" si="277"/>
        <v>125</v>
      </c>
      <c r="S212" s="163">
        <f t="shared" si="277"/>
        <v>125</v>
      </c>
      <c r="T212" s="163">
        <f t="shared" si="277"/>
        <v>125</v>
      </c>
      <c r="U212" s="162"/>
      <c r="V212" s="162"/>
      <c r="W212" s="162"/>
      <c r="X212" s="163">
        <f t="shared" si="301"/>
        <v>125</v>
      </c>
      <c r="Y212" s="163">
        <f t="shared" si="301"/>
        <v>125</v>
      </c>
      <c r="Z212" s="163">
        <f t="shared" si="301"/>
        <v>125</v>
      </c>
      <c r="AA212" s="162"/>
      <c r="AB212" s="162"/>
      <c r="AC212" s="162"/>
      <c r="AD212" s="163">
        <f t="shared" si="302"/>
        <v>125</v>
      </c>
      <c r="AE212" s="163">
        <f t="shared" si="302"/>
        <v>125</v>
      </c>
      <c r="AF212" s="163">
        <f t="shared" si="302"/>
        <v>125</v>
      </c>
      <c r="AG212" s="162"/>
      <c r="AH212" s="162"/>
      <c r="AI212" s="162"/>
      <c r="AJ212" s="163">
        <f t="shared" si="303"/>
        <v>125</v>
      </c>
      <c r="AK212" s="163">
        <f t="shared" si="303"/>
        <v>125</v>
      </c>
      <c r="AL212" s="163">
        <f t="shared" si="299"/>
        <v>125</v>
      </c>
      <c r="AM212" s="337">
        <f t="shared" si="273"/>
        <v>125</v>
      </c>
      <c r="AN212" s="334">
        <f t="shared" si="271"/>
        <v>0</v>
      </c>
    </row>
    <row r="213" spans="1:40" s="158" customFormat="1" ht="38.25" x14ac:dyDescent="0.35">
      <c r="A213" s="154">
        <v>900</v>
      </c>
      <c r="B213" s="244" t="s">
        <v>253</v>
      </c>
      <c r="C213" s="250" t="s">
        <v>240</v>
      </c>
      <c r="D213" s="157">
        <v>52</v>
      </c>
      <c r="E213" s="157">
        <v>65</v>
      </c>
      <c r="F213" s="160">
        <v>21142.799999999999</v>
      </c>
      <c r="G213" s="160">
        <v>21142.799999999999</v>
      </c>
      <c r="H213" s="160">
        <v>21142.799999999999</v>
      </c>
      <c r="I213" s="161">
        <f t="shared" si="281"/>
        <v>-1709.2999999999993</v>
      </c>
      <c r="J213" s="161">
        <f t="shared" si="281"/>
        <v>-1709.2999999999993</v>
      </c>
      <c r="K213" s="161">
        <f t="shared" si="281"/>
        <v>-1709.2999999999993</v>
      </c>
      <c r="L213" s="162">
        <v>19433.5</v>
      </c>
      <c r="M213" s="162">
        <v>19433.5</v>
      </c>
      <c r="N213" s="162">
        <v>19433.5</v>
      </c>
      <c r="O213" s="162"/>
      <c r="P213" s="162"/>
      <c r="Q213" s="162"/>
      <c r="R213" s="163">
        <f t="shared" si="277"/>
        <v>19433.5</v>
      </c>
      <c r="S213" s="163">
        <f t="shared" si="277"/>
        <v>19433.5</v>
      </c>
      <c r="T213" s="163">
        <f t="shared" si="277"/>
        <v>19433.5</v>
      </c>
      <c r="U213" s="162"/>
      <c r="V213" s="162"/>
      <c r="W213" s="162"/>
      <c r="X213" s="163">
        <f t="shared" si="301"/>
        <v>19433.5</v>
      </c>
      <c r="Y213" s="163">
        <f t="shared" si="301"/>
        <v>19433.5</v>
      </c>
      <c r="Z213" s="163">
        <f t="shared" si="301"/>
        <v>19433.5</v>
      </c>
      <c r="AA213" s="162"/>
      <c r="AB213" s="162"/>
      <c r="AC213" s="162"/>
      <c r="AD213" s="163">
        <f t="shared" si="302"/>
        <v>19433.5</v>
      </c>
      <c r="AE213" s="163">
        <f t="shared" si="302"/>
        <v>19433.5</v>
      </c>
      <c r="AF213" s="163">
        <f t="shared" si="302"/>
        <v>19433.5</v>
      </c>
      <c r="AG213" s="162"/>
      <c r="AH213" s="162"/>
      <c r="AI213" s="162"/>
      <c r="AJ213" s="163">
        <f t="shared" si="303"/>
        <v>19433.5</v>
      </c>
      <c r="AK213" s="163">
        <f t="shared" si="303"/>
        <v>19433.5</v>
      </c>
      <c r="AL213" s="163">
        <f t="shared" si="299"/>
        <v>19433.5</v>
      </c>
      <c r="AM213" s="337">
        <f t="shared" si="273"/>
        <v>19433.5</v>
      </c>
      <c r="AN213" s="334">
        <f t="shared" si="271"/>
        <v>0</v>
      </c>
    </row>
    <row r="214" spans="1:40" s="158" customFormat="1" ht="21" x14ac:dyDescent="0.35">
      <c r="A214" s="154">
        <v>900</v>
      </c>
      <c r="B214" s="244" t="s">
        <v>103</v>
      </c>
      <c r="C214" s="225" t="s">
        <v>217</v>
      </c>
      <c r="D214" s="157">
        <v>67</v>
      </c>
      <c r="E214" s="157">
        <v>81</v>
      </c>
      <c r="F214" s="160">
        <v>115</v>
      </c>
      <c r="G214" s="160">
        <v>115</v>
      </c>
      <c r="H214" s="160">
        <v>115</v>
      </c>
      <c r="I214" s="161">
        <f t="shared" si="281"/>
        <v>0</v>
      </c>
      <c r="J214" s="161">
        <f t="shared" si="281"/>
        <v>0</v>
      </c>
      <c r="K214" s="161">
        <f t="shared" si="281"/>
        <v>0</v>
      </c>
      <c r="L214" s="162">
        <v>115</v>
      </c>
      <c r="M214" s="162">
        <v>115</v>
      </c>
      <c r="N214" s="162">
        <v>115</v>
      </c>
      <c r="O214" s="162"/>
      <c r="P214" s="162"/>
      <c r="Q214" s="162"/>
      <c r="R214" s="163">
        <f t="shared" si="277"/>
        <v>115</v>
      </c>
      <c r="S214" s="163">
        <f t="shared" si="277"/>
        <v>115</v>
      </c>
      <c r="T214" s="163">
        <f t="shared" si="277"/>
        <v>115</v>
      </c>
      <c r="U214" s="162"/>
      <c r="V214" s="162"/>
      <c r="W214" s="162"/>
      <c r="X214" s="163">
        <f t="shared" si="301"/>
        <v>115</v>
      </c>
      <c r="Y214" s="163">
        <f t="shared" si="301"/>
        <v>115</v>
      </c>
      <c r="Z214" s="163">
        <f t="shared" si="301"/>
        <v>115</v>
      </c>
      <c r="AA214" s="162"/>
      <c r="AB214" s="162"/>
      <c r="AC214" s="162"/>
      <c r="AD214" s="163">
        <f t="shared" si="302"/>
        <v>115</v>
      </c>
      <c r="AE214" s="163">
        <f t="shared" si="302"/>
        <v>115</v>
      </c>
      <c r="AF214" s="163">
        <f t="shared" si="302"/>
        <v>115</v>
      </c>
      <c r="AG214" s="162"/>
      <c r="AH214" s="162"/>
      <c r="AI214" s="162"/>
      <c r="AJ214" s="163">
        <f t="shared" si="303"/>
        <v>115</v>
      </c>
      <c r="AK214" s="163">
        <f t="shared" si="303"/>
        <v>115</v>
      </c>
      <c r="AL214" s="163">
        <f t="shared" si="299"/>
        <v>115</v>
      </c>
      <c r="AM214" s="337">
        <f t="shared" si="273"/>
        <v>115</v>
      </c>
      <c r="AN214" s="334">
        <f t="shared" si="271"/>
        <v>0</v>
      </c>
    </row>
    <row r="215" spans="1:40" s="158" customFormat="1" ht="59.25" customHeight="1" x14ac:dyDescent="0.35">
      <c r="A215" s="154">
        <v>905</v>
      </c>
      <c r="B215" s="244" t="s">
        <v>104</v>
      </c>
      <c r="C215" s="225" t="s">
        <v>218</v>
      </c>
      <c r="D215" s="157">
        <v>61</v>
      </c>
      <c r="E215" s="157">
        <v>74</v>
      </c>
      <c r="F215" s="160">
        <v>24009</v>
      </c>
      <c r="G215" s="160">
        <v>24009</v>
      </c>
      <c r="H215" s="160">
        <v>24133</v>
      </c>
      <c r="I215" s="161">
        <f t="shared" si="281"/>
        <v>-134</v>
      </c>
      <c r="J215" s="161">
        <f t="shared" si="281"/>
        <v>2860</v>
      </c>
      <c r="K215" s="161">
        <f t="shared" si="281"/>
        <v>2913</v>
      </c>
      <c r="L215" s="162">
        <v>23875</v>
      </c>
      <c r="M215" s="162">
        <v>26869</v>
      </c>
      <c r="N215" s="162">
        <v>27046</v>
      </c>
      <c r="O215" s="162">
        <v>34507</v>
      </c>
      <c r="P215" s="162">
        <v>31513</v>
      </c>
      <c r="Q215" s="162">
        <v>31336</v>
      </c>
      <c r="R215" s="163">
        <f t="shared" si="277"/>
        <v>58382</v>
      </c>
      <c r="S215" s="163">
        <f t="shared" si="277"/>
        <v>58382</v>
      </c>
      <c r="T215" s="163">
        <f t="shared" si="277"/>
        <v>58382</v>
      </c>
      <c r="U215" s="162"/>
      <c r="V215" s="162"/>
      <c r="W215" s="162"/>
      <c r="X215" s="163">
        <f t="shared" si="301"/>
        <v>58382</v>
      </c>
      <c r="Y215" s="163">
        <f t="shared" si="301"/>
        <v>58382</v>
      </c>
      <c r="Z215" s="163">
        <f t="shared" si="301"/>
        <v>58382</v>
      </c>
      <c r="AA215" s="162"/>
      <c r="AB215" s="162"/>
      <c r="AC215" s="162"/>
      <c r="AD215" s="163">
        <f t="shared" si="302"/>
        <v>58382</v>
      </c>
      <c r="AE215" s="163">
        <f t="shared" si="302"/>
        <v>58382</v>
      </c>
      <c r="AF215" s="163">
        <f t="shared" si="302"/>
        <v>58382</v>
      </c>
      <c r="AG215" s="162"/>
      <c r="AH215" s="162"/>
      <c r="AI215" s="162"/>
      <c r="AJ215" s="163">
        <f t="shared" si="303"/>
        <v>58382</v>
      </c>
      <c r="AK215" s="163">
        <f t="shared" si="303"/>
        <v>58382</v>
      </c>
      <c r="AL215" s="163">
        <f t="shared" si="299"/>
        <v>58382</v>
      </c>
      <c r="AM215" s="337">
        <f t="shared" si="273"/>
        <v>58382</v>
      </c>
      <c r="AN215" s="334">
        <f t="shared" si="271"/>
        <v>0</v>
      </c>
    </row>
    <row r="216" spans="1:40" s="158" customFormat="1" ht="38.25" x14ac:dyDescent="0.35">
      <c r="A216" s="154">
        <v>911</v>
      </c>
      <c r="B216" s="244" t="s">
        <v>83</v>
      </c>
      <c r="C216" s="225" t="s">
        <v>201</v>
      </c>
      <c r="D216" s="157">
        <v>57</v>
      </c>
      <c r="E216" s="157">
        <v>70</v>
      </c>
      <c r="F216" s="160">
        <v>326</v>
      </c>
      <c r="G216" s="160">
        <v>326</v>
      </c>
      <c r="H216" s="160">
        <v>325.89999999999998</v>
      </c>
      <c r="I216" s="161">
        <f t="shared" si="281"/>
        <v>-0.10000000000002274</v>
      </c>
      <c r="J216" s="161">
        <f t="shared" si="281"/>
        <v>-0.10000000000002274</v>
      </c>
      <c r="K216" s="161">
        <f t="shared" si="281"/>
        <v>0</v>
      </c>
      <c r="L216" s="162">
        <v>325.89999999999998</v>
      </c>
      <c r="M216" s="162">
        <v>325.89999999999998</v>
      </c>
      <c r="N216" s="162">
        <v>325.89999999999998</v>
      </c>
      <c r="O216" s="162"/>
      <c r="P216" s="162"/>
      <c r="Q216" s="162"/>
      <c r="R216" s="163">
        <f t="shared" si="277"/>
        <v>325.89999999999998</v>
      </c>
      <c r="S216" s="163">
        <f t="shared" si="277"/>
        <v>325.89999999999998</v>
      </c>
      <c r="T216" s="163">
        <f t="shared" si="277"/>
        <v>325.89999999999998</v>
      </c>
      <c r="U216" s="162">
        <v>-200</v>
      </c>
      <c r="V216" s="162"/>
      <c r="W216" s="162"/>
      <c r="X216" s="163">
        <f t="shared" si="301"/>
        <v>125.89999999999998</v>
      </c>
      <c r="Y216" s="163">
        <f t="shared" si="301"/>
        <v>325.89999999999998</v>
      </c>
      <c r="Z216" s="163">
        <f t="shared" si="301"/>
        <v>325.89999999999998</v>
      </c>
      <c r="AA216" s="162"/>
      <c r="AB216" s="162"/>
      <c r="AC216" s="162"/>
      <c r="AD216" s="163">
        <f t="shared" si="302"/>
        <v>125.89999999999998</v>
      </c>
      <c r="AE216" s="163">
        <f t="shared" si="302"/>
        <v>325.89999999999998</v>
      </c>
      <c r="AF216" s="163">
        <f t="shared" si="302"/>
        <v>325.89999999999998</v>
      </c>
      <c r="AG216" s="162"/>
      <c r="AH216" s="162"/>
      <c r="AI216" s="162"/>
      <c r="AJ216" s="163">
        <f t="shared" si="303"/>
        <v>125.89999999999998</v>
      </c>
      <c r="AK216" s="163">
        <f t="shared" si="303"/>
        <v>325.89999999999998</v>
      </c>
      <c r="AL216" s="163">
        <f t="shared" si="299"/>
        <v>325.89999999999998</v>
      </c>
      <c r="AM216" s="337">
        <f t="shared" si="273"/>
        <v>325.89999999999998</v>
      </c>
      <c r="AN216" s="334">
        <f t="shared" si="271"/>
        <v>0</v>
      </c>
    </row>
    <row r="217" spans="1:40" s="158" customFormat="1" ht="56.25" x14ac:dyDescent="0.35">
      <c r="A217" s="154">
        <v>911</v>
      </c>
      <c r="B217" s="244" t="s">
        <v>86</v>
      </c>
      <c r="C217" s="193" t="s">
        <v>314</v>
      </c>
      <c r="D217" s="157">
        <v>53</v>
      </c>
      <c r="E217" s="157">
        <v>66</v>
      </c>
      <c r="F217" s="160">
        <v>264200</v>
      </c>
      <c r="G217" s="160">
        <v>264200</v>
      </c>
      <c r="H217" s="160">
        <v>264200</v>
      </c>
      <c r="I217" s="161">
        <f t="shared" si="281"/>
        <v>0</v>
      </c>
      <c r="J217" s="161">
        <f t="shared" si="281"/>
        <v>0</v>
      </c>
      <c r="K217" s="161">
        <f t="shared" si="281"/>
        <v>0</v>
      </c>
      <c r="L217" s="162">
        <v>264200</v>
      </c>
      <c r="M217" s="162">
        <v>264200</v>
      </c>
      <c r="N217" s="162">
        <v>264200</v>
      </c>
      <c r="O217" s="162"/>
      <c r="P217" s="162"/>
      <c r="Q217" s="162"/>
      <c r="R217" s="163">
        <f t="shared" si="277"/>
        <v>264200</v>
      </c>
      <c r="S217" s="163">
        <f t="shared" si="277"/>
        <v>264200</v>
      </c>
      <c r="T217" s="163">
        <f t="shared" si="277"/>
        <v>264200</v>
      </c>
      <c r="U217" s="162">
        <v>-66.400000000000006</v>
      </c>
      <c r="V217" s="162"/>
      <c r="W217" s="162"/>
      <c r="X217" s="163">
        <f t="shared" si="301"/>
        <v>264133.59999999998</v>
      </c>
      <c r="Y217" s="163">
        <f t="shared" si="301"/>
        <v>264200</v>
      </c>
      <c r="Z217" s="163">
        <f t="shared" si="301"/>
        <v>264200</v>
      </c>
      <c r="AA217" s="162"/>
      <c r="AB217" s="162"/>
      <c r="AC217" s="162"/>
      <c r="AD217" s="163">
        <f t="shared" si="302"/>
        <v>264133.59999999998</v>
      </c>
      <c r="AE217" s="163">
        <f t="shared" si="302"/>
        <v>264200</v>
      </c>
      <c r="AF217" s="163">
        <f t="shared" si="302"/>
        <v>264200</v>
      </c>
      <c r="AG217" s="162"/>
      <c r="AH217" s="162"/>
      <c r="AI217" s="162"/>
      <c r="AJ217" s="163">
        <f t="shared" si="303"/>
        <v>264133.59999999998</v>
      </c>
      <c r="AK217" s="163">
        <f t="shared" si="303"/>
        <v>264200</v>
      </c>
      <c r="AL217" s="163">
        <f t="shared" si="299"/>
        <v>264200</v>
      </c>
      <c r="AM217" s="337">
        <f t="shared" si="273"/>
        <v>264200</v>
      </c>
      <c r="AN217" s="334">
        <f t="shared" si="271"/>
        <v>0</v>
      </c>
    </row>
    <row r="218" spans="1:40" s="158" customFormat="1" ht="75" x14ac:dyDescent="0.35">
      <c r="A218" s="154">
        <v>911</v>
      </c>
      <c r="B218" s="244" t="s">
        <v>87</v>
      </c>
      <c r="C218" s="193" t="s">
        <v>315</v>
      </c>
      <c r="D218" s="157">
        <v>54</v>
      </c>
      <c r="E218" s="157">
        <v>67</v>
      </c>
      <c r="F218" s="160">
        <v>424840</v>
      </c>
      <c r="G218" s="160">
        <v>424840</v>
      </c>
      <c r="H218" s="160">
        <v>424840</v>
      </c>
      <c r="I218" s="161">
        <f t="shared" si="281"/>
        <v>480</v>
      </c>
      <c r="J218" s="161">
        <f t="shared" si="281"/>
        <v>480</v>
      </c>
      <c r="K218" s="161">
        <f t="shared" si="281"/>
        <v>480</v>
      </c>
      <c r="L218" s="162">
        <v>425320</v>
      </c>
      <c r="M218" s="162">
        <v>425320</v>
      </c>
      <c r="N218" s="162">
        <v>425320</v>
      </c>
      <c r="O218" s="162"/>
      <c r="P218" s="162"/>
      <c r="Q218" s="162"/>
      <c r="R218" s="163">
        <f t="shared" si="277"/>
        <v>425320</v>
      </c>
      <c r="S218" s="163">
        <f t="shared" si="277"/>
        <v>425320</v>
      </c>
      <c r="T218" s="163">
        <f t="shared" si="277"/>
        <v>425320</v>
      </c>
      <c r="U218" s="162">
        <v>36</v>
      </c>
      <c r="V218" s="162"/>
      <c r="W218" s="162"/>
      <c r="X218" s="163">
        <f t="shared" si="301"/>
        <v>425356</v>
      </c>
      <c r="Y218" s="163">
        <f t="shared" si="301"/>
        <v>425320</v>
      </c>
      <c r="Z218" s="163">
        <f t="shared" si="301"/>
        <v>425320</v>
      </c>
      <c r="AA218" s="162"/>
      <c r="AB218" s="162"/>
      <c r="AC218" s="162"/>
      <c r="AD218" s="163">
        <f t="shared" si="302"/>
        <v>425356</v>
      </c>
      <c r="AE218" s="163">
        <f t="shared" si="302"/>
        <v>425320</v>
      </c>
      <c r="AF218" s="163">
        <f t="shared" si="302"/>
        <v>425320</v>
      </c>
      <c r="AG218" s="162"/>
      <c r="AH218" s="162"/>
      <c r="AI218" s="162"/>
      <c r="AJ218" s="163">
        <f t="shared" si="303"/>
        <v>425356</v>
      </c>
      <c r="AK218" s="163">
        <f t="shared" si="303"/>
        <v>425320</v>
      </c>
      <c r="AL218" s="163">
        <f t="shared" si="299"/>
        <v>425320</v>
      </c>
      <c r="AM218" s="337">
        <f t="shared" si="273"/>
        <v>425320</v>
      </c>
      <c r="AN218" s="334">
        <f t="shared" si="271"/>
        <v>0</v>
      </c>
    </row>
    <row r="219" spans="1:40" s="158" customFormat="1" ht="38.25" x14ac:dyDescent="0.35">
      <c r="A219" s="154">
        <v>911</v>
      </c>
      <c r="B219" s="244" t="s">
        <v>94</v>
      </c>
      <c r="C219" s="225" t="s">
        <v>208</v>
      </c>
      <c r="D219" s="157">
        <v>54</v>
      </c>
      <c r="E219" s="157">
        <v>67</v>
      </c>
      <c r="F219" s="160">
        <v>50379</v>
      </c>
      <c r="G219" s="160">
        <v>50379</v>
      </c>
      <c r="H219" s="160">
        <v>50379</v>
      </c>
      <c r="I219" s="161">
        <f t="shared" si="281"/>
        <v>173</v>
      </c>
      <c r="J219" s="161">
        <f t="shared" si="281"/>
        <v>173</v>
      </c>
      <c r="K219" s="161">
        <f t="shared" si="281"/>
        <v>173</v>
      </c>
      <c r="L219" s="162">
        <v>50552</v>
      </c>
      <c r="M219" s="162">
        <v>50552</v>
      </c>
      <c r="N219" s="162">
        <v>50552</v>
      </c>
      <c r="O219" s="162"/>
      <c r="P219" s="162"/>
      <c r="Q219" s="162"/>
      <c r="R219" s="163">
        <f t="shared" si="277"/>
        <v>50552</v>
      </c>
      <c r="S219" s="163">
        <f t="shared" si="277"/>
        <v>50552</v>
      </c>
      <c r="T219" s="163">
        <f t="shared" si="277"/>
        <v>50552</v>
      </c>
      <c r="U219" s="162"/>
      <c r="V219" s="162"/>
      <c r="W219" s="162"/>
      <c r="X219" s="163">
        <f t="shared" si="301"/>
        <v>50552</v>
      </c>
      <c r="Y219" s="163">
        <f t="shared" si="301"/>
        <v>50552</v>
      </c>
      <c r="Z219" s="163">
        <f t="shared" si="301"/>
        <v>50552</v>
      </c>
      <c r="AA219" s="162"/>
      <c r="AB219" s="162"/>
      <c r="AC219" s="162"/>
      <c r="AD219" s="163">
        <f t="shared" si="302"/>
        <v>50552</v>
      </c>
      <c r="AE219" s="163">
        <f t="shared" si="302"/>
        <v>50552</v>
      </c>
      <c r="AF219" s="163">
        <f t="shared" si="302"/>
        <v>50552</v>
      </c>
      <c r="AG219" s="162">
        <f>1500+4985.4</f>
        <v>6485.4</v>
      </c>
      <c r="AH219" s="162"/>
      <c r="AI219" s="162"/>
      <c r="AJ219" s="163">
        <f t="shared" si="303"/>
        <v>57037.4</v>
      </c>
      <c r="AK219" s="163">
        <f t="shared" si="303"/>
        <v>50552</v>
      </c>
      <c r="AL219" s="163">
        <f t="shared" si="299"/>
        <v>50552</v>
      </c>
      <c r="AM219" s="337">
        <f t="shared" si="273"/>
        <v>50552</v>
      </c>
      <c r="AN219" s="334">
        <f t="shared" si="271"/>
        <v>0</v>
      </c>
    </row>
    <row r="220" spans="1:40" s="158" customFormat="1" ht="38.25" x14ac:dyDescent="0.35">
      <c r="A220" s="154">
        <v>911</v>
      </c>
      <c r="B220" s="244" t="s">
        <v>95</v>
      </c>
      <c r="C220" s="250" t="s">
        <v>209</v>
      </c>
      <c r="D220" s="157">
        <v>55</v>
      </c>
      <c r="E220" s="157">
        <v>68</v>
      </c>
      <c r="F220" s="160">
        <v>3880.1</v>
      </c>
      <c r="G220" s="160">
        <v>3880.1</v>
      </c>
      <c r="H220" s="160">
        <v>3880.1</v>
      </c>
      <c r="I220" s="161">
        <f t="shared" si="281"/>
        <v>0</v>
      </c>
      <c r="J220" s="161">
        <f t="shared" si="281"/>
        <v>0</v>
      </c>
      <c r="K220" s="161">
        <f t="shared" si="281"/>
        <v>0</v>
      </c>
      <c r="L220" s="162">
        <v>3880.1</v>
      </c>
      <c r="M220" s="162">
        <v>3880.1</v>
      </c>
      <c r="N220" s="162">
        <v>3880.1</v>
      </c>
      <c r="O220" s="162"/>
      <c r="P220" s="162"/>
      <c r="Q220" s="162"/>
      <c r="R220" s="163">
        <f t="shared" si="277"/>
        <v>3880.1</v>
      </c>
      <c r="S220" s="163">
        <f t="shared" si="277"/>
        <v>3880.1</v>
      </c>
      <c r="T220" s="163">
        <f t="shared" si="277"/>
        <v>3880.1</v>
      </c>
      <c r="U220" s="162">
        <v>500</v>
      </c>
      <c r="V220" s="162"/>
      <c r="W220" s="162"/>
      <c r="X220" s="163">
        <f t="shared" si="301"/>
        <v>4380.1000000000004</v>
      </c>
      <c r="Y220" s="163">
        <f t="shared" si="301"/>
        <v>3880.1</v>
      </c>
      <c r="Z220" s="163">
        <f t="shared" si="301"/>
        <v>3880.1</v>
      </c>
      <c r="AA220" s="162"/>
      <c r="AB220" s="162"/>
      <c r="AC220" s="162"/>
      <c r="AD220" s="163">
        <f t="shared" si="302"/>
        <v>4380.1000000000004</v>
      </c>
      <c r="AE220" s="163">
        <f t="shared" si="302"/>
        <v>3880.1</v>
      </c>
      <c r="AF220" s="163">
        <f t="shared" si="302"/>
        <v>3880.1</v>
      </c>
      <c r="AG220" s="162"/>
      <c r="AH220" s="162"/>
      <c r="AI220" s="162"/>
      <c r="AJ220" s="163">
        <f t="shared" si="303"/>
        <v>4380.1000000000004</v>
      </c>
      <c r="AK220" s="163">
        <f t="shared" si="303"/>
        <v>3880.1</v>
      </c>
      <c r="AL220" s="163">
        <f t="shared" si="299"/>
        <v>3880.1</v>
      </c>
      <c r="AM220" s="337">
        <f t="shared" si="273"/>
        <v>3880.1</v>
      </c>
      <c r="AN220" s="334">
        <f t="shared" si="271"/>
        <v>0</v>
      </c>
    </row>
    <row r="221" spans="1:40" s="158" customFormat="1" ht="57" x14ac:dyDescent="0.35">
      <c r="A221" s="154">
        <v>911</v>
      </c>
      <c r="B221" s="244" t="s">
        <v>96</v>
      </c>
      <c r="C221" s="225" t="s">
        <v>210</v>
      </c>
      <c r="D221" s="157">
        <v>58</v>
      </c>
      <c r="E221" s="157">
        <v>71</v>
      </c>
      <c r="F221" s="160">
        <v>207</v>
      </c>
      <c r="G221" s="160">
        <v>207</v>
      </c>
      <c r="H221" s="160">
        <v>207</v>
      </c>
      <c r="I221" s="161">
        <f t="shared" si="281"/>
        <v>0</v>
      </c>
      <c r="J221" s="161">
        <f t="shared" si="281"/>
        <v>0</v>
      </c>
      <c r="K221" s="161">
        <f t="shared" si="281"/>
        <v>0</v>
      </c>
      <c r="L221" s="162">
        <v>207</v>
      </c>
      <c r="M221" s="162">
        <v>207</v>
      </c>
      <c r="N221" s="162">
        <v>207</v>
      </c>
      <c r="O221" s="162"/>
      <c r="P221" s="162"/>
      <c r="Q221" s="162"/>
      <c r="R221" s="163">
        <f t="shared" si="277"/>
        <v>207</v>
      </c>
      <c r="S221" s="163">
        <f t="shared" si="277"/>
        <v>207</v>
      </c>
      <c r="T221" s="163">
        <f t="shared" si="277"/>
        <v>207</v>
      </c>
      <c r="U221" s="162"/>
      <c r="V221" s="162"/>
      <c r="W221" s="162"/>
      <c r="X221" s="163">
        <f t="shared" si="301"/>
        <v>207</v>
      </c>
      <c r="Y221" s="163">
        <f t="shared" si="301"/>
        <v>207</v>
      </c>
      <c r="Z221" s="163">
        <f t="shared" si="301"/>
        <v>207</v>
      </c>
      <c r="AA221" s="162"/>
      <c r="AB221" s="162"/>
      <c r="AC221" s="162"/>
      <c r="AD221" s="163">
        <f t="shared" si="302"/>
        <v>207</v>
      </c>
      <c r="AE221" s="163">
        <f t="shared" si="302"/>
        <v>207</v>
      </c>
      <c r="AF221" s="163">
        <f t="shared" si="302"/>
        <v>207</v>
      </c>
      <c r="AG221" s="162"/>
      <c r="AH221" s="162"/>
      <c r="AI221" s="162"/>
      <c r="AJ221" s="163">
        <f t="shared" si="303"/>
        <v>207</v>
      </c>
      <c r="AK221" s="163">
        <f t="shared" si="303"/>
        <v>207</v>
      </c>
      <c r="AL221" s="163">
        <f t="shared" si="299"/>
        <v>207</v>
      </c>
      <c r="AM221" s="337">
        <f t="shared" si="273"/>
        <v>207</v>
      </c>
      <c r="AN221" s="334">
        <f t="shared" si="271"/>
        <v>0</v>
      </c>
    </row>
    <row r="222" spans="1:40" s="158" customFormat="1" ht="37.5" x14ac:dyDescent="0.35">
      <c r="A222" s="154">
        <v>911</v>
      </c>
      <c r="B222" s="244" t="s">
        <v>97</v>
      </c>
      <c r="C222" s="193" t="s">
        <v>211</v>
      </c>
      <c r="D222" s="157">
        <v>60</v>
      </c>
      <c r="E222" s="157">
        <v>73</v>
      </c>
      <c r="F222" s="160">
        <v>570</v>
      </c>
      <c r="G222" s="160">
        <v>570</v>
      </c>
      <c r="H222" s="160">
        <v>570</v>
      </c>
      <c r="I222" s="161">
        <f t="shared" si="281"/>
        <v>0</v>
      </c>
      <c r="J222" s="161">
        <f t="shared" si="281"/>
        <v>0</v>
      </c>
      <c r="K222" s="161">
        <f t="shared" si="281"/>
        <v>0</v>
      </c>
      <c r="L222" s="162">
        <v>570</v>
      </c>
      <c r="M222" s="162">
        <v>570</v>
      </c>
      <c r="N222" s="162">
        <v>570</v>
      </c>
      <c r="O222" s="162"/>
      <c r="P222" s="162"/>
      <c r="Q222" s="162"/>
      <c r="R222" s="163">
        <f t="shared" si="277"/>
        <v>570</v>
      </c>
      <c r="S222" s="163">
        <f t="shared" si="277"/>
        <v>570</v>
      </c>
      <c r="T222" s="163">
        <f t="shared" si="277"/>
        <v>570</v>
      </c>
      <c r="U222" s="162"/>
      <c r="V222" s="162"/>
      <c r="W222" s="162"/>
      <c r="X222" s="163">
        <f t="shared" si="301"/>
        <v>570</v>
      </c>
      <c r="Y222" s="163">
        <f t="shared" si="301"/>
        <v>570</v>
      </c>
      <c r="Z222" s="163">
        <f t="shared" si="301"/>
        <v>570</v>
      </c>
      <c r="AA222" s="162"/>
      <c r="AB222" s="162"/>
      <c r="AC222" s="162"/>
      <c r="AD222" s="163">
        <f t="shared" si="302"/>
        <v>570</v>
      </c>
      <c r="AE222" s="163">
        <f t="shared" si="302"/>
        <v>570</v>
      </c>
      <c r="AF222" s="163">
        <f t="shared" si="302"/>
        <v>570</v>
      </c>
      <c r="AG222" s="162"/>
      <c r="AH222" s="162"/>
      <c r="AI222" s="162"/>
      <c r="AJ222" s="163">
        <f t="shared" si="303"/>
        <v>570</v>
      </c>
      <c r="AK222" s="163">
        <f t="shared" si="303"/>
        <v>570</v>
      </c>
      <c r="AL222" s="163">
        <f t="shared" si="299"/>
        <v>570</v>
      </c>
      <c r="AM222" s="337">
        <f t="shared" si="273"/>
        <v>570</v>
      </c>
      <c r="AN222" s="334">
        <f t="shared" si="271"/>
        <v>0</v>
      </c>
    </row>
    <row r="223" spans="1:40" s="158" customFormat="1" ht="37.5" x14ac:dyDescent="0.35">
      <c r="A223" s="154">
        <v>911</v>
      </c>
      <c r="B223" s="244" t="s">
        <v>316</v>
      </c>
      <c r="C223" s="193" t="s">
        <v>195</v>
      </c>
      <c r="D223" s="157">
        <v>58</v>
      </c>
      <c r="E223" s="157">
        <v>71</v>
      </c>
      <c r="F223" s="160">
        <v>1200</v>
      </c>
      <c r="G223" s="160">
        <v>1310</v>
      </c>
      <c r="H223" s="160">
        <v>1330</v>
      </c>
      <c r="I223" s="161">
        <f t="shared" si="281"/>
        <v>0</v>
      </c>
      <c r="J223" s="161">
        <f t="shared" si="281"/>
        <v>0</v>
      </c>
      <c r="K223" s="161">
        <f t="shared" si="281"/>
        <v>0</v>
      </c>
      <c r="L223" s="162">
        <v>1200</v>
      </c>
      <c r="M223" s="162">
        <v>1310</v>
      </c>
      <c r="N223" s="162">
        <v>1330</v>
      </c>
      <c r="O223" s="162">
        <v>-1200</v>
      </c>
      <c r="P223" s="162">
        <v>-1310</v>
      </c>
      <c r="Q223" s="162">
        <v>-1330</v>
      </c>
      <c r="R223" s="163">
        <f t="shared" si="277"/>
        <v>0</v>
      </c>
      <c r="S223" s="163">
        <f t="shared" si="277"/>
        <v>0</v>
      </c>
      <c r="T223" s="163">
        <f t="shared" si="277"/>
        <v>0</v>
      </c>
      <c r="U223" s="162"/>
      <c r="V223" s="162"/>
      <c r="W223" s="162"/>
      <c r="X223" s="163">
        <f t="shared" si="301"/>
        <v>0</v>
      </c>
      <c r="Y223" s="163">
        <f t="shared" si="301"/>
        <v>0</v>
      </c>
      <c r="Z223" s="163">
        <f t="shared" si="301"/>
        <v>0</v>
      </c>
      <c r="AA223" s="162"/>
      <c r="AB223" s="162"/>
      <c r="AC223" s="162"/>
      <c r="AD223" s="163">
        <f t="shared" si="302"/>
        <v>0</v>
      </c>
      <c r="AE223" s="163">
        <f t="shared" si="302"/>
        <v>0</v>
      </c>
      <c r="AF223" s="163">
        <f t="shared" si="302"/>
        <v>0</v>
      </c>
      <c r="AG223" s="162"/>
      <c r="AH223" s="162"/>
      <c r="AI223" s="162"/>
      <c r="AJ223" s="163">
        <f t="shared" si="303"/>
        <v>0</v>
      </c>
      <c r="AK223" s="163">
        <f t="shared" si="303"/>
        <v>0</v>
      </c>
      <c r="AL223" s="163">
        <f t="shared" si="299"/>
        <v>0</v>
      </c>
      <c r="AM223" s="337">
        <f t="shared" si="273"/>
        <v>0</v>
      </c>
      <c r="AN223" s="334">
        <f t="shared" si="271"/>
        <v>0</v>
      </c>
    </row>
    <row r="224" spans="1:40" s="158" customFormat="1" ht="21" x14ac:dyDescent="0.35">
      <c r="A224" s="154">
        <v>911</v>
      </c>
      <c r="B224" s="244" t="s">
        <v>105</v>
      </c>
      <c r="C224" s="193" t="s">
        <v>219</v>
      </c>
      <c r="D224" s="157">
        <v>62</v>
      </c>
      <c r="E224" s="157">
        <v>75</v>
      </c>
      <c r="F224" s="160">
        <v>2005</v>
      </c>
      <c r="G224" s="160">
        <v>2005</v>
      </c>
      <c r="H224" s="160">
        <v>2005</v>
      </c>
      <c r="I224" s="161">
        <f t="shared" si="281"/>
        <v>0</v>
      </c>
      <c r="J224" s="161">
        <f t="shared" si="281"/>
        <v>0</v>
      </c>
      <c r="K224" s="161">
        <f t="shared" si="281"/>
        <v>0</v>
      </c>
      <c r="L224" s="162">
        <v>2005</v>
      </c>
      <c r="M224" s="162">
        <v>2005</v>
      </c>
      <c r="N224" s="162">
        <v>2005</v>
      </c>
      <c r="O224" s="162"/>
      <c r="P224" s="162"/>
      <c r="Q224" s="162"/>
      <c r="R224" s="163">
        <f t="shared" si="277"/>
        <v>2005</v>
      </c>
      <c r="S224" s="163">
        <f t="shared" si="277"/>
        <v>2005</v>
      </c>
      <c r="T224" s="163">
        <f t="shared" si="277"/>
        <v>2005</v>
      </c>
      <c r="U224" s="162"/>
      <c r="V224" s="162"/>
      <c r="W224" s="162"/>
      <c r="X224" s="163">
        <f t="shared" si="301"/>
        <v>2005</v>
      </c>
      <c r="Y224" s="163">
        <f t="shared" si="301"/>
        <v>2005</v>
      </c>
      <c r="Z224" s="163">
        <f t="shared" si="301"/>
        <v>2005</v>
      </c>
      <c r="AA224" s="162"/>
      <c r="AB224" s="162"/>
      <c r="AC224" s="162"/>
      <c r="AD224" s="163">
        <f t="shared" si="302"/>
        <v>2005</v>
      </c>
      <c r="AE224" s="163">
        <f t="shared" si="302"/>
        <v>2005</v>
      </c>
      <c r="AF224" s="163">
        <f t="shared" si="302"/>
        <v>2005</v>
      </c>
      <c r="AG224" s="162"/>
      <c r="AH224" s="162"/>
      <c r="AI224" s="162"/>
      <c r="AJ224" s="163">
        <f t="shared" si="303"/>
        <v>2005</v>
      </c>
      <c r="AK224" s="163">
        <f t="shared" si="303"/>
        <v>2005</v>
      </c>
      <c r="AL224" s="163">
        <f t="shared" si="299"/>
        <v>2005</v>
      </c>
      <c r="AM224" s="337">
        <f t="shared" si="273"/>
        <v>2005</v>
      </c>
      <c r="AN224" s="334">
        <f t="shared" si="271"/>
        <v>0</v>
      </c>
    </row>
    <row r="225" spans="1:40" s="158" customFormat="1" ht="21" x14ac:dyDescent="0.35">
      <c r="A225" s="154">
        <v>911</v>
      </c>
      <c r="B225" s="244" t="s">
        <v>317</v>
      </c>
      <c r="C225" s="226" t="s">
        <v>189</v>
      </c>
      <c r="D225" s="157">
        <v>56</v>
      </c>
      <c r="E225" s="157">
        <v>69</v>
      </c>
      <c r="F225" s="160">
        <v>4445</v>
      </c>
      <c r="G225" s="160">
        <v>4445</v>
      </c>
      <c r="H225" s="160">
        <v>4445</v>
      </c>
      <c r="I225" s="161">
        <f t="shared" si="281"/>
        <v>0</v>
      </c>
      <c r="J225" s="161">
        <f t="shared" si="281"/>
        <v>0</v>
      </c>
      <c r="K225" s="161">
        <f t="shared" si="281"/>
        <v>0</v>
      </c>
      <c r="L225" s="162">
        <v>4445</v>
      </c>
      <c r="M225" s="162">
        <v>4445</v>
      </c>
      <c r="N225" s="162">
        <v>4445</v>
      </c>
      <c r="O225" s="162"/>
      <c r="P225" s="162"/>
      <c r="Q225" s="162"/>
      <c r="R225" s="163">
        <f t="shared" si="277"/>
        <v>4445</v>
      </c>
      <c r="S225" s="163">
        <f t="shared" si="277"/>
        <v>4445</v>
      </c>
      <c r="T225" s="163">
        <f t="shared" si="277"/>
        <v>4445</v>
      </c>
      <c r="U225" s="162"/>
      <c r="V225" s="162"/>
      <c r="W225" s="162"/>
      <c r="X225" s="163">
        <f t="shared" si="301"/>
        <v>4445</v>
      </c>
      <c r="Y225" s="163">
        <f t="shared" si="301"/>
        <v>4445</v>
      </c>
      <c r="Z225" s="163">
        <f t="shared" si="301"/>
        <v>4445</v>
      </c>
      <c r="AA225" s="162"/>
      <c r="AB225" s="162"/>
      <c r="AC225" s="162"/>
      <c r="AD225" s="163">
        <f t="shared" si="302"/>
        <v>4445</v>
      </c>
      <c r="AE225" s="163">
        <f t="shared" si="302"/>
        <v>4445</v>
      </c>
      <c r="AF225" s="163">
        <f t="shared" si="302"/>
        <v>4445</v>
      </c>
      <c r="AG225" s="162"/>
      <c r="AH225" s="162"/>
      <c r="AI225" s="162"/>
      <c r="AJ225" s="163">
        <f t="shared" si="303"/>
        <v>4445</v>
      </c>
      <c r="AK225" s="163">
        <f t="shared" si="303"/>
        <v>4445</v>
      </c>
      <c r="AL225" s="163">
        <f t="shared" si="299"/>
        <v>4445</v>
      </c>
      <c r="AM225" s="337">
        <f t="shared" si="273"/>
        <v>4445</v>
      </c>
      <c r="AN225" s="334">
        <f t="shared" si="271"/>
        <v>0</v>
      </c>
    </row>
    <row r="226" spans="1:40" s="158" customFormat="1" ht="21" x14ac:dyDescent="0.35">
      <c r="A226" s="154">
        <v>915</v>
      </c>
      <c r="B226" s="244" t="s">
        <v>88</v>
      </c>
      <c r="C226" s="225" t="s">
        <v>202</v>
      </c>
      <c r="D226" s="157">
        <v>43</v>
      </c>
      <c r="E226" s="157">
        <v>53</v>
      </c>
      <c r="F226" s="160">
        <v>2070</v>
      </c>
      <c r="G226" s="160">
        <v>2070</v>
      </c>
      <c r="H226" s="160">
        <v>2070</v>
      </c>
      <c r="I226" s="161">
        <f t="shared" si="281"/>
        <v>0</v>
      </c>
      <c r="J226" s="161">
        <f t="shared" si="281"/>
        <v>0</v>
      </c>
      <c r="K226" s="161">
        <f t="shared" si="281"/>
        <v>0</v>
      </c>
      <c r="L226" s="162">
        <v>2070</v>
      </c>
      <c r="M226" s="162">
        <v>2070</v>
      </c>
      <c r="N226" s="162">
        <v>2070</v>
      </c>
      <c r="O226" s="162"/>
      <c r="P226" s="162"/>
      <c r="Q226" s="162"/>
      <c r="R226" s="163">
        <f t="shared" si="277"/>
        <v>2070</v>
      </c>
      <c r="S226" s="163">
        <f t="shared" si="277"/>
        <v>2070</v>
      </c>
      <c r="T226" s="163">
        <f t="shared" si="277"/>
        <v>2070</v>
      </c>
      <c r="U226" s="162"/>
      <c r="V226" s="162"/>
      <c r="W226" s="162"/>
      <c r="X226" s="163">
        <f t="shared" si="301"/>
        <v>2070</v>
      </c>
      <c r="Y226" s="163">
        <f t="shared" si="301"/>
        <v>2070</v>
      </c>
      <c r="Z226" s="163">
        <f t="shared" si="301"/>
        <v>2070</v>
      </c>
      <c r="AA226" s="162"/>
      <c r="AB226" s="162"/>
      <c r="AC226" s="162"/>
      <c r="AD226" s="163">
        <f t="shared" si="302"/>
        <v>2070</v>
      </c>
      <c r="AE226" s="163">
        <f t="shared" si="302"/>
        <v>2070</v>
      </c>
      <c r="AF226" s="163">
        <f t="shared" si="302"/>
        <v>2070</v>
      </c>
      <c r="AG226" s="162"/>
      <c r="AH226" s="162"/>
      <c r="AI226" s="162"/>
      <c r="AJ226" s="163">
        <f t="shared" si="303"/>
        <v>2070</v>
      </c>
      <c r="AK226" s="163">
        <f t="shared" si="303"/>
        <v>2070</v>
      </c>
      <c r="AL226" s="163">
        <f t="shared" si="299"/>
        <v>2070</v>
      </c>
      <c r="AM226" s="337">
        <f t="shared" si="273"/>
        <v>2070</v>
      </c>
      <c r="AN226" s="334">
        <f t="shared" si="271"/>
        <v>0</v>
      </c>
    </row>
    <row r="227" spans="1:40" s="158" customFormat="1" ht="75" x14ac:dyDescent="0.35">
      <c r="A227" s="154">
        <v>915</v>
      </c>
      <c r="B227" s="244" t="s">
        <v>89</v>
      </c>
      <c r="C227" s="193" t="s">
        <v>203</v>
      </c>
      <c r="D227" s="157">
        <v>40</v>
      </c>
      <c r="E227" s="157">
        <v>54</v>
      </c>
      <c r="F227" s="160">
        <v>36</v>
      </c>
      <c r="G227" s="160">
        <v>36</v>
      </c>
      <c r="H227" s="160">
        <v>36</v>
      </c>
      <c r="I227" s="161">
        <f t="shared" si="281"/>
        <v>0</v>
      </c>
      <c r="J227" s="161">
        <f t="shared" si="281"/>
        <v>0</v>
      </c>
      <c r="K227" s="161">
        <f t="shared" si="281"/>
        <v>0</v>
      </c>
      <c r="L227" s="162">
        <v>36</v>
      </c>
      <c r="M227" s="162">
        <v>36</v>
      </c>
      <c r="N227" s="162">
        <v>36</v>
      </c>
      <c r="O227" s="162"/>
      <c r="P227" s="162"/>
      <c r="Q227" s="162"/>
      <c r="R227" s="163">
        <f t="shared" si="277"/>
        <v>36</v>
      </c>
      <c r="S227" s="163">
        <f t="shared" si="277"/>
        <v>36</v>
      </c>
      <c r="T227" s="163">
        <f t="shared" si="277"/>
        <v>36</v>
      </c>
      <c r="U227" s="162"/>
      <c r="V227" s="162"/>
      <c r="W227" s="162"/>
      <c r="X227" s="163">
        <f t="shared" si="301"/>
        <v>36</v>
      </c>
      <c r="Y227" s="163">
        <f t="shared" si="301"/>
        <v>36</v>
      </c>
      <c r="Z227" s="163">
        <f t="shared" si="301"/>
        <v>36</v>
      </c>
      <c r="AA227" s="162"/>
      <c r="AB227" s="162"/>
      <c r="AC227" s="162"/>
      <c r="AD227" s="163">
        <f t="shared" si="302"/>
        <v>36</v>
      </c>
      <c r="AE227" s="163">
        <f t="shared" si="302"/>
        <v>36</v>
      </c>
      <c r="AF227" s="163">
        <f t="shared" si="302"/>
        <v>36</v>
      </c>
      <c r="AG227" s="162"/>
      <c r="AH227" s="162"/>
      <c r="AI227" s="162"/>
      <c r="AJ227" s="163">
        <f t="shared" si="303"/>
        <v>36</v>
      </c>
      <c r="AK227" s="163">
        <f t="shared" si="303"/>
        <v>36</v>
      </c>
      <c r="AL227" s="163">
        <f t="shared" si="299"/>
        <v>36</v>
      </c>
      <c r="AM227" s="337">
        <f t="shared" si="273"/>
        <v>36</v>
      </c>
      <c r="AN227" s="334">
        <f t="shared" si="271"/>
        <v>0</v>
      </c>
    </row>
    <row r="228" spans="1:40" s="192" customFormat="1" ht="18.75" customHeight="1" x14ac:dyDescent="0.35">
      <c r="A228" s="154">
        <v>915</v>
      </c>
      <c r="B228" s="244" t="s">
        <v>90</v>
      </c>
      <c r="C228" s="193" t="s">
        <v>204</v>
      </c>
      <c r="D228" s="157"/>
      <c r="E228" s="157">
        <v>56</v>
      </c>
      <c r="F228" s="160"/>
      <c r="G228" s="160"/>
      <c r="H228" s="160"/>
      <c r="I228" s="191">
        <f t="shared" si="281"/>
        <v>60</v>
      </c>
      <c r="J228" s="161">
        <f t="shared" si="281"/>
        <v>60</v>
      </c>
      <c r="K228" s="161">
        <f t="shared" si="281"/>
        <v>60</v>
      </c>
      <c r="L228" s="162">
        <v>60</v>
      </c>
      <c r="M228" s="162">
        <v>60</v>
      </c>
      <c r="N228" s="162">
        <v>60</v>
      </c>
      <c r="O228" s="162"/>
      <c r="P228" s="162"/>
      <c r="Q228" s="162"/>
      <c r="R228" s="163">
        <f t="shared" si="277"/>
        <v>60</v>
      </c>
      <c r="S228" s="163">
        <f t="shared" si="277"/>
        <v>60</v>
      </c>
      <c r="T228" s="163">
        <f t="shared" si="277"/>
        <v>60</v>
      </c>
      <c r="U228" s="162"/>
      <c r="V228" s="162"/>
      <c r="W228" s="162"/>
      <c r="X228" s="163">
        <f t="shared" si="301"/>
        <v>60</v>
      </c>
      <c r="Y228" s="163">
        <f t="shared" si="301"/>
        <v>60</v>
      </c>
      <c r="Z228" s="163">
        <f t="shared" si="301"/>
        <v>60</v>
      </c>
      <c r="AA228" s="162"/>
      <c r="AB228" s="162"/>
      <c r="AC228" s="162"/>
      <c r="AD228" s="163">
        <f t="shared" si="302"/>
        <v>60</v>
      </c>
      <c r="AE228" s="163">
        <f t="shared" si="302"/>
        <v>60</v>
      </c>
      <c r="AF228" s="163">
        <f t="shared" si="302"/>
        <v>60</v>
      </c>
      <c r="AG228" s="162"/>
      <c r="AH228" s="162"/>
      <c r="AI228" s="162"/>
      <c r="AJ228" s="163">
        <f t="shared" si="303"/>
        <v>60</v>
      </c>
      <c r="AK228" s="163">
        <f t="shared" si="303"/>
        <v>60</v>
      </c>
      <c r="AL228" s="163">
        <f t="shared" si="299"/>
        <v>60</v>
      </c>
      <c r="AM228" s="337">
        <f t="shared" si="273"/>
        <v>60</v>
      </c>
      <c r="AN228" s="334">
        <f t="shared" ref="AN228:AN261" si="304">AL228-AM228</f>
        <v>0</v>
      </c>
    </row>
    <row r="229" spans="1:40" s="158" customFormat="1" ht="56.25" x14ac:dyDescent="0.35">
      <c r="A229" s="154">
        <v>915</v>
      </c>
      <c r="B229" s="244" t="s">
        <v>91</v>
      </c>
      <c r="C229" s="193" t="s">
        <v>205</v>
      </c>
      <c r="D229" s="157">
        <v>48</v>
      </c>
      <c r="E229" s="157">
        <v>61</v>
      </c>
      <c r="F229" s="160">
        <v>130196.4</v>
      </c>
      <c r="G229" s="160">
        <v>130196.4</v>
      </c>
      <c r="H229" s="160">
        <v>130196.4</v>
      </c>
      <c r="I229" s="161">
        <f t="shared" si="281"/>
        <v>3256.3999999999942</v>
      </c>
      <c r="J229" s="161">
        <f t="shared" si="281"/>
        <v>3256.3999999999942</v>
      </c>
      <c r="K229" s="161">
        <f t="shared" si="281"/>
        <v>3256.3999999999942</v>
      </c>
      <c r="L229" s="162">
        <v>133452.79999999999</v>
      </c>
      <c r="M229" s="162">
        <v>133452.79999999999</v>
      </c>
      <c r="N229" s="162">
        <v>133452.79999999999</v>
      </c>
      <c r="O229" s="162"/>
      <c r="P229" s="162"/>
      <c r="Q229" s="162"/>
      <c r="R229" s="163">
        <f t="shared" ref="R229:T259" si="305">L229+O229</f>
        <v>133452.79999999999</v>
      </c>
      <c r="S229" s="163">
        <f t="shared" si="305"/>
        <v>133452.79999999999</v>
      </c>
      <c r="T229" s="163">
        <f t="shared" si="305"/>
        <v>133452.79999999999</v>
      </c>
      <c r="U229" s="162"/>
      <c r="V229" s="162"/>
      <c r="W229" s="162"/>
      <c r="X229" s="163">
        <f t="shared" si="301"/>
        <v>133452.79999999999</v>
      </c>
      <c r="Y229" s="163">
        <f t="shared" si="301"/>
        <v>133452.79999999999</v>
      </c>
      <c r="Z229" s="163">
        <f t="shared" si="301"/>
        <v>133452.79999999999</v>
      </c>
      <c r="AA229" s="162"/>
      <c r="AB229" s="162"/>
      <c r="AC229" s="162"/>
      <c r="AD229" s="163">
        <f t="shared" si="302"/>
        <v>133452.79999999999</v>
      </c>
      <c r="AE229" s="163">
        <f t="shared" si="302"/>
        <v>133452.79999999999</v>
      </c>
      <c r="AF229" s="163">
        <f t="shared" si="302"/>
        <v>133452.79999999999</v>
      </c>
      <c r="AG229" s="162"/>
      <c r="AH229" s="162"/>
      <c r="AI229" s="162"/>
      <c r="AJ229" s="163">
        <f t="shared" si="303"/>
        <v>133452.79999999999</v>
      </c>
      <c r="AK229" s="163">
        <f t="shared" si="303"/>
        <v>133452.79999999999</v>
      </c>
      <c r="AL229" s="163">
        <f t="shared" si="299"/>
        <v>133452.79999999999</v>
      </c>
      <c r="AM229" s="337">
        <f t="shared" ref="AM229:AM261" si="306">AF229+AI229</f>
        <v>133452.79999999999</v>
      </c>
      <c r="AN229" s="334">
        <f t="shared" si="304"/>
        <v>0</v>
      </c>
    </row>
    <row r="230" spans="1:40" s="158" customFormat="1" ht="59.25" customHeight="1" x14ac:dyDescent="0.35">
      <c r="A230" s="154">
        <v>915</v>
      </c>
      <c r="B230" s="244" t="s">
        <v>92</v>
      </c>
      <c r="C230" s="193" t="s">
        <v>206</v>
      </c>
      <c r="D230" s="157">
        <v>48</v>
      </c>
      <c r="E230" s="157">
        <v>61</v>
      </c>
      <c r="F230" s="160">
        <v>50530.6</v>
      </c>
      <c r="G230" s="160">
        <v>50530.6</v>
      </c>
      <c r="H230" s="160">
        <v>50530.6</v>
      </c>
      <c r="I230" s="161">
        <f t="shared" si="281"/>
        <v>1037</v>
      </c>
      <c r="J230" s="161">
        <f t="shared" si="281"/>
        <v>1037</v>
      </c>
      <c r="K230" s="161">
        <f t="shared" si="281"/>
        <v>1037</v>
      </c>
      <c r="L230" s="162">
        <v>51567.6</v>
      </c>
      <c r="M230" s="162">
        <v>51567.6</v>
      </c>
      <c r="N230" s="162">
        <v>51567.6</v>
      </c>
      <c r="O230" s="162"/>
      <c r="P230" s="162"/>
      <c r="Q230" s="162"/>
      <c r="R230" s="163">
        <f t="shared" si="305"/>
        <v>51567.6</v>
      </c>
      <c r="S230" s="163">
        <f t="shared" si="305"/>
        <v>51567.6</v>
      </c>
      <c r="T230" s="163">
        <f t="shared" si="305"/>
        <v>51567.6</v>
      </c>
      <c r="U230" s="162"/>
      <c r="V230" s="162"/>
      <c r="W230" s="162"/>
      <c r="X230" s="163">
        <f t="shared" si="301"/>
        <v>51567.6</v>
      </c>
      <c r="Y230" s="163">
        <f t="shared" si="301"/>
        <v>51567.6</v>
      </c>
      <c r="Z230" s="163">
        <f t="shared" si="301"/>
        <v>51567.6</v>
      </c>
      <c r="AA230" s="162"/>
      <c r="AB230" s="162"/>
      <c r="AC230" s="162"/>
      <c r="AD230" s="163">
        <f t="shared" si="302"/>
        <v>51567.6</v>
      </c>
      <c r="AE230" s="163">
        <f t="shared" si="302"/>
        <v>51567.6</v>
      </c>
      <c r="AF230" s="163">
        <f t="shared" si="302"/>
        <v>51567.6</v>
      </c>
      <c r="AG230" s="162">
        <v>823.1</v>
      </c>
      <c r="AH230" s="162"/>
      <c r="AI230" s="162"/>
      <c r="AJ230" s="163">
        <f t="shared" si="303"/>
        <v>52390.7</v>
      </c>
      <c r="AK230" s="163">
        <f t="shared" si="303"/>
        <v>51567.6</v>
      </c>
      <c r="AL230" s="163">
        <f t="shared" si="299"/>
        <v>51567.6</v>
      </c>
      <c r="AM230" s="337">
        <f t="shared" si="306"/>
        <v>51567.6</v>
      </c>
      <c r="AN230" s="334">
        <f t="shared" si="304"/>
        <v>0</v>
      </c>
    </row>
    <row r="231" spans="1:40" s="158" customFormat="1" ht="38.25" x14ac:dyDescent="0.35">
      <c r="A231" s="154">
        <v>915</v>
      </c>
      <c r="B231" s="244" t="s">
        <v>93</v>
      </c>
      <c r="C231" s="225" t="s">
        <v>207</v>
      </c>
      <c r="D231" s="157">
        <v>46</v>
      </c>
      <c r="E231" s="157">
        <v>60</v>
      </c>
      <c r="F231" s="160">
        <v>1216</v>
      </c>
      <c r="G231" s="160">
        <v>1216</v>
      </c>
      <c r="H231" s="160">
        <v>1216</v>
      </c>
      <c r="I231" s="161">
        <f t="shared" ref="I231:K259" si="307">L231-F231</f>
        <v>0</v>
      </c>
      <c r="J231" s="161">
        <f t="shared" si="307"/>
        <v>0</v>
      </c>
      <c r="K231" s="161">
        <f t="shared" si="307"/>
        <v>0</v>
      </c>
      <c r="L231" s="162">
        <v>1216</v>
      </c>
      <c r="M231" s="162">
        <v>1216</v>
      </c>
      <c r="N231" s="162">
        <v>1216</v>
      </c>
      <c r="O231" s="162"/>
      <c r="P231" s="162"/>
      <c r="Q231" s="162"/>
      <c r="R231" s="163">
        <f t="shared" si="305"/>
        <v>1216</v>
      </c>
      <c r="S231" s="163">
        <f t="shared" si="305"/>
        <v>1216</v>
      </c>
      <c r="T231" s="163">
        <f t="shared" si="305"/>
        <v>1216</v>
      </c>
      <c r="U231" s="162"/>
      <c r="V231" s="162"/>
      <c r="W231" s="162"/>
      <c r="X231" s="163">
        <f t="shared" si="301"/>
        <v>1216</v>
      </c>
      <c r="Y231" s="163">
        <f t="shared" si="301"/>
        <v>1216</v>
      </c>
      <c r="Z231" s="163">
        <f t="shared" si="301"/>
        <v>1216</v>
      </c>
      <c r="AA231" s="162"/>
      <c r="AB231" s="162"/>
      <c r="AC231" s="162"/>
      <c r="AD231" s="163">
        <f t="shared" si="302"/>
        <v>1216</v>
      </c>
      <c r="AE231" s="163">
        <f t="shared" si="302"/>
        <v>1216</v>
      </c>
      <c r="AF231" s="163">
        <f t="shared" si="302"/>
        <v>1216</v>
      </c>
      <c r="AG231" s="162">
        <v>-542</v>
      </c>
      <c r="AH231" s="162">
        <v>-1216</v>
      </c>
      <c r="AI231" s="162">
        <v>-1216</v>
      </c>
      <c r="AJ231" s="163">
        <f t="shared" si="303"/>
        <v>674</v>
      </c>
      <c r="AK231" s="163">
        <f t="shared" si="303"/>
        <v>0</v>
      </c>
      <c r="AL231" s="163">
        <f t="shared" si="299"/>
        <v>0</v>
      </c>
      <c r="AM231" s="337">
        <f t="shared" si="306"/>
        <v>0</v>
      </c>
      <c r="AN231" s="334">
        <f t="shared" si="304"/>
        <v>0</v>
      </c>
    </row>
    <row r="232" spans="1:40" s="158" customFormat="1" ht="38.25" x14ac:dyDescent="0.35">
      <c r="A232" s="154">
        <v>915</v>
      </c>
      <c r="B232" s="244" t="s">
        <v>106</v>
      </c>
      <c r="C232" s="225" t="s">
        <v>220</v>
      </c>
      <c r="D232" s="157">
        <v>45</v>
      </c>
      <c r="E232" s="157">
        <v>58</v>
      </c>
      <c r="F232" s="160">
        <v>1471</v>
      </c>
      <c r="G232" s="160">
        <v>1471</v>
      </c>
      <c r="H232" s="160">
        <v>1471</v>
      </c>
      <c r="I232" s="161">
        <f t="shared" si="307"/>
        <v>0</v>
      </c>
      <c r="J232" s="161">
        <f t="shared" si="307"/>
        <v>0</v>
      </c>
      <c r="K232" s="161">
        <f t="shared" si="307"/>
        <v>0</v>
      </c>
      <c r="L232" s="162">
        <v>1471</v>
      </c>
      <c r="M232" s="162">
        <v>1471</v>
      </c>
      <c r="N232" s="162">
        <v>1471</v>
      </c>
      <c r="O232" s="162"/>
      <c r="P232" s="162"/>
      <c r="Q232" s="162"/>
      <c r="R232" s="163">
        <f t="shared" si="305"/>
        <v>1471</v>
      </c>
      <c r="S232" s="163">
        <f t="shared" si="305"/>
        <v>1471</v>
      </c>
      <c r="T232" s="163">
        <f t="shared" si="305"/>
        <v>1471</v>
      </c>
      <c r="U232" s="162"/>
      <c r="V232" s="162"/>
      <c r="W232" s="162"/>
      <c r="X232" s="163">
        <f t="shared" si="301"/>
        <v>1471</v>
      </c>
      <c r="Y232" s="163">
        <f t="shared" si="301"/>
        <v>1471</v>
      </c>
      <c r="Z232" s="163">
        <f t="shared" si="301"/>
        <v>1471</v>
      </c>
      <c r="AA232" s="162"/>
      <c r="AB232" s="162"/>
      <c r="AC232" s="162"/>
      <c r="AD232" s="163">
        <f t="shared" si="302"/>
        <v>1471</v>
      </c>
      <c r="AE232" s="163">
        <f t="shared" si="302"/>
        <v>1471</v>
      </c>
      <c r="AF232" s="163">
        <f t="shared" si="302"/>
        <v>1471</v>
      </c>
      <c r="AG232" s="162"/>
      <c r="AH232" s="162"/>
      <c r="AI232" s="162"/>
      <c r="AJ232" s="163">
        <f t="shared" si="303"/>
        <v>1471</v>
      </c>
      <c r="AK232" s="163">
        <f t="shared" si="303"/>
        <v>1471</v>
      </c>
      <c r="AL232" s="163">
        <f t="shared" si="299"/>
        <v>1471</v>
      </c>
      <c r="AM232" s="337">
        <f t="shared" si="306"/>
        <v>1471</v>
      </c>
      <c r="AN232" s="334">
        <f t="shared" si="304"/>
        <v>0</v>
      </c>
    </row>
    <row r="233" spans="1:40" s="158" customFormat="1" ht="38.25" x14ac:dyDescent="0.35">
      <c r="A233" s="154">
        <v>915</v>
      </c>
      <c r="B233" s="244" t="s">
        <v>107</v>
      </c>
      <c r="C233" s="225" t="s">
        <v>221</v>
      </c>
      <c r="D233" s="157">
        <v>49</v>
      </c>
      <c r="E233" s="157">
        <v>63</v>
      </c>
      <c r="F233" s="160">
        <v>28219.9</v>
      </c>
      <c r="G233" s="160">
        <v>28219.9</v>
      </c>
      <c r="H233" s="160">
        <v>28219.9</v>
      </c>
      <c r="I233" s="161">
        <f t="shared" si="307"/>
        <v>0</v>
      </c>
      <c r="J233" s="161">
        <f t="shared" si="307"/>
        <v>0</v>
      </c>
      <c r="K233" s="161">
        <f t="shared" si="307"/>
        <v>0</v>
      </c>
      <c r="L233" s="162">
        <v>28219.9</v>
      </c>
      <c r="M233" s="162">
        <v>28219.9</v>
      </c>
      <c r="N233" s="162">
        <v>28219.9</v>
      </c>
      <c r="O233" s="162"/>
      <c r="P233" s="162"/>
      <c r="Q233" s="162"/>
      <c r="R233" s="163">
        <f t="shared" si="305"/>
        <v>28219.9</v>
      </c>
      <c r="S233" s="163">
        <f t="shared" si="305"/>
        <v>28219.9</v>
      </c>
      <c r="T233" s="163">
        <f t="shared" si="305"/>
        <v>28219.9</v>
      </c>
      <c r="U233" s="162"/>
      <c r="V233" s="162"/>
      <c r="W233" s="162"/>
      <c r="X233" s="163">
        <f t="shared" si="301"/>
        <v>28219.9</v>
      </c>
      <c r="Y233" s="163">
        <f t="shared" si="301"/>
        <v>28219.9</v>
      </c>
      <c r="Z233" s="163">
        <f t="shared" si="301"/>
        <v>28219.9</v>
      </c>
      <c r="AA233" s="162"/>
      <c r="AB233" s="162"/>
      <c r="AC233" s="162"/>
      <c r="AD233" s="163">
        <f t="shared" si="302"/>
        <v>28219.9</v>
      </c>
      <c r="AE233" s="163">
        <f t="shared" si="302"/>
        <v>28219.9</v>
      </c>
      <c r="AF233" s="163">
        <f t="shared" si="302"/>
        <v>28219.9</v>
      </c>
      <c r="AG233" s="162"/>
      <c r="AH233" s="162"/>
      <c r="AI233" s="162"/>
      <c r="AJ233" s="163">
        <f t="shared" si="303"/>
        <v>28219.9</v>
      </c>
      <c r="AK233" s="163">
        <f t="shared" si="303"/>
        <v>28219.9</v>
      </c>
      <c r="AL233" s="163">
        <f t="shared" si="299"/>
        <v>28219.9</v>
      </c>
      <c r="AM233" s="337">
        <f t="shared" si="306"/>
        <v>28219.9</v>
      </c>
      <c r="AN233" s="334">
        <f t="shared" si="304"/>
        <v>0</v>
      </c>
    </row>
    <row r="234" spans="1:40" s="158" customFormat="1" ht="21" x14ac:dyDescent="0.35">
      <c r="A234" s="154">
        <v>915</v>
      </c>
      <c r="B234" s="244" t="s">
        <v>99</v>
      </c>
      <c r="C234" s="225" t="s">
        <v>213</v>
      </c>
      <c r="D234" s="157">
        <v>45</v>
      </c>
      <c r="E234" s="157">
        <v>56</v>
      </c>
      <c r="F234" s="160">
        <v>6903</v>
      </c>
      <c r="G234" s="160">
        <v>6903</v>
      </c>
      <c r="H234" s="160">
        <v>6903</v>
      </c>
      <c r="I234" s="161">
        <f t="shared" si="307"/>
        <v>0</v>
      </c>
      <c r="J234" s="161">
        <f t="shared" si="307"/>
        <v>0</v>
      </c>
      <c r="K234" s="161">
        <f t="shared" si="307"/>
        <v>0</v>
      </c>
      <c r="L234" s="162">
        <v>6903</v>
      </c>
      <c r="M234" s="162">
        <v>6903</v>
      </c>
      <c r="N234" s="162">
        <v>6903</v>
      </c>
      <c r="O234" s="162"/>
      <c r="P234" s="162"/>
      <c r="Q234" s="162"/>
      <c r="R234" s="163">
        <f t="shared" si="305"/>
        <v>6903</v>
      </c>
      <c r="S234" s="163">
        <f t="shared" si="305"/>
        <v>6903</v>
      </c>
      <c r="T234" s="163">
        <f t="shared" si="305"/>
        <v>6903</v>
      </c>
      <c r="U234" s="162"/>
      <c r="V234" s="162"/>
      <c r="W234" s="162"/>
      <c r="X234" s="163">
        <f t="shared" si="301"/>
        <v>6903</v>
      </c>
      <c r="Y234" s="163">
        <f t="shared" si="301"/>
        <v>6903</v>
      </c>
      <c r="Z234" s="163">
        <f t="shared" si="301"/>
        <v>6903</v>
      </c>
      <c r="AA234" s="162"/>
      <c r="AB234" s="162"/>
      <c r="AC234" s="162"/>
      <c r="AD234" s="163">
        <f t="shared" si="302"/>
        <v>6903</v>
      </c>
      <c r="AE234" s="163">
        <f t="shared" si="302"/>
        <v>6903</v>
      </c>
      <c r="AF234" s="163">
        <f t="shared" si="302"/>
        <v>6903</v>
      </c>
      <c r="AG234" s="162"/>
      <c r="AH234" s="162"/>
      <c r="AI234" s="162"/>
      <c r="AJ234" s="163">
        <f t="shared" si="303"/>
        <v>6903</v>
      </c>
      <c r="AK234" s="163">
        <f t="shared" si="303"/>
        <v>6903</v>
      </c>
      <c r="AL234" s="163">
        <f t="shared" si="299"/>
        <v>6903</v>
      </c>
      <c r="AM234" s="337">
        <f t="shared" si="306"/>
        <v>6903</v>
      </c>
      <c r="AN234" s="334">
        <f t="shared" si="304"/>
        <v>0</v>
      </c>
    </row>
    <row r="235" spans="1:40" s="158" customFormat="1" ht="21" x14ac:dyDescent="0.35">
      <c r="A235" s="154">
        <v>915</v>
      </c>
      <c r="B235" s="244" t="s">
        <v>100</v>
      </c>
      <c r="C235" s="193" t="s">
        <v>214</v>
      </c>
      <c r="D235" s="157">
        <v>44</v>
      </c>
      <c r="E235" s="157">
        <v>57</v>
      </c>
      <c r="F235" s="160">
        <v>29.1</v>
      </c>
      <c r="G235" s="160">
        <v>29.1</v>
      </c>
      <c r="H235" s="160">
        <v>29.1</v>
      </c>
      <c r="I235" s="161">
        <f t="shared" si="307"/>
        <v>0</v>
      </c>
      <c r="J235" s="161">
        <f t="shared" si="307"/>
        <v>0</v>
      </c>
      <c r="K235" s="161">
        <f t="shared" si="307"/>
        <v>0</v>
      </c>
      <c r="L235" s="162">
        <v>29.1</v>
      </c>
      <c r="M235" s="162">
        <v>29.1</v>
      </c>
      <c r="N235" s="162">
        <v>29.1</v>
      </c>
      <c r="O235" s="162"/>
      <c r="P235" s="162"/>
      <c r="Q235" s="162"/>
      <c r="R235" s="163">
        <f t="shared" si="305"/>
        <v>29.1</v>
      </c>
      <c r="S235" s="163">
        <f t="shared" si="305"/>
        <v>29.1</v>
      </c>
      <c r="T235" s="163">
        <f t="shared" si="305"/>
        <v>29.1</v>
      </c>
      <c r="U235" s="162"/>
      <c r="V235" s="162"/>
      <c r="W235" s="162"/>
      <c r="X235" s="163">
        <f t="shared" si="301"/>
        <v>29.1</v>
      </c>
      <c r="Y235" s="163">
        <f t="shared" si="301"/>
        <v>29.1</v>
      </c>
      <c r="Z235" s="163">
        <f t="shared" si="301"/>
        <v>29.1</v>
      </c>
      <c r="AA235" s="162"/>
      <c r="AB235" s="162"/>
      <c r="AC235" s="162"/>
      <c r="AD235" s="163">
        <f t="shared" si="302"/>
        <v>29.1</v>
      </c>
      <c r="AE235" s="163">
        <f t="shared" si="302"/>
        <v>29.1</v>
      </c>
      <c r="AF235" s="163">
        <f t="shared" si="302"/>
        <v>29.1</v>
      </c>
      <c r="AG235" s="162"/>
      <c r="AH235" s="162"/>
      <c r="AI235" s="162"/>
      <c r="AJ235" s="163">
        <f t="shared" si="303"/>
        <v>29.1</v>
      </c>
      <c r="AK235" s="163">
        <f t="shared" si="303"/>
        <v>29.1</v>
      </c>
      <c r="AL235" s="163">
        <f t="shared" si="299"/>
        <v>29.1</v>
      </c>
      <c r="AM235" s="337">
        <f t="shared" si="306"/>
        <v>29.1</v>
      </c>
      <c r="AN235" s="334">
        <f t="shared" si="304"/>
        <v>0</v>
      </c>
    </row>
    <row r="236" spans="1:40" s="192" customFormat="1" ht="48.75" customHeight="1" x14ac:dyDescent="0.35">
      <c r="A236" s="154">
        <v>915</v>
      </c>
      <c r="B236" s="244" t="s">
        <v>413</v>
      </c>
      <c r="C236" s="226" t="s">
        <v>414</v>
      </c>
      <c r="D236" s="157"/>
      <c r="E236" s="157"/>
      <c r="F236" s="160"/>
      <c r="G236" s="160"/>
      <c r="H236" s="160"/>
      <c r="I236" s="191"/>
      <c r="J236" s="161"/>
      <c r="K236" s="161"/>
      <c r="L236" s="162">
        <v>0</v>
      </c>
      <c r="M236" s="162">
        <v>0</v>
      </c>
      <c r="N236" s="162">
        <v>0</v>
      </c>
      <c r="O236" s="162">
        <v>2523.4</v>
      </c>
      <c r="P236" s="162">
        <v>2523.4</v>
      </c>
      <c r="Q236" s="162">
        <v>2523.4</v>
      </c>
      <c r="R236" s="216">
        <f t="shared" si="305"/>
        <v>2523.4</v>
      </c>
      <c r="S236" s="163">
        <f t="shared" si="305"/>
        <v>2523.4</v>
      </c>
      <c r="T236" s="163">
        <f t="shared" si="305"/>
        <v>2523.4</v>
      </c>
      <c r="U236" s="162"/>
      <c r="V236" s="162"/>
      <c r="W236" s="162"/>
      <c r="X236" s="216">
        <f t="shared" si="301"/>
        <v>2523.4</v>
      </c>
      <c r="Y236" s="163">
        <f t="shared" si="301"/>
        <v>2523.4</v>
      </c>
      <c r="Z236" s="163">
        <f t="shared" si="301"/>
        <v>2523.4</v>
      </c>
      <c r="AA236" s="162"/>
      <c r="AB236" s="162"/>
      <c r="AC236" s="162"/>
      <c r="AD236" s="216">
        <f t="shared" si="302"/>
        <v>2523.4</v>
      </c>
      <c r="AE236" s="163">
        <f t="shared" si="302"/>
        <v>2523.4</v>
      </c>
      <c r="AF236" s="163">
        <f t="shared" si="302"/>
        <v>2523.4</v>
      </c>
      <c r="AG236" s="162">
        <v>-2009.4</v>
      </c>
      <c r="AH236" s="162">
        <v>-2523.4</v>
      </c>
      <c r="AI236" s="162">
        <v>-2523.4</v>
      </c>
      <c r="AJ236" s="216">
        <f t="shared" si="303"/>
        <v>514</v>
      </c>
      <c r="AK236" s="163">
        <f t="shared" si="303"/>
        <v>0</v>
      </c>
      <c r="AL236" s="163">
        <f t="shared" si="299"/>
        <v>0</v>
      </c>
      <c r="AM236" s="337">
        <f t="shared" si="306"/>
        <v>0</v>
      </c>
      <c r="AN236" s="334">
        <f t="shared" si="304"/>
        <v>0</v>
      </c>
    </row>
    <row r="237" spans="1:40" s="158" customFormat="1" ht="57" x14ac:dyDescent="0.35">
      <c r="A237" s="154">
        <v>915</v>
      </c>
      <c r="B237" s="244" t="s">
        <v>101</v>
      </c>
      <c r="C237" s="225" t="s">
        <v>215</v>
      </c>
      <c r="D237" s="157">
        <v>52</v>
      </c>
      <c r="E237" s="157">
        <v>65</v>
      </c>
      <c r="F237" s="160">
        <v>654.70000000000005</v>
      </c>
      <c r="G237" s="160"/>
      <c r="H237" s="160">
        <v>654.70000000000005</v>
      </c>
      <c r="I237" s="161">
        <f t="shared" si="307"/>
        <v>0</v>
      </c>
      <c r="J237" s="161">
        <f t="shared" si="307"/>
        <v>0</v>
      </c>
      <c r="K237" s="161">
        <f t="shared" si="307"/>
        <v>0</v>
      </c>
      <c r="L237" s="162">
        <v>654.70000000000005</v>
      </c>
      <c r="M237" s="162">
        <v>0</v>
      </c>
      <c r="N237" s="162">
        <v>654.70000000000005</v>
      </c>
      <c r="O237" s="162">
        <v>-654.70000000000005</v>
      </c>
      <c r="P237" s="162">
        <v>0</v>
      </c>
      <c r="Q237" s="162">
        <v>-654.70000000000005</v>
      </c>
      <c r="R237" s="163">
        <f t="shared" si="305"/>
        <v>0</v>
      </c>
      <c r="S237" s="163">
        <f t="shared" si="305"/>
        <v>0</v>
      </c>
      <c r="T237" s="163">
        <f t="shared" si="305"/>
        <v>0</v>
      </c>
      <c r="U237" s="162"/>
      <c r="V237" s="162"/>
      <c r="W237" s="162"/>
      <c r="X237" s="163">
        <f t="shared" si="301"/>
        <v>0</v>
      </c>
      <c r="Y237" s="163">
        <f t="shared" si="301"/>
        <v>0</v>
      </c>
      <c r="Z237" s="163">
        <f t="shared" si="301"/>
        <v>0</v>
      </c>
      <c r="AA237" s="162"/>
      <c r="AB237" s="162"/>
      <c r="AC237" s="162"/>
      <c r="AD237" s="163">
        <f t="shared" si="302"/>
        <v>0</v>
      </c>
      <c r="AE237" s="163">
        <f t="shared" si="302"/>
        <v>0</v>
      </c>
      <c r="AF237" s="163">
        <f t="shared" si="302"/>
        <v>0</v>
      </c>
      <c r="AG237" s="162"/>
      <c r="AH237" s="162"/>
      <c r="AI237" s="162"/>
      <c r="AJ237" s="163">
        <f t="shared" si="303"/>
        <v>0</v>
      </c>
      <c r="AK237" s="163">
        <f t="shared" si="303"/>
        <v>0</v>
      </c>
      <c r="AL237" s="163">
        <f t="shared" si="299"/>
        <v>0</v>
      </c>
      <c r="AM237" s="337">
        <f t="shared" si="306"/>
        <v>0</v>
      </c>
      <c r="AN237" s="334">
        <f t="shared" si="304"/>
        <v>0</v>
      </c>
    </row>
    <row r="238" spans="1:40" s="158" customFormat="1" ht="38.25" x14ac:dyDescent="0.35">
      <c r="A238" s="154">
        <v>915</v>
      </c>
      <c r="B238" s="244" t="s">
        <v>102</v>
      </c>
      <c r="C238" s="225" t="s">
        <v>216</v>
      </c>
      <c r="D238" s="157">
        <v>47</v>
      </c>
      <c r="E238" s="157">
        <v>62</v>
      </c>
      <c r="F238" s="160">
        <v>10</v>
      </c>
      <c r="G238" s="160">
        <v>10</v>
      </c>
      <c r="H238" s="160">
        <v>10</v>
      </c>
      <c r="I238" s="161">
        <f t="shared" si="307"/>
        <v>0</v>
      </c>
      <c r="J238" s="161">
        <f t="shared" si="307"/>
        <v>0</v>
      </c>
      <c r="K238" s="161">
        <f t="shared" si="307"/>
        <v>0</v>
      </c>
      <c r="L238" s="162">
        <v>10</v>
      </c>
      <c r="M238" s="162">
        <v>10</v>
      </c>
      <c r="N238" s="162">
        <v>10</v>
      </c>
      <c r="O238" s="162"/>
      <c r="P238" s="162"/>
      <c r="Q238" s="162"/>
      <c r="R238" s="163">
        <f t="shared" si="305"/>
        <v>10</v>
      </c>
      <c r="S238" s="163">
        <f t="shared" si="305"/>
        <v>10</v>
      </c>
      <c r="T238" s="163">
        <f t="shared" si="305"/>
        <v>10</v>
      </c>
      <c r="U238" s="162"/>
      <c r="V238" s="162"/>
      <c r="W238" s="162"/>
      <c r="X238" s="163">
        <f t="shared" si="301"/>
        <v>10</v>
      </c>
      <c r="Y238" s="163">
        <f t="shared" si="301"/>
        <v>10</v>
      </c>
      <c r="Z238" s="163">
        <f t="shared" si="301"/>
        <v>10</v>
      </c>
      <c r="AA238" s="162"/>
      <c r="AB238" s="162"/>
      <c r="AC238" s="162"/>
      <c r="AD238" s="163">
        <f t="shared" si="302"/>
        <v>10</v>
      </c>
      <c r="AE238" s="163">
        <f t="shared" si="302"/>
        <v>10</v>
      </c>
      <c r="AF238" s="163">
        <f t="shared" si="302"/>
        <v>10</v>
      </c>
      <c r="AG238" s="162"/>
      <c r="AH238" s="162"/>
      <c r="AI238" s="162"/>
      <c r="AJ238" s="163">
        <f t="shared" si="303"/>
        <v>10</v>
      </c>
      <c r="AK238" s="163">
        <f t="shared" si="303"/>
        <v>10</v>
      </c>
      <c r="AL238" s="163">
        <f t="shared" si="299"/>
        <v>10</v>
      </c>
      <c r="AM238" s="337">
        <f t="shared" si="306"/>
        <v>10</v>
      </c>
      <c r="AN238" s="334">
        <f t="shared" si="304"/>
        <v>0</v>
      </c>
    </row>
    <row r="239" spans="1:40" s="192" customFormat="1" ht="37.5" customHeight="1" x14ac:dyDescent="0.35">
      <c r="A239" s="154">
        <v>919</v>
      </c>
      <c r="B239" s="244"/>
      <c r="C239" s="193" t="s">
        <v>318</v>
      </c>
      <c r="D239" s="157"/>
      <c r="E239" s="157">
        <v>80</v>
      </c>
      <c r="F239" s="160">
        <v>0</v>
      </c>
      <c r="G239" s="160">
        <v>0</v>
      </c>
      <c r="H239" s="160">
        <v>0</v>
      </c>
      <c r="I239" s="191">
        <f t="shared" si="307"/>
        <v>0</v>
      </c>
      <c r="J239" s="161">
        <f t="shared" si="307"/>
        <v>250</v>
      </c>
      <c r="K239" s="161">
        <f t="shared" si="307"/>
        <v>0</v>
      </c>
      <c r="L239" s="162">
        <v>0</v>
      </c>
      <c r="M239" s="162">
        <v>250</v>
      </c>
      <c r="N239" s="162">
        <v>0</v>
      </c>
      <c r="O239" s="162"/>
      <c r="P239" s="162"/>
      <c r="Q239" s="162"/>
      <c r="R239" s="163">
        <f t="shared" si="305"/>
        <v>0</v>
      </c>
      <c r="S239" s="163">
        <f t="shared" si="305"/>
        <v>250</v>
      </c>
      <c r="T239" s="163">
        <f t="shared" si="305"/>
        <v>0</v>
      </c>
      <c r="U239" s="162"/>
      <c r="V239" s="162"/>
      <c r="W239" s="162"/>
      <c r="X239" s="163">
        <f t="shared" si="301"/>
        <v>0</v>
      </c>
      <c r="Y239" s="163">
        <f t="shared" si="301"/>
        <v>250</v>
      </c>
      <c r="Z239" s="163">
        <f t="shared" si="301"/>
        <v>0</v>
      </c>
      <c r="AA239" s="162"/>
      <c r="AB239" s="162"/>
      <c r="AC239" s="162"/>
      <c r="AD239" s="163">
        <f t="shared" si="302"/>
        <v>0</v>
      </c>
      <c r="AE239" s="163">
        <f t="shared" si="302"/>
        <v>250</v>
      </c>
      <c r="AF239" s="163">
        <v>0</v>
      </c>
      <c r="AG239" s="162"/>
      <c r="AH239" s="162"/>
      <c r="AI239" s="162"/>
      <c r="AJ239" s="163">
        <f t="shared" si="303"/>
        <v>0</v>
      </c>
      <c r="AK239" s="163">
        <f t="shared" si="303"/>
        <v>250</v>
      </c>
      <c r="AL239" s="163">
        <f t="shared" si="299"/>
        <v>0</v>
      </c>
      <c r="AM239" s="337">
        <f t="shared" si="306"/>
        <v>0</v>
      </c>
      <c r="AN239" s="334">
        <f t="shared" si="304"/>
        <v>0</v>
      </c>
    </row>
    <row r="240" spans="1:40" s="192" customFormat="1" ht="37.5" customHeight="1" x14ac:dyDescent="0.35">
      <c r="A240" s="154">
        <v>919</v>
      </c>
      <c r="B240" s="244" t="s">
        <v>415</v>
      </c>
      <c r="C240" s="193" t="s">
        <v>396</v>
      </c>
      <c r="D240" s="157"/>
      <c r="E240" s="157">
        <v>80</v>
      </c>
      <c r="F240" s="160"/>
      <c r="G240" s="160"/>
      <c r="H240" s="160"/>
      <c r="I240" s="191">
        <f t="shared" si="307"/>
        <v>1068</v>
      </c>
      <c r="J240" s="161">
        <f t="shared" si="307"/>
        <v>1068</v>
      </c>
      <c r="K240" s="161">
        <f t="shared" si="307"/>
        <v>1068</v>
      </c>
      <c r="L240" s="162">
        <v>1068</v>
      </c>
      <c r="M240" s="162">
        <v>1068</v>
      </c>
      <c r="N240" s="162">
        <v>1068</v>
      </c>
      <c r="O240" s="162"/>
      <c r="P240" s="162"/>
      <c r="Q240" s="162"/>
      <c r="R240" s="163">
        <f t="shared" si="305"/>
        <v>1068</v>
      </c>
      <c r="S240" s="163">
        <f t="shared" si="305"/>
        <v>1068</v>
      </c>
      <c r="T240" s="163">
        <f t="shared" si="305"/>
        <v>1068</v>
      </c>
      <c r="U240" s="162"/>
      <c r="V240" s="162"/>
      <c r="W240" s="162"/>
      <c r="X240" s="163">
        <f t="shared" si="301"/>
        <v>1068</v>
      </c>
      <c r="Y240" s="163">
        <f t="shared" si="301"/>
        <v>1068</v>
      </c>
      <c r="Z240" s="163">
        <f t="shared" si="301"/>
        <v>1068</v>
      </c>
      <c r="AA240" s="162"/>
      <c r="AB240" s="162"/>
      <c r="AC240" s="162"/>
      <c r="AD240" s="163">
        <f t="shared" si="302"/>
        <v>1068</v>
      </c>
      <c r="AE240" s="163">
        <f t="shared" si="302"/>
        <v>1068</v>
      </c>
      <c r="AF240" s="163">
        <f t="shared" si="302"/>
        <v>1068</v>
      </c>
      <c r="AG240" s="162"/>
      <c r="AH240" s="162"/>
      <c r="AI240" s="162"/>
      <c r="AJ240" s="163">
        <f t="shared" si="303"/>
        <v>1068</v>
      </c>
      <c r="AK240" s="163">
        <f t="shared" si="303"/>
        <v>1068</v>
      </c>
      <c r="AL240" s="163">
        <f t="shared" si="299"/>
        <v>1068</v>
      </c>
      <c r="AM240" s="337">
        <f t="shared" si="306"/>
        <v>1068</v>
      </c>
      <c r="AN240" s="334">
        <f t="shared" si="304"/>
        <v>0</v>
      </c>
    </row>
    <row r="241" spans="1:40" s="158" customFormat="1" ht="37.5" x14ac:dyDescent="0.35">
      <c r="A241" s="154">
        <v>911</v>
      </c>
      <c r="B241" s="244" t="s">
        <v>316</v>
      </c>
      <c r="C241" s="193" t="s">
        <v>339</v>
      </c>
      <c r="D241" s="157">
        <v>63</v>
      </c>
      <c r="E241" s="157">
        <v>76</v>
      </c>
      <c r="F241" s="160">
        <v>250</v>
      </c>
      <c r="G241" s="160">
        <v>250</v>
      </c>
      <c r="H241" s="160">
        <v>250</v>
      </c>
      <c r="I241" s="191">
        <f t="shared" si="307"/>
        <v>0</v>
      </c>
      <c r="J241" s="161">
        <f t="shared" si="307"/>
        <v>0</v>
      </c>
      <c r="K241" s="161">
        <f t="shared" si="307"/>
        <v>0</v>
      </c>
      <c r="L241" s="162">
        <v>250</v>
      </c>
      <c r="M241" s="162">
        <v>250</v>
      </c>
      <c r="N241" s="162">
        <v>250</v>
      </c>
      <c r="O241" s="162"/>
      <c r="P241" s="162"/>
      <c r="Q241" s="162"/>
      <c r="R241" s="163">
        <f t="shared" si="305"/>
        <v>250</v>
      </c>
      <c r="S241" s="163">
        <f t="shared" si="305"/>
        <v>250</v>
      </c>
      <c r="T241" s="163">
        <f t="shared" si="305"/>
        <v>250</v>
      </c>
      <c r="U241" s="162"/>
      <c r="V241" s="162"/>
      <c r="W241" s="162"/>
      <c r="X241" s="163">
        <f t="shared" si="301"/>
        <v>250</v>
      </c>
      <c r="Y241" s="163">
        <f t="shared" si="301"/>
        <v>250</v>
      </c>
      <c r="Z241" s="163">
        <f t="shared" si="301"/>
        <v>250</v>
      </c>
      <c r="AA241" s="162"/>
      <c r="AB241" s="162"/>
      <c r="AC241" s="162"/>
      <c r="AD241" s="163">
        <f t="shared" si="302"/>
        <v>250</v>
      </c>
      <c r="AE241" s="163">
        <f t="shared" si="302"/>
        <v>250</v>
      </c>
      <c r="AF241" s="163">
        <f t="shared" si="302"/>
        <v>250</v>
      </c>
      <c r="AG241" s="162"/>
      <c r="AH241" s="162"/>
      <c r="AI241" s="162"/>
      <c r="AJ241" s="163">
        <f t="shared" si="303"/>
        <v>250</v>
      </c>
      <c r="AK241" s="163">
        <f t="shared" si="303"/>
        <v>250</v>
      </c>
      <c r="AL241" s="163">
        <f t="shared" si="299"/>
        <v>250</v>
      </c>
      <c r="AM241" s="337">
        <f t="shared" si="306"/>
        <v>250</v>
      </c>
      <c r="AN241" s="334">
        <f t="shared" si="304"/>
        <v>0</v>
      </c>
    </row>
    <row r="242" spans="1:40" s="158" customFormat="1" ht="112.5" x14ac:dyDescent="0.35">
      <c r="A242" s="154">
        <v>911</v>
      </c>
      <c r="B242" s="244" t="s">
        <v>85</v>
      </c>
      <c r="C242" s="193" t="s">
        <v>340</v>
      </c>
      <c r="D242" s="157">
        <v>61</v>
      </c>
      <c r="E242" s="157">
        <v>74</v>
      </c>
      <c r="F242" s="160">
        <v>3245.9</v>
      </c>
      <c r="G242" s="160">
        <v>3245.9</v>
      </c>
      <c r="H242" s="160">
        <v>3245.9</v>
      </c>
      <c r="I242" s="161">
        <f t="shared" si="307"/>
        <v>0</v>
      </c>
      <c r="J242" s="161">
        <f t="shared" si="307"/>
        <v>0</v>
      </c>
      <c r="K242" s="161">
        <f t="shared" si="307"/>
        <v>0</v>
      </c>
      <c r="L242" s="162">
        <v>3245.9</v>
      </c>
      <c r="M242" s="162">
        <v>3245.9</v>
      </c>
      <c r="N242" s="162">
        <v>3245.9</v>
      </c>
      <c r="O242" s="162"/>
      <c r="P242" s="162"/>
      <c r="Q242" s="162"/>
      <c r="R242" s="163">
        <f t="shared" si="305"/>
        <v>3245.9</v>
      </c>
      <c r="S242" s="163">
        <f t="shared" si="305"/>
        <v>3245.9</v>
      </c>
      <c r="T242" s="163">
        <f t="shared" si="305"/>
        <v>3245.9</v>
      </c>
      <c r="U242" s="162">
        <v>296.89999999999998</v>
      </c>
      <c r="V242" s="162">
        <v>296.89999999999998</v>
      </c>
      <c r="W242" s="162">
        <v>296.89999999999998</v>
      </c>
      <c r="X242" s="163">
        <f t="shared" si="301"/>
        <v>3542.8</v>
      </c>
      <c r="Y242" s="163">
        <f t="shared" si="301"/>
        <v>3542.8</v>
      </c>
      <c r="Z242" s="163">
        <f t="shared" si="301"/>
        <v>3542.8</v>
      </c>
      <c r="AA242" s="162"/>
      <c r="AB242" s="162"/>
      <c r="AC242" s="162"/>
      <c r="AD242" s="163">
        <f t="shared" si="302"/>
        <v>3542.8</v>
      </c>
      <c r="AE242" s="163">
        <f t="shared" si="302"/>
        <v>3542.8</v>
      </c>
      <c r="AF242" s="163">
        <f t="shared" si="302"/>
        <v>3542.8</v>
      </c>
      <c r="AG242" s="162"/>
      <c r="AH242" s="162"/>
      <c r="AI242" s="162"/>
      <c r="AJ242" s="163">
        <f t="shared" si="303"/>
        <v>3542.8</v>
      </c>
      <c r="AK242" s="163">
        <f t="shared" si="303"/>
        <v>3542.8</v>
      </c>
      <c r="AL242" s="163">
        <f t="shared" si="299"/>
        <v>3542.8</v>
      </c>
      <c r="AM242" s="337">
        <f t="shared" si="306"/>
        <v>3542.8</v>
      </c>
      <c r="AN242" s="334">
        <f t="shared" si="304"/>
        <v>0</v>
      </c>
    </row>
    <row r="243" spans="1:40" s="228" customFormat="1" ht="18.75" customHeight="1" x14ac:dyDescent="0.35">
      <c r="A243" s="154"/>
      <c r="B243" s="155" t="s">
        <v>319</v>
      </c>
      <c r="C243" s="164" t="s">
        <v>222</v>
      </c>
      <c r="D243" s="157"/>
      <c r="E243" s="157"/>
      <c r="F243" s="140"/>
      <c r="G243" s="140"/>
      <c r="H243" s="140"/>
      <c r="I243" s="227">
        <f t="shared" si="307"/>
        <v>340671.4</v>
      </c>
      <c r="J243" s="227">
        <f t="shared" si="307"/>
        <v>272908.5</v>
      </c>
      <c r="K243" s="227">
        <f t="shared" si="307"/>
        <v>616432.6</v>
      </c>
      <c r="L243" s="141">
        <f t="shared" ref="L243:AC243" si="308">SUM(L244:L249)</f>
        <v>340671.4</v>
      </c>
      <c r="M243" s="141">
        <f t="shared" si="308"/>
        <v>272908.5</v>
      </c>
      <c r="N243" s="141">
        <f t="shared" si="308"/>
        <v>616432.6</v>
      </c>
      <c r="O243" s="141">
        <f t="shared" si="308"/>
        <v>0</v>
      </c>
      <c r="P243" s="141">
        <f t="shared" si="308"/>
        <v>0</v>
      </c>
      <c r="Q243" s="141">
        <f t="shared" si="308"/>
        <v>0</v>
      </c>
      <c r="R243" s="141">
        <f t="shared" si="308"/>
        <v>340671.4</v>
      </c>
      <c r="S243" s="141">
        <f t="shared" si="308"/>
        <v>272908.5</v>
      </c>
      <c r="T243" s="141">
        <f t="shared" si="308"/>
        <v>616432.6</v>
      </c>
      <c r="U243" s="141">
        <f t="shared" si="308"/>
        <v>64556.4</v>
      </c>
      <c r="V243" s="141">
        <f t="shared" si="308"/>
        <v>43669.1</v>
      </c>
      <c r="W243" s="141">
        <f t="shared" si="308"/>
        <v>43669.1</v>
      </c>
      <c r="X243" s="141">
        <f t="shared" si="308"/>
        <v>405227.80000000005</v>
      </c>
      <c r="Y243" s="141">
        <f t="shared" si="308"/>
        <v>316577.59999999998</v>
      </c>
      <c r="Z243" s="141">
        <f t="shared" si="308"/>
        <v>660101.69999999995</v>
      </c>
      <c r="AA243" s="141">
        <f t="shared" si="308"/>
        <v>0</v>
      </c>
      <c r="AB243" s="141">
        <f t="shared" si="308"/>
        <v>0</v>
      </c>
      <c r="AC243" s="141">
        <f t="shared" si="308"/>
        <v>0</v>
      </c>
      <c r="AD243" s="141">
        <f>SUM(AD244:AD251)-AD247</f>
        <v>380227.80000000005</v>
      </c>
      <c r="AE243" s="141">
        <f t="shared" ref="AE243" si="309">SUM(AE244:AE251)-AE247</f>
        <v>316577.59999999998</v>
      </c>
      <c r="AF243" s="141">
        <f>SUM(AF244:AF247)</f>
        <v>660101.69999999995</v>
      </c>
      <c r="AG243" s="141">
        <f t="shared" ref="AG243:AI243" si="310">SUM(AG244:AG247)</f>
        <v>6564</v>
      </c>
      <c r="AH243" s="141">
        <f t="shared" si="310"/>
        <v>0</v>
      </c>
      <c r="AI243" s="141">
        <f t="shared" si="310"/>
        <v>0</v>
      </c>
      <c r="AJ243" s="141">
        <f>SUM(AJ244:AJ247)</f>
        <v>386791.80000000005</v>
      </c>
      <c r="AK243" s="141">
        <f t="shared" ref="AK243:AL243" si="311">SUM(AK244:AK247)</f>
        <v>316577.59999999998</v>
      </c>
      <c r="AL243" s="141">
        <f t="shared" si="311"/>
        <v>660101.69999999995</v>
      </c>
      <c r="AM243" s="337">
        <f t="shared" si="306"/>
        <v>660101.69999999995</v>
      </c>
      <c r="AN243" s="334">
        <f t="shared" si="304"/>
        <v>0</v>
      </c>
    </row>
    <row r="244" spans="1:40" s="158" customFormat="1" ht="37.5" customHeight="1" x14ac:dyDescent="0.35">
      <c r="A244" s="154">
        <v>855</v>
      </c>
      <c r="B244" s="119" t="s">
        <v>320</v>
      </c>
      <c r="C244" s="193" t="s">
        <v>223</v>
      </c>
      <c r="D244" s="157"/>
      <c r="E244" s="157">
        <v>82</v>
      </c>
      <c r="F244" s="160"/>
      <c r="G244" s="160"/>
      <c r="H244" s="160"/>
      <c r="I244" s="161">
        <f t="shared" si="307"/>
        <v>340671.4</v>
      </c>
      <c r="J244" s="161">
        <f t="shared" si="307"/>
        <v>272908.5</v>
      </c>
      <c r="K244" s="161">
        <f t="shared" si="307"/>
        <v>616432.6</v>
      </c>
      <c r="L244" s="162">
        <v>340671.4</v>
      </c>
      <c r="M244" s="162">
        <v>272908.5</v>
      </c>
      <c r="N244" s="162">
        <v>616432.6</v>
      </c>
      <c r="O244" s="162"/>
      <c r="P244" s="162"/>
      <c r="Q244" s="162"/>
      <c r="R244" s="163">
        <f t="shared" si="305"/>
        <v>340671.4</v>
      </c>
      <c r="S244" s="163">
        <f t="shared" si="305"/>
        <v>272908.5</v>
      </c>
      <c r="T244" s="163">
        <f t="shared" si="305"/>
        <v>616432.6</v>
      </c>
      <c r="U244" s="162"/>
      <c r="V244" s="162"/>
      <c r="W244" s="162"/>
      <c r="X244" s="163">
        <f t="shared" ref="X244:Z246" si="312">R244+U244</f>
        <v>340671.4</v>
      </c>
      <c r="Y244" s="163">
        <f t="shared" si="312"/>
        <v>272908.5</v>
      </c>
      <c r="Z244" s="163">
        <f t="shared" si="312"/>
        <v>616432.6</v>
      </c>
      <c r="AA244" s="162"/>
      <c r="AB244" s="162"/>
      <c r="AC244" s="162"/>
      <c r="AD244" s="163">
        <f t="shared" ref="AD244:AF246" si="313">X244+AA244</f>
        <v>340671.4</v>
      </c>
      <c r="AE244" s="163">
        <f t="shared" si="313"/>
        <v>272908.5</v>
      </c>
      <c r="AF244" s="163">
        <f>Z244+AC244</f>
        <v>616432.6</v>
      </c>
      <c r="AG244" s="162"/>
      <c r="AH244" s="162"/>
      <c r="AI244" s="162"/>
      <c r="AJ244" s="163">
        <f>AD244+AG244</f>
        <v>340671.4</v>
      </c>
      <c r="AK244" s="163">
        <f t="shared" ref="AK244:AK246" si="314">AE244+AH244</f>
        <v>272908.5</v>
      </c>
      <c r="AL244" s="163">
        <f>AF244+AI244</f>
        <v>616432.6</v>
      </c>
      <c r="AM244" s="337">
        <f t="shared" si="306"/>
        <v>616432.6</v>
      </c>
      <c r="AN244" s="334">
        <f t="shared" si="304"/>
        <v>0</v>
      </c>
    </row>
    <row r="245" spans="1:40" s="158" customFormat="1" ht="55.5" customHeight="1" x14ac:dyDescent="0.35">
      <c r="A245" s="154"/>
      <c r="B245" s="119" t="s">
        <v>321</v>
      </c>
      <c r="C245" s="193" t="s">
        <v>424</v>
      </c>
      <c r="D245" s="157"/>
      <c r="E245" s="157"/>
      <c r="F245" s="160"/>
      <c r="G245" s="160"/>
      <c r="H245" s="160"/>
      <c r="I245" s="161"/>
      <c r="J245" s="161"/>
      <c r="K245" s="161"/>
      <c r="L245" s="162"/>
      <c r="M245" s="162"/>
      <c r="N245" s="162"/>
      <c r="O245" s="162"/>
      <c r="P245" s="162"/>
      <c r="Q245" s="162"/>
      <c r="R245" s="163"/>
      <c r="S245" s="163"/>
      <c r="T245" s="163"/>
      <c r="U245" s="162">
        <v>14556.4</v>
      </c>
      <c r="V245" s="162">
        <v>43669.1</v>
      </c>
      <c r="W245" s="162">
        <v>43669.1</v>
      </c>
      <c r="X245" s="163">
        <f t="shared" si="312"/>
        <v>14556.4</v>
      </c>
      <c r="Y245" s="163">
        <f t="shared" si="312"/>
        <v>43669.1</v>
      </c>
      <c r="Z245" s="163">
        <f t="shared" si="312"/>
        <v>43669.1</v>
      </c>
      <c r="AA245" s="162"/>
      <c r="AB245" s="162"/>
      <c r="AC245" s="162"/>
      <c r="AD245" s="163">
        <f t="shared" si="313"/>
        <v>14556.4</v>
      </c>
      <c r="AE245" s="163">
        <f t="shared" si="313"/>
        <v>43669.1</v>
      </c>
      <c r="AF245" s="163">
        <f t="shared" si="313"/>
        <v>43669.1</v>
      </c>
      <c r="AG245" s="162"/>
      <c r="AH245" s="162"/>
      <c r="AI245" s="162"/>
      <c r="AJ245" s="163">
        <f t="shared" ref="AJ245:AK250" si="315">AD245+AG245</f>
        <v>14556.4</v>
      </c>
      <c r="AK245" s="163">
        <f t="shared" si="314"/>
        <v>43669.1</v>
      </c>
      <c r="AL245" s="163">
        <f>AF245+AI245</f>
        <v>43669.1</v>
      </c>
      <c r="AM245" s="337">
        <f t="shared" si="306"/>
        <v>43669.1</v>
      </c>
      <c r="AN245" s="334">
        <f t="shared" si="304"/>
        <v>0</v>
      </c>
    </row>
    <row r="246" spans="1:40" s="158" customFormat="1" ht="37.5" customHeight="1" x14ac:dyDescent="0.35">
      <c r="A246" s="154"/>
      <c r="B246" s="119" t="s">
        <v>429</v>
      </c>
      <c r="C246" s="193" t="s">
        <v>430</v>
      </c>
      <c r="D246" s="157"/>
      <c r="E246" s="157"/>
      <c r="F246" s="160"/>
      <c r="G246" s="160"/>
      <c r="H246" s="160"/>
      <c r="I246" s="161"/>
      <c r="J246" s="161"/>
      <c r="K246" s="161"/>
      <c r="L246" s="162"/>
      <c r="M246" s="162"/>
      <c r="N246" s="162"/>
      <c r="O246" s="162"/>
      <c r="P246" s="162"/>
      <c r="Q246" s="162"/>
      <c r="R246" s="163"/>
      <c r="S246" s="163"/>
      <c r="T246" s="163"/>
      <c r="U246" s="162"/>
      <c r="V246" s="162"/>
      <c r="W246" s="162"/>
      <c r="X246" s="163">
        <f t="shared" si="312"/>
        <v>0</v>
      </c>
      <c r="Y246" s="163">
        <f t="shared" si="312"/>
        <v>0</v>
      </c>
      <c r="Z246" s="163">
        <f t="shared" si="312"/>
        <v>0</v>
      </c>
      <c r="AA246" s="162"/>
      <c r="AB246" s="162"/>
      <c r="AC246" s="162"/>
      <c r="AD246" s="163">
        <f t="shared" si="313"/>
        <v>0</v>
      </c>
      <c r="AE246" s="163">
        <f t="shared" si="313"/>
        <v>0</v>
      </c>
      <c r="AF246" s="163">
        <f t="shared" si="313"/>
        <v>0</v>
      </c>
      <c r="AG246" s="162"/>
      <c r="AH246" s="162"/>
      <c r="AI246" s="162"/>
      <c r="AJ246" s="163">
        <f t="shared" si="315"/>
        <v>0</v>
      </c>
      <c r="AK246" s="163">
        <f t="shared" si="314"/>
        <v>0</v>
      </c>
      <c r="AL246" s="163">
        <f>AF246+AI246</f>
        <v>0</v>
      </c>
      <c r="AM246" s="337">
        <f t="shared" si="306"/>
        <v>0</v>
      </c>
      <c r="AN246" s="334">
        <f t="shared" si="304"/>
        <v>0</v>
      </c>
    </row>
    <row r="247" spans="1:40" s="158" customFormat="1" ht="27" customHeight="1" x14ac:dyDescent="0.35">
      <c r="A247" s="154"/>
      <c r="B247" s="119" t="s">
        <v>425</v>
      </c>
      <c r="C247" s="247" t="s">
        <v>444</v>
      </c>
      <c r="D247" s="157"/>
      <c r="E247" s="157"/>
      <c r="F247" s="160"/>
      <c r="G247" s="160"/>
      <c r="H247" s="160"/>
      <c r="I247" s="161"/>
      <c r="J247" s="161"/>
      <c r="K247" s="161"/>
      <c r="L247" s="162"/>
      <c r="M247" s="162"/>
      <c r="N247" s="162"/>
      <c r="O247" s="162"/>
      <c r="P247" s="162"/>
      <c r="Q247" s="162"/>
      <c r="R247" s="163"/>
      <c r="S247" s="163"/>
      <c r="T247" s="163"/>
      <c r="U247" s="162">
        <f>U248+U249</f>
        <v>25000</v>
      </c>
      <c r="V247" s="162"/>
      <c r="W247" s="162"/>
      <c r="X247" s="163">
        <f>X248+X249</f>
        <v>25000</v>
      </c>
      <c r="Y247" s="163">
        <f t="shared" ref="Y247:AF248" si="316">Y248+Y249</f>
        <v>0</v>
      </c>
      <c r="Z247" s="163">
        <f t="shared" si="316"/>
        <v>0</v>
      </c>
      <c r="AA247" s="163">
        <f t="shared" si="316"/>
        <v>0</v>
      </c>
      <c r="AB247" s="163">
        <f t="shared" si="316"/>
        <v>0</v>
      </c>
      <c r="AC247" s="163">
        <f t="shared" si="316"/>
        <v>0</v>
      </c>
      <c r="AD247" s="163">
        <f t="shared" ref="AD247:AI247" si="317">AD248+AD249+AD250+AD251</f>
        <v>25000</v>
      </c>
      <c r="AE247" s="163">
        <f t="shared" si="317"/>
        <v>0</v>
      </c>
      <c r="AF247" s="163">
        <f t="shared" si="317"/>
        <v>0</v>
      </c>
      <c r="AG247" s="163">
        <f t="shared" si="317"/>
        <v>6564</v>
      </c>
      <c r="AH247" s="163">
        <f t="shared" si="317"/>
        <v>0</v>
      </c>
      <c r="AI247" s="163">
        <f t="shared" si="317"/>
        <v>0</v>
      </c>
      <c r="AJ247" s="163">
        <f>AJ248+AJ249+AJ250+AJ251</f>
        <v>31564</v>
      </c>
      <c r="AK247" s="163">
        <f t="shared" ref="AK247" si="318">AK248+AK249+AK250+AK251</f>
        <v>0</v>
      </c>
      <c r="AL247" s="163">
        <f t="shared" si="299"/>
        <v>0</v>
      </c>
      <c r="AM247" s="337">
        <f t="shared" si="306"/>
        <v>0</v>
      </c>
      <c r="AN247" s="334">
        <f t="shared" si="304"/>
        <v>0</v>
      </c>
    </row>
    <row r="248" spans="1:40" s="158" customFormat="1" ht="52.5" customHeight="1" x14ac:dyDescent="0.35">
      <c r="A248" s="154"/>
      <c r="B248" s="244">
        <v>390002211</v>
      </c>
      <c r="C248" s="193" t="s">
        <v>447</v>
      </c>
      <c r="D248" s="157"/>
      <c r="E248" s="157"/>
      <c r="F248" s="160"/>
      <c r="G248" s="160"/>
      <c r="H248" s="160"/>
      <c r="I248" s="161"/>
      <c r="J248" s="161"/>
      <c r="K248" s="161"/>
      <c r="L248" s="162"/>
      <c r="M248" s="162"/>
      <c r="N248" s="162"/>
      <c r="O248" s="162"/>
      <c r="P248" s="162"/>
      <c r="Q248" s="162"/>
      <c r="R248" s="163"/>
      <c r="S248" s="163"/>
      <c r="T248" s="163"/>
      <c r="U248" s="162">
        <v>25000</v>
      </c>
      <c r="V248" s="162"/>
      <c r="W248" s="162"/>
      <c r="X248" s="163">
        <f t="shared" ref="X248:Z249" si="319">R248+U248</f>
        <v>25000</v>
      </c>
      <c r="Y248" s="163">
        <f t="shared" si="319"/>
        <v>0</v>
      </c>
      <c r="Z248" s="163">
        <f t="shared" si="319"/>
        <v>0</v>
      </c>
      <c r="AA248" s="162"/>
      <c r="AB248" s="162"/>
      <c r="AC248" s="162"/>
      <c r="AD248" s="163">
        <f>X248+AA248</f>
        <v>25000</v>
      </c>
      <c r="AE248" s="163">
        <v>0</v>
      </c>
      <c r="AF248" s="163">
        <f t="shared" si="316"/>
        <v>0</v>
      </c>
      <c r="AG248" s="162"/>
      <c r="AH248" s="162"/>
      <c r="AI248" s="162"/>
      <c r="AJ248" s="163">
        <f t="shared" si="315"/>
        <v>25000</v>
      </c>
      <c r="AK248" s="163"/>
      <c r="AL248" s="163">
        <f t="shared" si="299"/>
        <v>0</v>
      </c>
      <c r="AM248" s="337">
        <f t="shared" si="306"/>
        <v>0</v>
      </c>
      <c r="AN248" s="334">
        <f t="shared" si="304"/>
        <v>0</v>
      </c>
    </row>
    <row r="249" spans="1:40" s="158" customFormat="1" ht="38.25" customHeight="1" x14ac:dyDescent="0.35">
      <c r="A249" s="154"/>
      <c r="B249" s="244" t="s">
        <v>445</v>
      </c>
      <c r="C249" s="229" t="s">
        <v>446</v>
      </c>
      <c r="D249" s="157"/>
      <c r="E249" s="157"/>
      <c r="F249" s="160"/>
      <c r="G249" s="160"/>
      <c r="H249" s="160"/>
      <c r="I249" s="161"/>
      <c r="J249" s="161"/>
      <c r="K249" s="161"/>
      <c r="L249" s="162"/>
      <c r="M249" s="162"/>
      <c r="N249" s="162"/>
      <c r="O249" s="162"/>
      <c r="P249" s="162"/>
      <c r="Q249" s="162"/>
      <c r="R249" s="163"/>
      <c r="S249" s="163"/>
      <c r="T249" s="163"/>
      <c r="U249" s="162"/>
      <c r="V249" s="162"/>
      <c r="W249" s="162"/>
      <c r="X249" s="163">
        <f t="shared" si="319"/>
        <v>0</v>
      </c>
      <c r="Y249" s="163">
        <f t="shared" si="319"/>
        <v>0</v>
      </c>
      <c r="Z249" s="163">
        <f t="shared" si="319"/>
        <v>0</v>
      </c>
      <c r="AA249" s="162"/>
      <c r="AB249" s="162"/>
      <c r="AC249" s="162"/>
      <c r="AD249" s="163">
        <v>0</v>
      </c>
      <c r="AE249" s="163">
        <v>0</v>
      </c>
      <c r="AF249" s="163">
        <v>0</v>
      </c>
      <c r="AG249" s="162">
        <v>109</v>
      </c>
      <c r="AH249" s="162"/>
      <c r="AI249" s="162"/>
      <c r="AJ249" s="163">
        <f t="shared" si="315"/>
        <v>109</v>
      </c>
      <c r="AK249" s="163"/>
      <c r="AL249" s="163">
        <f t="shared" si="299"/>
        <v>0</v>
      </c>
      <c r="AM249" s="337">
        <f t="shared" si="306"/>
        <v>0</v>
      </c>
      <c r="AN249" s="334">
        <f t="shared" si="304"/>
        <v>0</v>
      </c>
    </row>
    <row r="250" spans="1:40" s="158" customFormat="1" ht="29.25" customHeight="1" x14ac:dyDescent="0.35">
      <c r="A250" s="154"/>
      <c r="B250" s="244" t="s">
        <v>450</v>
      </c>
      <c r="C250" s="229" t="s">
        <v>449</v>
      </c>
      <c r="D250" s="157"/>
      <c r="E250" s="157"/>
      <c r="F250" s="160"/>
      <c r="G250" s="160"/>
      <c r="H250" s="160"/>
      <c r="I250" s="161"/>
      <c r="J250" s="161"/>
      <c r="K250" s="161"/>
      <c r="L250" s="162"/>
      <c r="M250" s="162"/>
      <c r="N250" s="162"/>
      <c r="O250" s="162"/>
      <c r="P250" s="162"/>
      <c r="Q250" s="162"/>
      <c r="R250" s="163"/>
      <c r="S250" s="163"/>
      <c r="T250" s="163"/>
      <c r="U250" s="162"/>
      <c r="V250" s="162"/>
      <c r="W250" s="162"/>
      <c r="X250" s="163"/>
      <c r="Y250" s="163"/>
      <c r="Z250" s="163"/>
      <c r="AA250" s="162"/>
      <c r="AB250" s="162"/>
      <c r="AC250" s="162"/>
      <c r="AD250" s="163">
        <v>0</v>
      </c>
      <c r="AE250" s="163">
        <v>0</v>
      </c>
      <c r="AF250" s="163">
        <v>0</v>
      </c>
      <c r="AG250" s="162">
        <v>5885</v>
      </c>
      <c r="AH250" s="162"/>
      <c r="AI250" s="162"/>
      <c r="AJ250" s="163">
        <f t="shared" si="315"/>
        <v>5885</v>
      </c>
      <c r="AK250" s="163">
        <f t="shared" si="315"/>
        <v>0</v>
      </c>
      <c r="AL250" s="163">
        <f t="shared" si="299"/>
        <v>0</v>
      </c>
      <c r="AM250" s="337">
        <f t="shared" si="306"/>
        <v>0</v>
      </c>
      <c r="AN250" s="334">
        <f t="shared" si="304"/>
        <v>0</v>
      </c>
    </row>
    <row r="251" spans="1:40" s="158" customFormat="1" ht="27" customHeight="1" x14ac:dyDescent="0.35">
      <c r="A251" s="154"/>
      <c r="B251" s="244" t="s">
        <v>487</v>
      </c>
      <c r="C251" s="229" t="s">
        <v>488</v>
      </c>
      <c r="D251" s="157"/>
      <c r="E251" s="157"/>
      <c r="F251" s="160"/>
      <c r="G251" s="160"/>
      <c r="H251" s="160"/>
      <c r="I251" s="161"/>
      <c r="J251" s="161"/>
      <c r="K251" s="161"/>
      <c r="L251" s="162"/>
      <c r="M251" s="162"/>
      <c r="N251" s="162"/>
      <c r="O251" s="162"/>
      <c r="P251" s="162"/>
      <c r="Q251" s="162"/>
      <c r="R251" s="163"/>
      <c r="S251" s="163"/>
      <c r="T251" s="163"/>
      <c r="U251" s="162"/>
      <c r="V251" s="162"/>
      <c r="W251" s="162"/>
      <c r="X251" s="163"/>
      <c r="Y251" s="163"/>
      <c r="Z251" s="163"/>
      <c r="AA251" s="162"/>
      <c r="AB251" s="162"/>
      <c r="AC251" s="162"/>
      <c r="AD251" s="163">
        <v>0</v>
      </c>
      <c r="AE251" s="163">
        <v>0</v>
      </c>
      <c r="AF251" s="163">
        <v>0</v>
      </c>
      <c r="AG251" s="162">
        <v>570</v>
      </c>
      <c r="AH251" s="162"/>
      <c r="AI251" s="162"/>
      <c r="AJ251" s="163">
        <f t="shared" ref="AJ251" si="320">AD251+AG251</f>
        <v>570</v>
      </c>
      <c r="AK251" s="163">
        <f t="shared" ref="AK251" si="321">AE251+AH251</f>
        <v>0</v>
      </c>
      <c r="AL251" s="163">
        <f t="shared" si="299"/>
        <v>0</v>
      </c>
      <c r="AM251" s="337">
        <f t="shared" si="306"/>
        <v>0</v>
      </c>
      <c r="AN251" s="334">
        <f t="shared" si="304"/>
        <v>0</v>
      </c>
    </row>
    <row r="252" spans="1:40" s="200" customFormat="1" ht="37.5" customHeight="1" x14ac:dyDescent="0.35">
      <c r="A252" s="197">
        <v>900</v>
      </c>
      <c r="B252" s="122" t="s">
        <v>108</v>
      </c>
      <c r="C252" s="198" t="s">
        <v>322</v>
      </c>
      <c r="D252" s="25"/>
      <c r="E252" s="25"/>
      <c r="F252" s="20">
        <f>F253</f>
        <v>0</v>
      </c>
      <c r="G252" s="20">
        <f>G253</f>
        <v>0</v>
      </c>
      <c r="H252" s="20">
        <f>H253</f>
        <v>0</v>
      </c>
      <c r="I252" s="199">
        <f t="shared" si="307"/>
        <v>1025.9000000000001</v>
      </c>
      <c r="J252" s="199">
        <f t="shared" si="307"/>
        <v>439.7</v>
      </c>
      <c r="K252" s="199">
        <f t="shared" si="307"/>
        <v>0</v>
      </c>
      <c r="L252" s="19">
        <f>L253</f>
        <v>1025.9000000000001</v>
      </c>
      <c r="M252" s="19">
        <f>M253</f>
        <v>439.7</v>
      </c>
      <c r="N252" s="19">
        <f>N253</f>
        <v>0</v>
      </c>
      <c r="O252" s="19">
        <f t="shared" ref="O252:AK253" si="322">O253</f>
        <v>0</v>
      </c>
      <c r="P252" s="19">
        <f t="shared" si="322"/>
        <v>0</v>
      </c>
      <c r="Q252" s="19">
        <f t="shared" si="322"/>
        <v>0</v>
      </c>
      <c r="R252" s="19">
        <f t="shared" si="322"/>
        <v>1025.9000000000001</v>
      </c>
      <c r="S252" s="19">
        <f t="shared" si="322"/>
        <v>439.7</v>
      </c>
      <c r="T252" s="19">
        <f t="shared" si="322"/>
        <v>0</v>
      </c>
      <c r="U252" s="19">
        <f t="shared" si="322"/>
        <v>0</v>
      </c>
      <c r="V252" s="19">
        <f t="shared" si="322"/>
        <v>0</v>
      </c>
      <c r="W252" s="19">
        <f t="shared" si="322"/>
        <v>0</v>
      </c>
      <c r="X252" s="19">
        <f t="shared" si="322"/>
        <v>1025.9000000000001</v>
      </c>
      <c r="Y252" s="19">
        <f t="shared" si="322"/>
        <v>439.7</v>
      </c>
      <c r="Z252" s="19">
        <f t="shared" si="322"/>
        <v>0</v>
      </c>
      <c r="AA252" s="19">
        <f t="shared" si="322"/>
        <v>-1025.9000000000001</v>
      </c>
      <c r="AB252" s="19">
        <f t="shared" si="322"/>
        <v>-439.7</v>
      </c>
      <c r="AC252" s="19">
        <f t="shared" si="322"/>
        <v>0</v>
      </c>
      <c r="AD252" s="19">
        <f t="shared" si="322"/>
        <v>0</v>
      </c>
      <c r="AE252" s="19">
        <f t="shared" si="322"/>
        <v>0</v>
      </c>
      <c r="AF252" s="163"/>
      <c r="AG252" s="141">
        <f t="shared" si="322"/>
        <v>0</v>
      </c>
      <c r="AH252" s="19">
        <f t="shared" si="322"/>
        <v>0</v>
      </c>
      <c r="AI252" s="19">
        <f t="shared" si="322"/>
        <v>0</v>
      </c>
      <c r="AJ252" s="19">
        <f t="shared" si="322"/>
        <v>0</v>
      </c>
      <c r="AK252" s="19">
        <f t="shared" si="322"/>
        <v>0</v>
      </c>
      <c r="AL252" s="163">
        <f t="shared" si="299"/>
        <v>0</v>
      </c>
      <c r="AM252" s="337">
        <f t="shared" si="306"/>
        <v>0</v>
      </c>
      <c r="AN252" s="334">
        <f t="shared" si="304"/>
        <v>0</v>
      </c>
    </row>
    <row r="253" spans="1:40" s="40" customFormat="1" ht="24" customHeight="1" x14ac:dyDescent="0.35">
      <c r="A253" s="197">
        <v>900</v>
      </c>
      <c r="B253" s="122" t="s">
        <v>109</v>
      </c>
      <c r="C253" s="201" t="s">
        <v>224</v>
      </c>
      <c r="D253" s="25"/>
      <c r="E253" s="25"/>
      <c r="F253" s="202"/>
      <c r="G253" s="202"/>
      <c r="H253" s="202"/>
      <c r="I253" s="26">
        <f>L253-F253</f>
        <v>1025.9000000000001</v>
      </c>
      <c r="J253" s="26">
        <f>M253-G253</f>
        <v>439.7</v>
      </c>
      <c r="K253" s="26">
        <f>N253-H253</f>
        <v>0</v>
      </c>
      <c r="L253" s="18">
        <v>1025.9000000000001</v>
      </c>
      <c r="M253" s="18">
        <v>439.7</v>
      </c>
      <c r="N253" s="18">
        <v>0</v>
      </c>
      <c r="O253" s="18"/>
      <c r="P253" s="18"/>
      <c r="Q253" s="18"/>
      <c r="R253" s="145">
        <f t="shared" si="305"/>
        <v>1025.9000000000001</v>
      </c>
      <c r="S253" s="145">
        <f t="shared" si="305"/>
        <v>439.7</v>
      </c>
      <c r="T253" s="145">
        <f t="shared" si="305"/>
        <v>0</v>
      </c>
      <c r="U253" s="18"/>
      <c r="V253" s="18"/>
      <c r="W253" s="18"/>
      <c r="X253" s="145">
        <f t="shared" ref="X253:Z253" si="323">R253+U253</f>
        <v>1025.9000000000001</v>
      </c>
      <c r="Y253" s="145">
        <f t="shared" si="323"/>
        <v>439.7</v>
      </c>
      <c r="Z253" s="145">
        <f t="shared" si="323"/>
        <v>0</v>
      </c>
      <c r="AA253" s="18">
        <v>-1025.9000000000001</v>
      </c>
      <c r="AB253" s="18">
        <v>-439.7</v>
      </c>
      <c r="AC253" s="18"/>
      <c r="AD253" s="145">
        <f t="shared" ref="AD253:AE253" si="324">X253+AA253</f>
        <v>0</v>
      </c>
      <c r="AE253" s="145">
        <f t="shared" si="324"/>
        <v>0</v>
      </c>
      <c r="AF253" s="19">
        <f t="shared" si="322"/>
        <v>0</v>
      </c>
      <c r="AG253" s="162"/>
      <c r="AH253" s="18"/>
      <c r="AI253" s="18"/>
      <c r="AJ253" s="145">
        <f t="shared" ref="AJ253:AK253" si="325">AD253+AG253</f>
        <v>0</v>
      </c>
      <c r="AK253" s="145">
        <f t="shared" si="325"/>
        <v>0</v>
      </c>
      <c r="AL253" s="163">
        <f t="shared" si="299"/>
        <v>0</v>
      </c>
      <c r="AM253" s="337">
        <f t="shared" si="306"/>
        <v>0</v>
      </c>
      <c r="AN253" s="334">
        <f t="shared" si="304"/>
        <v>0</v>
      </c>
    </row>
    <row r="254" spans="1:40" s="208" customFormat="1" ht="37.5" customHeight="1" x14ac:dyDescent="0.35">
      <c r="A254" s="197">
        <v>900</v>
      </c>
      <c r="B254" s="122" t="s">
        <v>434</v>
      </c>
      <c r="C254" s="198" t="s">
        <v>322</v>
      </c>
      <c r="D254" s="203"/>
      <c r="E254" s="203"/>
      <c r="F254" s="204"/>
      <c r="G254" s="204"/>
      <c r="H254" s="204"/>
      <c r="I254" s="205"/>
      <c r="J254" s="206"/>
      <c r="K254" s="206"/>
      <c r="L254" s="204"/>
      <c r="M254" s="204"/>
      <c r="N254" s="204"/>
      <c r="O254" s="204"/>
      <c r="P254" s="204"/>
      <c r="Q254" s="204"/>
      <c r="R254" s="207"/>
      <c r="S254" s="207"/>
      <c r="T254" s="207"/>
      <c r="U254" s="204"/>
      <c r="V254" s="204"/>
      <c r="W254" s="204"/>
      <c r="X254" s="207"/>
      <c r="Y254" s="207"/>
      <c r="Z254" s="207"/>
      <c r="AA254" s="209">
        <f>AA255</f>
        <v>1025.9000000000001</v>
      </c>
      <c r="AB254" s="209">
        <f t="shared" ref="AB254:AL254" si="326">AB255</f>
        <v>439.7</v>
      </c>
      <c r="AC254" s="209">
        <f t="shared" si="326"/>
        <v>0</v>
      </c>
      <c r="AD254" s="209">
        <f t="shared" si="326"/>
        <v>1025.9000000000001</v>
      </c>
      <c r="AE254" s="209">
        <f t="shared" si="326"/>
        <v>439.7</v>
      </c>
      <c r="AF254" s="145">
        <f>Z253+AC253</f>
        <v>0</v>
      </c>
      <c r="AG254" s="314">
        <f>AG255</f>
        <v>0</v>
      </c>
      <c r="AH254" s="209">
        <f t="shared" si="326"/>
        <v>0</v>
      </c>
      <c r="AI254" s="209">
        <f t="shared" si="326"/>
        <v>0</v>
      </c>
      <c r="AJ254" s="209">
        <f t="shared" si="326"/>
        <v>1025.9000000000001</v>
      </c>
      <c r="AK254" s="209">
        <f t="shared" si="326"/>
        <v>439.7</v>
      </c>
      <c r="AL254" s="209">
        <f t="shared" si="326"/>
        <v>0</v>
      </c>
      <c r="AM254" s="337">
        <f t="shared" si="306"/>
        <v>0</v>
      </c>
      <c r="AN254" s="334">
        <f t="shared" si="304"/>
        <v>0</v>
      </c>
    </row>
    <row r="255" spans="1:40" s="208" customFormat="1" ht="36" customHeight="1" x14ac:dyDescent="0.35">
      <c r="A255" s="197">
        <v>900</v>
      </c>
      <c r="B255" s="122" t="s">
        <v>435</v>
      </c>
      <c r="C255" s="201" t="s">
        <v>224</v>
      </c>
      <c r="D255" s="203"/>
      <c r="E255" s="203"/>
      <c r="F255" s="204"/>
      <c r="G255" s="204"/>
      <c r="H255" s="204"/>
      <c r="I255" s="205"/>
      <c r="J255" s="206"/>
      <c r="K255" s="206"/>
      <c r="L255" s="204"/>
      <c r="M255" s="204"/>
      <c r="N255" s="204"/>
      <c r="O255" s="204"/>
      <c r="P255" s="204"/>
      <c r="Q255" s="204"/>
      <c r="R255" s="207"/>
      <c r="S255" s="207"/>
      <c r="T255" s="207"/>
      <c r="U255" s="204"/>
      <c r="V255" s="204"/>
      <c r="W255" s="204"/>
      <c r="X255" s="152">
        <v>0</v>
      </c>
      <c r="Y255" s="152">
        <v>0</v>
      </c>
      <c r="Z255" s="152">
        <v>0</v>
      </c>
      <c r="AA255" s="145">
        <v>1025.9000000000001</v>
      </c>
      <c r="AB255" s="145">
        <v>439.7</v>
      </c>
      <c r="AC255" s="204"/>
      <c r="AD255" s="145">
        <f t="shared" ref="AD255:AE255" si="327">X255+AA255</f>
        <v>1025.9000000000001</v>
      </c>
      <c r="AE255" s="145">
        <f t="shared" si="327"/>
        <v>439.7</v>
      </c>
      <c r="AF255" s="209">
        <v>0</v>
      </c>
      <c r="AG255" s="163"/>
      <c r="AH255" s="145"/>
      <c r="AI255" s="204"/>
      <c r="AJ255" s="145">
        <f t="shared" ref="AJ255:AK255" si="328">AD255+AG255</f>
        <v>1025.9000000000001</v>
      </c>
      <c r="AK255" s="145">
        <f t="shared" si="328"/>
        <v>439.7</v>
      </c>
      <c r="AL255" s="163">
        <f t="shared" si="299"/>
        <v>0</v>
      </c>
      <c r="AM255" s="337">
        <f t="shared" si="306"/>
        <v>0</v>
      </c>
      <c r="AN255" s="334">
        <f t="shared" si="304"/>
        <v>0</v>
      </c>
    </row>
    <row r="256" spans="1:40" s="2" customFormat="1" ht="18.75" customHeight="1" x14ac:dyDescent="0.35">
      <c r="A256" s="197"/>
      <c r="B256" s="255" t="s">
        <v>323</v>
      </c>
      <c r="C256" s="259" t="s">
        <v>225</v>
      </c>
      <c r="D256" s="25"/>
      <c r="E256" s="25"/>
      <c r="F256" s="20">
        <f t="shared" ref="F256:AK257" si="329">F257</f>
        <v>121.9</v>
      </c>
      <c r="G256" s="20">
        <f t="shared" si="329"/>
        <v>77.2</v>
      </c>
      <c r="H256" s="20">
        <f t="shared" si="329"/>
        <v>77.2</v>
      </c>
      <c r="I256" s="20">
        <f t="shared" si="329"/>
        <v>1116.8</v>
      </c>
      <c r="J256" s="20">
        <f t="shared" si="329"/>
        <v>1119.8</v>
      </c>
      <c r="K256" s="20">
        <f t="shared" si="329"/>
        <v>1180.5999999999999</v>
      </c>
      <c r="L256" s="19">
        <f t="shared" si="329"/>
        <v>1238.7</v>
      </c>
      <c r="M256" s="19">
        <f t="shared" si="329"/>
        <v>1197</v>
      </c>
      <c r="N256" s="19">
        <f t="shared" si="329"/>
        <v>1257.8</v>
      </c>
      <c r="O256" s="19">
        <f t="shared" si="329"/>
        <v>-114.89999999999998</v>
      </c>
      <c r="P256" s="19">
        <f t="shared" si="329"/>
        <v>0</v>
      </c>
      <c r="Q256" s="19">
        <f t="shared" si="329"/>
        <v>0</v>
      </c>
      <c r="R256" s="19">
        <f>R257</f>
        <v>1123.8000000000002</v>
      </c>
      <c r="S256" s="19">
        <f t="shared" si="329"/>
        <v>1197</v>
      </c>
      <c r="T256" s="19">
        <f t="shared" si="329"/>
        <v>1257.8</v>
      </c>
      <c r="U256" s="19">
        <f t="shared" si="329"/>
        <v>2895.2</v>
      </c>
      <c r="V256" s="19">
        <f t="shared" si="329"/>
        <v>0</v>
      </c>
      <c r="W256" s="19">
        <f t="shared" si="329"/>
        <v>0</v>
      </c>
      <c r="X256" s="19">
        <f>X257</f>
        <v>4019</v>
      </c>
      <c r="Y256" s="19">
        <f t="shared" si="329"/>
        <v>1197</v>
      </c>
      <c r="Z256" s="19">
        <f t="shared" si="329"/>
        <v>1257.8</v>
      </c>
      <c r="AA256" s="19">
        <f t="shared" si="329"/>
        <v>0</v>
      </c>
      <c r="AB256" s="19">
        <f t="shared" si="329"/>
        <v>0</v>
      </c>
      <c r="AC256" s="19">
        <f t="shared" si="329"/>
        <v>0</v>
      </c>
      <c r="AD256" s="19">
        <f>AD257</f>
        <v>4019</v>
      </c>
      <c r="AE256" s="19">
        <f t="shared" si="329"/>
        <v>1197</v>
      </c>
      <c r="AF256" s="19">
        <f t="shared" si="329"/>
        <v>1257.8</v>
      </c>
      <c r="AG256" s="141">
        <f t="shared" si="329"/>
        <v>296.79999999999995</v>
      </c>
      <c r="AH256" s="19">
        <f t="shared" si="329"/>
        <v>0</v>
      </c>
      <c r="AI256" s="19">
        <f t="shared" si="329"/>
        <v>0</v>
      </c>
      <c r="AJ256" s="19">
        <f>AJ257</f>
        <v>4315.8</v>
      </c>
      <c r="AK256" s="19">
        <f t="shared" si="329"/>
        <v>1197</v>
      </c>
      <c r="AL256" s="19">
        <f>AL257</f>
        <v>1257.8</v>
      </c>
      <c r="AM256" s="337">
        <f t="shared" si="306"/>
        <v>1257.8</v>
      </c>
      <c r="AN256" s="334">
        <f t="shared" si="304"/>
        <v>0</v>
      </c>
    </row>
    <row r="257" spans="1:40" s="2" customFormat="1" ht="32.25" customHeight="1" x14ac:dyDescent="0.35">
      <c r="A257" s="197"/>
      <c r="B257" s="255" t="s">
        <v>324</v>
      </c>
      <c r="C257" s="300" t="s">
        <v>226</v>
      </c>
      <c r="D257" s="25"/>
      <c r="E257" s="25"/>
      <c r="F257" s="286">
        <f>44.7+77.2</f>
        <v>121.9</v>
      </c>
      <c r="G257" s="202">
        <v>77.2</v>
      </c>
      <c r="H257" s="202">
        <v>77.2</v>
      </c>
      <c r="I257" s="26">
        <f t="shared" si="307"/>
        <v>1116.8</v>
      </c>
      <c r="J257" s="26">
        <f t="shared" si="307"/>
        <v>1119.8</v>
      </c>
      <c r="K257" s="26">
        <f t="shared" si="307"/>
        <v>1180.5999999999999</v>
      </c>
      <c r="L257" s="287">
        <f>44.7+77.2+1116.8</f>
        <v>1238.7</v>
      </c>
      <c r="M257" s="18">
        <f>77.2+1119.8</f>
        <v>1197</v>
      </c>
      <c r="N257" s="18">
        <f>77.2+1180.6</f>
        <v>1257.8</v>
      </c>
      <c r="O257" s="287">
        <f>-337.7+122.8+100</f>
        <v>-114.89999999999998</v>
      </c>
      <c r="P257" s="18"/>
      <c r="Q257" s="18"/>
      <c r="R257" s="145">
        <f t="shared" si="305"/>
        <v>1123.8000000000002</v>
      </c>
      <c r="S257" s="145">
        <f t="shared" si="305"/>
        <v>1197</v>
      </c>
      <c r="T257" s="145">
        <f t="shared" si="305"/>
        <v>1257.8</v>
      </c>
      <c r="U257" s="287">
        <f>585.4+20.6+149.2+993.9+1146.1</f>
        <v>2895.2</v>
      </c>
      <c r="V257" s="18"/>
      <c r="W257" s="18"/>
      <c r="X257" s="145">
        <f t="shared" ref="X257:Z259" si="330">R257+U257</f>
        <v>4019</v>
      </c>
      <c r="Y257" s="145">
        <f t="shared" si="330"/>
        <v>1197</v>
      </c>
      <c r="Z257" s="145">
        <f t="shared" si="330"/>
        <v>1257.8</v>
      </c>
      <c r="AA257" s="287"/>
      <c r="AB257" s="18"/>
      <c r="AC257" s="18"/>
      <c r="AD257" s="145">
        <f t="shared" ref="AD257:AE259" si="331">X257+AA257</f>
        <v>4019</v>
      </c>
      <c r="AE257" s="145">
        <f t="shared" si="331"/>
        <v>1197</v>
      </c>
      <c r="AF257" s="287">
        <f t="shared" si="329"/>
        <v>1257.8</v>
      </c>
      <c r="AG257" s="316">
        <f>-125.4+422.2</f>
        <v>296.79999999999995</v>
      </c>
      <c r="AH257" s="18"/>
      <c r="AI257" s="18"/>
      <c r="AJ257" s="145">
        <f t="shared" ref="AJ257:AK259" si="332">AD257+AG257</f>
        <v>4315.8</v>
      </c>
      <c r="AK257" s="145">
        <f t="shared" si="332"/>
        <v>1197</v>
      </c>
      <c r="AL257" s="145">
        <f>AF258+AI257</f>
        <v>1257.8</v>
      </c>
      <c r="AM257" s="337">
        <f t="shared" si="306"/>
        <v>1257.8</v>
      </c>
      <c r="AN257" s="334">
        <f t="shared" si="304"/>
        <v>0</v>
      </c>
    </row>
    <row r="258" spans="1:40" s="104" customFormat="1" ht="15.75" hidden="1" customHeight="1" x14ac:dyDescent="0.35">
      <c r="A258" s="95"/>
      <c r="B258" s="172" t="s">
        <v>252</v>
      </c>
      <c r="C258" s="173" t="s">
        <v>416</v>
      </c>
      <c r="D258" s="174"/>
      <c r="E258" s="174"/>
      <c r="F258" s="175">
        <f t="shared" ref="F258:Q258" si="333">F259</f>
        <v>0</v>
      </c>
      <c r="G258" s="175">
        <f t="shared" si="333"/>
        <v>0</v>
      </c>
      <c r="H258" s="175">
        <f t="shared" si="333"/>
        <v>0</v>
      </c>
      <c r="I258" s="175">
        <f t="shared" si="333"/>
        <v>0</v>
      </c>
      <c r="J258" s="175">
        <f t="shared" si="333"/>
        <v>0</v>
      </c>
      <c r="K258" s="175">
        <f t="shared" si="333"/>
        <v>0</v>
      </c>
      <c r="L258" s="175">
        <f t="shared" si="333"/>
        <v>0</v>
      </c>
      <c r="M258" s="175">
        <f t="shared" si="333"/>
        <v>0</v>
      </c>
      <c r="N258" s="175">
        <f t="shared" si="333"/>
        <v>0</v>
      </c>
      <c r="O258" s="175">
        <f t="shared" si="333"/>
        <v>0</v>
      </c>
      <c r="P258" s="175">
        <f t="shared" si="333"/>
        <v>0</v>
      </c>
      <c r="Q258" s="175">
        <f t="shared" si="333"/>
        <v>0</v>
      </c>
      <c r="R258" s="176">
        <f t="shared" si="305"/>
        <v>0</v>
      </c>
      <c r="S258" s="176">
        <f t="shared" si="305"/>
        <v>0</v>
      </c>
      <c r="T258" s="176">
        <f t="shared" si="305"/>
        <v>0</v>
      </c>
      <c r="U258" s="175">
        <f t="shared" ref="U258:W258" si="334">U259</f>
        <v>0</v>
      </c>
      <c r="V258" s="175">
        <f t="shared" si="334"/>
        <v>0</v>
      </c>
      <c r="W258" s="175">
        <f t="shared" si="334"/>
        <v>0</v>
      </c>
      <c r="X258" s="176">
        <f t="shared" si="330"/>
        <v>0</v>
      </c>
      <c r="Y258" s="176">
        <f t="shared" si="330"/>
        <v>0</v>
      </c>
      <c r="Z258" s="176">
        <f t="shared" si="330"/>
        <v>0</v>
      </c>
      <c r="AA258" s="175">
        <f t="shared" ref="AA258:AC258" si="335">AA259</f>
        <v>0</v>
      </c>
      <c r="AB258" s="175">
        <f t="shared" si="335"/>
        <v>0</v>
      </c>
      <c r="AC258" s="175">
        <f t="shared" si="335"/>
        <v>0</v>
      </c>
      <c r="AD258" s="176">
        <f t="shared" si="331"/>
        <v>0</v>
      </c>
      <c r="AE258" s="176">
        <f t="shared" si="331"/>
        <v>0</v>
      </c>
      <c r="AF258" s="145">
        <f>Z257+AC257</f>
        <v>1257.8</v>
      </c>
      <c r="AG258" s="320">
        <f t="shared" ref="AG258:AI258" si="336">AG259</f>
        <v>0</v>
      </c>
      <c r="AH258" s="175">
        <f t="shared" si="336"/>
        <v>0</v>
      </c>
      <c r="AI258" s="175">
        <f t="shared" si="336"/>
        <v>0</v>
      </c>
      <c r="AJ258" s="176">
        <f t="shared" si="332"/>
        <v>0</v>
      </c>
      <c r="AK258" s="176">
        <f t="shared" si="332"/>
        <v>0</v>
      </c>
      <c r="AL258" s="176">
        <f>AF259+AI258</f>
        <v>0</v>
      </c>
      <c r="AM258" s="337">
        <f t="shared" si="306"/>
        <v>1257.8</v>
      </c>
      <c r="AN258" s="334">
        <f t="shared" si="304"/>
        <v>-1257.8</v>
      </c>
    </row>
    <row r="259" spans="1:40" s="117" customFormat="1" ht="21" hidden="1" customHeight="1" x14ac:dyDescent="0.35">
      <c r="A259" s="95"/>
      <c r="B259" s="177" t="s">
        <v>110</v>
      </c>
      <c r="C259" s="178" t="s">
        <v>227</v>
      </c>
      <c r="D259" s="174"/>
      <c r="E259" s="174"/>
      <c r="F259" s="179"/>
      <c r="G259" s="179"/>
      <c r="H259" s="179"/>
      <c r="I259" s="180">
        <f t="shared" si="307"/>
        <v>0</v>
      </c>
      <c r="J259" s="181">
        <f t="shared" si="307"/>
        <v>0</v>
      </c>
      <c r="K259" s="181">
        <f t="shared" si="307"/>
        <v>0</v>
      </c>
      <c r="L259" s="179"/>
      <c r="M259" s="179"/>
      <c r="N259" s="179"/>
      <c r="O259" s="179"/>
      <c r="P259" s="179"/>
      <c r="Q259" s="179"/>
      <c r="R259" s="176">
        <f t="shared" si="305"/>
        <v>0</v>
      </c>
      <c r="S259" s="176">
        <f t="shared" si="305"/>
        <v>0</v>
      </c>
      <c r="T259" s="176">
        <f t="shared" si="305"/>
        <v>0</v>
      </c>
      <c r="U259" s="179"/>
      <c r="V259" s="179"/>
      <c r="W259" s="179"/>
      <c r="X259" s="176">
        <f t="shared" si="330"/>
        <v>0</v>
      </c>
      <c r="Y259" s="176">
        <f t="shared" si="330"/>
        <v>0</v>
      </c>
      <c r="Z259" s="176">
        <f t="shared" si="330"/>
        <v>0</v>
      </c>
      <c r="AA259" s="179"/>
      <c r="AB259" s="179"/>
      <c r="AC259" s="179"/>
      <c r="AD259" s="176">
        <f t="shared" si="331"/>
        <v>0</v>
      </c>
      <c r="AE259" s="176">
        <f t="shared" si="331"/>
        <v>0</v>
      </c>
      <c r="AF259" s="176">
        <f>Z258+AC258</f>
        <v>0</v>
      </c>
      <c r="AG259" s="321"/>
      <c r="AH259" s="179"/>
      <c r="AI259" s="179"/>
      <c r="AJ259" s="176">
        <f t="shared" si="332"/>
        <v>0</v>
      </c>
      <c r="AK259" s="176">
        <f t="shared" si="332"/>
        <v>0</v>
      </c>
      <c r="AL259" s="176">
        <f>AF260+AI259</f>
        <v>2936277.3</v>
      </c>
      <c r="AM259" s="337">
        <f t="shared" si="306"/>
        <v>0</v>
      </c>
      <c r="AN259" s="334">
        <f t="shared" si="304"/>
        <v>2936277.3</v>
      </c>
    </row>
    <row r="260" spans="1:40" s="38" customFormat="1" ht="21" x14ac:dyDescent="0.35">
      <c r="A260" s="6"/>
      <c r="B260" s="122"/>
      <c r="C260" s="148" t="s">
        <v>228</v>
      </c>
      <c r="D260" s="25"/>
      <c r="E260" s="25"/>
      <c r="F260" s="149">
        <f t="shared" ref="F260:AK260" si="337">F161+F162</f>
        <v>2554289.4</v>
      </c>
      <c r="G260" s="149">
        <f t="shared" si="337"/>
        <v>2174653.6</v>
      </c>
      <c r="H260" s="149">
        <f t="shared" si="337"/>
        <v>2144372.5</v>
      </c>
      <c r="I260" s="20">
        <f t="shared" si="337"/>
        <v>555550.00000000012</v>
      </c>
      <c r="J260" s="20">
        <f t="shared" si="337"/>
        <v>482744.8</v>
      </c>
      <c r="K260" s="20">
        <f t="shared" si="337"/>
        <v>739013.79999999993</v>
      </c>
      <c r="L260" s="150">
        <f t="shared" si="337"/>
        <v>3114264.4</v>
      </c>
      <c r="M260" s="150">
        <f t="shared" si="337"/>
        <v>2661823.4</v>
      </c>
      <c r="N260" s="150">
        <f t="shared" si="337"/>
        <v>2887811.3</v>
      </c>
      <c r="O260" s="150">
        <f t="shared" si="337"/>
        <v>3521.6</v>
      </c>
      <c r="P260" s="150">
        <f t="shared" si="337"/>
        <v>0</v>
      </c>
      <c r="Q260" s="150">
        <f t="shared" si="337"/>
        <v>0</v>
      </c>
      <c r="R260" s="150">
        <f t="shared" si="337"/>
        <v>3117785.9999999995</v>
      </c>
      <c r="S260" s="150">
        <f t="shared" si="337"/>
        <v>2661823.4</v>
      </c>
      <c r="T260" s="150">
        <f t="shared" si="337"/>
        <v>2887811.3</v>
      </c>
      <c r="U260" s="150">
        <f t="shared" si="337"/>
        <v>129015.7</v>
      </c>
      <c r="V260" s="150">
        <f t="shared" si="337"/>
        <v>43965.9</v>
      </c>
      <c r="W260" s="150">
        <f t="shared" si="337"/>
        <v>48466</v>
      </c>
      <c r="X260" s="150">
        <f t="shared" si="337"/>
        <v>3246801.7</v>
      </c>
      <c r="Y260" s="150">
        <f t="shared" si="337"/>
        <v>2705789.3000000003</v>
      </c>
      <c r="Z260" s="150">
        <f t="shared" si="337"/>
        <v>2936277.3</v>
      </c>
      <c r="AA260" s="150">
        <f t="shared" si="337"/>
        <v>79096.3</v>
      </c>
      <c r="AB260" s="150">
        <f t="shared" si="337"/>
        <v>0</v>
      </c>
      <c r="AC260" s="150">
        <f t="shared" si="337"/>
        <v>0</v>
      </c>
      <c r="AD260" s="150">
        <f t="shared" si="337"/>
        <v>3300898</v>
      </c>
      <c r="AE260" s="150">
        <f t="shared" si="337"/>
        <v>2705789.3000000003</v>
      </c>
      <c r="AF260" s="150">
        <f t="shared" si="337"/>
        <v>2936277.3</v>
      </c>
      <c r="AG260" s="322">
        <f t="shared" si="337"/>
        <v>21853.699999999993</v>
      </c>
      <c r="AH260" s="150">
        <f t="shared" si="337"/>
        <v>-129733.4</v>
      </c>
      <c r="AI260" s="150">
        <f t="shared" si="337"/>
        <v>-133973.4</v>
      </c>
      <c r="AJ260" s="150">
        <f>AJ161+AJ162</f>
        <v>3322751.7</v>
      </c>
      <c r="AK260" s="150">
        <f t="shared" si="337"/>
        <v>2576055.9000000004</v>
      </c>
      <c r="AL260" s="150">
        <f>AL161+AL162</f>
        <v>2802303.9000000004</v>
      </c>
      <c r="AM260" s="337">
        <f>AF260+AI260</f>
        <v>2802303.9</v>
      </c>
      <c r="AN260" s="334">
        <f t="shared" si="304"/>
        <v>0</v>
      </c>
    </row>
    <row r="261" spans="1:40" s="2" customFormat="1" ht="21" x14ac:dyDescent="0.35">
      <c r="A261" s="78"/>
      <c r="B261" s="125" t="s">
        <v>111</v>
      </c>
      <c r="C261" s="148" t="s">
        <v>325</v>
      </c>
      <c r="D261" s="25"/>
      <c r="E261" s="25"/>
      <c r="F261" s="149">
        <f t="shared" ref="F261:AL261" si="338">F161+F256</f>
        <v>603448.5</v>
      </c>
      <c r="G261" s="149">
        <f t="shared" si="338"/>
        <v>610894.89999999991</v>
      </c>
      <c r="H261" s="149">
        <f t="shared" si="338"/>
        <v>625776.89999999991</v>
      </c>
      <c r="I261" s="20">
        <f t="shared" si="338"/>
        <v>4221.8</v>
      </c>
      <c r="J261" s="20">
        <f t="shared" si="338"/>
        <v>4348.8</v>
      </c>
      <c r="K261" s="20">
        <f t="shared" si="338"/>
        <v>4538.6000000000004</v>
      </c>
      <c r="L261" s="150">
        <f t="shared" si="338"/>
        <v>607670.29999999993</v>
      </c>
      <c r="M261" s="150">
        <f t="shared" si="338"/>
        <v>615243.69999999995</v>
      </c>
      <c r="N261" s="150">
        <f t="shared" si="338"/>
        <v>630315.5</v>
      </c>
      <c r="O261" s="150">
        <f t="shared" si="338"/>
        <v>-114.89999999999998</v>
      </c>
      <c r="P261" s="150">
        <f t="shared" si="338"/>
        <v>0</v>
      </c>
      <c r="Q261" s="150">
        <f t="shared" si="338"/>
        <v>0</v>
      </c>
      <c r="R261" s="150">
        <f t="shared" si="338"/>
        <v>607555.4</v>
      </c>
      <c r="S261" s="150">
        <f t="shared" si="338"/>
        <v>615243.69999999995</v>
      </c>
      <c r="T261" s="150">
        <f t="shared" si="338"/>
        <v>630315.5</v>
      </c>
      <c r="U261" s="150">
        <f t="shared" si="338"/>
        <v>2895.2</v>
      </c>
      <c r="V261" s="150">
        <f t="shared" si="338"/>
        <v>0</v>
      </c>
      <c r="W261" s="150">
        <f t="shared" si="338"/>
        <v>0</v>
      </c>
      <c r="X261" s="150">
        <f t="shared" si="338"/>
        <v>610450.6</v>
      </c>
      <c r="Y261" s="150">
        <f t="shared" si="338"/>
        <v>615243.69999999995</v>
      </c>
      <c r="Z261" s="150">
        <f t="shared" si="338"/>
        <v>630315.5</v>
      </c>
      <c r="AA261" s="150">
        <f t="shared" si="338"/>
        <v>0</v>
      </c>
      <c r="AB261" s="150">
        <f t="shared" si="338"/>
        <v>0</v>
      </c>
      <c r="AC261" s="150">
        <f t="shared" si="338"/>
        <v>0</v>
      </c>
      <c r="AD261" s="150">
        <f t="shared" si="338"/>
        <v>610450.6</v>
      </c>
      <c r="AE261" s="150">
        <f>AE161+AE256</f>
        <v>615243.69999999995</v>
      </c>
      <c r="AF261" s="150">
        <f>AF161+AF256</f>
        <v>630315.5</v>
      </c>
      <c r="AG261" s="322">
        <f t="shared" si="338"/>
        <v>296.79999999999995</v>
      </c>
      <c r="AH261" s="150">
        <f t="shared" si="338"/>
        <v>0</v>
      </c>
      <c r="AI261" s="150">
        <f t="shared" si="338"/>
        <v>0</v>
      </c>
      <c r="AJ261" s="150">
        <f t="shared" si="338"/>
        <v>610747.4</v>
      </c>
      <c r="AK261" s="150">
        <f t="shared" si="338"/>
        <v>615243.69999999995</v>
      </c>
      <c r="AL261" s="150">
        <f t="shared" si="338"/>
        <v>630315.5</v>
      </c>
      <c r="AM261" s="337">
        <f t="shared" si="306"/>
        <v>630315.5</v>
      </c>
      <c r="AN261" s="334">
        <f t="shared" si="304"/>
        <v>0</v>
      </c>
    </row>
    <row r="262" spans="1:40" hidden="1" x14ac:dyDescent="0.3">
      <c r="A262" s="79"/>
      <c r="B262" s="126"/>
      <c r="C262" s="80"/>
      <c r="D262" s="81"/>
      <c r="E262" s="81"/>
      <c r="F262" s="82"/>
      <c r="G262" s="83"/>
      <c r="H262" s="84"/>
      <c r="I262" s="85"/>
      <c r="J262" s="86"/>
      <c r="K262" s="86"/>
      <c r="L262" s="87"/>
      <c r="M262" s="87"/>
      <c r="N262" s="87"/>
      <c r="O262" s="87"/>
      <c r="AF262" s="150"/>
      <c r="AG262" s="323"/>
      <c r="AJ262" s="340">
        <f>AD260+AG260</f>
        <v>3322751.7</v>
      </c>
      <c r="AK262" s="340">
        <f>AE260+AH260</f>
        <v>2576055.9000000004</v>
      </c>
      <c r="AL262" s="340">
        <f>AF260+AI260</f>
        <v>2802303.9</v>
      </c>
    </row>
    <row r="263" spans="1:40" s="1" customFormat="1" ht="21" hidden="1" x14ac:dyDescent="0.35">
      <c r="A263" s="73"/>
      <c r="B263" s="127"/>
      <c r="C263" s="74" t="s">
        <v>334</v>
      </c>
      <c r="D263" s="75"/>
      <c r="E263" s="75"/>
      <c r="F263" s="76">
        <f t="shared" ref="F263:N263" si="339">F116</f>
        <v>6607.1</v>
      </c>
      <c r="G263" s="76">
        <f t="shared" si="339"/>
        <v>6607.1</v>
      </c>
      <c r="H263" s="76">
        <f t="shared" si="339"/>
        <v>6607.1</v>
      </c>
      <c r="I263" s="76">
        <f t="shared" si="339"/>
        <v>0</v>
      </c>
      <c r="J263" s="76">
        <f t="shared" si="339"/>
        <v>0</v>
      </c>
      <c r="K263" s="76">
        <f t="shared" si="339"/>
        <v>0</v>
      </c>
      <c r="L263" s="77">
        <f t="shared" si="339"/>
        <v>6607.1</v>
      </c>
      <c r="M263" s="77">
        <f t="shared" si="339"/>
        <v>6607.1</v>
      </c>
      <c r="N263" s="77">
        <f t="shared" si="339"/>
        <v>6607.1</v>
      </c>
      <c r="AF263"/>
      <c r="AG263" s="324"/>
      <c r="AM263" s="338"/>
    </row>
    <row r="264" spans="1:40" s="1" customFormat="1" ht="38.25" hidden="1" x14ac:dyDescent="0.35">
      <c r="A264" s="14"/>
      <c r="B264" s="128"/>
      <c r="C264" s="11" t="s">
        <v>402</v>
      </c>
      <c r="D264" s="28"/>
      <c r="E264" s="28"/>
      <c r="F264" s="27">
        <f>F24+F50+F170</f>
        <v>50684</v>
      </c>
      <c r="G264" s="27">
        <f>G24+G50+G170</f>
        <v>52901</v>
      </c>
      <c r="H264" s="27">
        <f>H24+H50+H170</f>
        <v>57750</v>
      </c>
      <c r="I264" s="27">
        <f t="shared" ref="I264:K264" si="340">L264-F264</f>
        <v>16614.300000000003</v>
      </c>
      <c r="J264" s="27">
        <f t="shared" si="340"/>
        <v>16660</v>
      </c>
      <c r="K264" s="27">
        <f t="shared" si="340"/>
        <v>17913</v>
      </c>
      <c r="L264" s="15">
        <f>L24+L50+L170+16614.3</f>
        <v>67298.3</v>
      </c>
      <c r="M264" s="15">
        <f>M24+M50+M170+16660</f>
        <v>69561</v>
      </c>
      <c r="N264" s="15">
        <f>N24+N50+N170+17564</f>
        <v>75663</v>
      </c>
      <c r="AG264" s="324"/>
      <c r="AM264" s="338"/>
    </row>
    <row r="265" spans="1:40" s="1" customFormat="1" ht="21" hidden="1" x14ac:dyDescent="0.35">
      <c r="A265" s="14"/>
      <c r="B265" s="128"/>
      <c r="C265" s="12" t="s">
        <v>332</v>
      </c>
      <c r="D265" s="28"/>
      <c r="E265" s="28"/>
      <c r="F265" s="27">
        <f t="shared" ref="F265:N265" si="341">F108+F256</f>
        <v>1297.6000000000001</v>
      </c>
      <c r="G265" s="27">
        <f t="shared" si="341"/>
        <v>1252.9000000000001</v>
      </c>
      <c r="H265" s="27">
        <f t="shared" si="341"/>
        <v>1252.9000000000001</v>
      </c>
      <c r="I265" s="27">
        <f t="shared" si="341"/>
        <v>1116.8</v>
      </c>
      <c r="J265" s="27">
        <f t="shared" si="341"/>
        <v>1119.8</v>
      </c>
      <c r="K265" s="27">
        <f t="shared" si="341"/>
        <v>1180.5999999999999</v>
      </c>
      <c r="L265" s="15">
        <f t="shared" si="341"/>
        <v>2414.4</v>
      </c>
      <c r="M265" s="15">
        <f t="shared" si="341"/>
        <v>2372.6999999999998</v>
      </c>
      <c r="N265" s="15">
        <f t="shared" si="341"/>
        <v>2433.5</v>
      </c>
      <c r="AG265" s="324"/>
      <c r="AM265" s="338"/>
    </row>
    <row r="266" spans="1:40" s="1" customFormat="1" ht="21" hidden="1" x14ac:dyDescent="0.35">
      <c r="A266" s="14"/>
      <c r="B266" s="128"/>
      <c r="C266" s="16" t="s">
        <v>337</v>
      </c>
      <c r="D266" s="28"/>
      <c r="E266" s="28"/>
      <c r="F266" s="29">
        <f t="shared" ref="F266:N266" si="342">F263+F265</f>
        <v>7904.7000000000007</v>
      </c>
      <c r="G266" s="29">
        <f t="shared" si="342"/>
        <v>7860</v>
      </c>
      <c r="H266" s="29">
        <f t="shared" si="342"/>
        <v>7860</v>
      </c>
      <c r="I266" s="29">
        <f t="shared" si="342"/>
        <v>1116.8</v>
      </c>
      <c r="J266" s="29">
        <f t="shared" si="342"/>
        <v>1119.8</v>
      </c>
      <c r="K266" s="29">
        <f t="shared" si="342"/>
        <v>1180.5999999999999</v>
      </c>
      <c r="L266" s="17">
        <f t="shared" si="342"/>
        <v>9021.5</v>
      </c>
      <c r="M266" s="17">
        <f t="shared" si="342"/>
        <v>8979.7999999999993</v>
      </c>
      <c r="N266" s="17">
        <f t="shared" si="342"/>
        <v>9040.6</v>
      </c>
      <c r="AG266" s="324"/>
      <c r="AM266" s="338"/>
    </row>
    <row r="267" spans="1:40" s="1" customFormat="1" ht="21" hidden="1" x14ac:dyDescent="0.35">
      <c r="A267" s="14"/>
      <c r="B267" s="128"/>
      <c r="C267" s="12" t="s">
        <v>333</v>
      </c>
      <c r="D267" s="28"/>
      <c r="E267" s="28"/>
      <c r="F267" s="27">
        <f t="shared" ref="F267:N267" si="343">F118</f>
        <v>-5364</v>
      </c>
      <c r="G267" s="27">
        <f t="shared" si="343"/>
        <v>4701</v>
      </c>
      <c r="H267" s="27">
        <f t="shared" si="343"/>
        <v>4200</v>
      </c>
      <c r="I267" s="27">
        <f t="shared" si="343"/>
        <v>0</v>
      </c>
      <c r="J267" s="27">
        <f t="shared" si="343"/>
        <v>0</v>
      </c>
      <c r="K267" s="27">
        <f t="shared" si="343"/>
        <v>0</v>
      </c>
      <c r="L267" s="15">
        <f t="shared" si="343"/>
        <v>-5364</v>
      </c>
      <c r="M267" s="15">
        <f t="shared" si="343"/>
        <v>4701</v>
      </c>
      <c r="N267" s="15">
        <f t="shared" si="343"/>
        <v>4200</v>
      </c>
      <c r="AG267" s="324"/>
      <c r="AM267" s="338"/>
    </row>
    <row r="268" spans="1:40" s="1" customFormat="1" ht="21" hidden="1" x14ac:dyDescent="0.35">
      <c r="A268" s="14"/>
      <c r="B268" s="128"/>
      <c r="C268" s="12" t="s">
        <v>330</v>
      </c>
      <c r="D268" s="28"/>
      <c r="E268" s="28"/>
      <c r="F268" s="27">
        <f t="shared" ref="F268:N268" si="344">F161+F164</f>
        <v>1272495.6000000001</v>
      </c>
      <c r="G268" s="27">
        <f t="shared" si="344"/>
        <v>892370.7</v>
      </c>
      <c r="H268" s="27">
        <f t="shared" si="344"/>
        <v>850963.7</v>
      </c>
      <c r="I268" s="27">
        <f t="shared" si="344"/>
        <v>-1892</v>
      </c>
      <c r="J268" s="27">
        <f t="shared" si="344"/>
        <v>2922</v>
      </c>
      <c r="K268" s="27">
        <f t="shared" si="344"/>
        <v>170</v>
      </c>
      <c r="L268" s="15">
        <f t="shared" si="344"/>
        <v>1270603.6000000001</v>
      </c>
      <c r="M268" s="15">
        <f t="shared" si="344"/>
        <v>895292.7</v>
      </c>
      <c r="N268" s="15">
        <f t="shared" si="344"/>
        <v>851133.7</v>
      </c>
      <c r="AG268" s="324"/>
      <c r="AM268" s="338"/>
    </row>
    <row r="269" spans="1:40" s="1" customFormat="1" ht="54" hidden="1" x14ac:dyDescent="0.35">
      <c r="A269" s="14"/>
      <c r="B269" s="128"/>
      <c r="C269" s="13" t="s">
        <v>331</v>
      </c>
      <c r="D269" s="30"/>
      <c r="E269" s="30"/>
      <c r="F269" s="27">
        <f t="shared" ref="F269:N269" si="345">F260-F161-F256-F263-F264-F266-F267</f>
        <v>1891009.0999999999</v>
      </c>
      <c r="G269" s="27">
        <f t="shared" si="345"/>
        <v>1491689.6</v>
      </c>
      <c r="H269" s="27">
        <f t="shared" si="345"/>
        <v>1442178.5</v>
      </c>
      <c r="I269" s="31">
        <f t="shared" si="345"/>
        <v>533597.1</v>
      </c>
      <c r="J269" s="31">
        <f t="shared" si="345"/>
        <v>460616.2</v>
      </c>
      <c r="K269" s="31">
        <f t="shared" si="345"/>
        <v>715381.6</v>
      </c>
      <c r="L269" s="15">
        <f t="shared" si="345"/>
        <v>2429031.1999999997</v>
      </c>
      <c r="M269" s="15">
        <f t="shared" si="345"/>
        <v>1956730.7999999998</v>
      </c>
      <c r="N269" s="15">
        <f t="shared" si="345"/>
        <v>2161985.0999999996</v>
      </c>
      <c r="AG269" s="324"/>
      <c r="AM269" s="338"/>
    </row>
    <row r="270" spans="1:40" ht="21" hidden="1" x14ac:dyDescent="0.35">
      <c r="AF270" s="1"/>
      <c r="AG270" s="323"/>
      <c r="AJ270" s="333"/>
      <c r="AK270" s="332"/>
    </row>
    <row r="271" spans="1:40" ht="19.5" hidden="1" x14ac:dyDescent="0.3">
      <c r="A271" s="41"/>
      <c r="B271" s="129"/>
      <c r="C271" s="42"/>
      <c r="D271" s="43"/>
      <c r="E271" s="43"/>
      <c r="F271" s="44"/>
      <c r="G271" s="45"/>
      <c r="H271" s="46"/>
      <c r="I271" s="47"/>
      <c r="J271" s="48"/>
      <c r="K271" s="48"/>
      <c r="L271" s="49"/>
      <c r="M271" s="50"/>
      <c r="N271" s="50"/>
      <c r="O271" s="49"/>
      <c r="P271" s="50"/>
      <c r="Q271" s="50"/>
      <c r="R271" s="165"/>
      <c r="S271" s="166"/>
      <c r="T271" s="166"/>
    </row>
    <row r="272" spans="1:40" s="8" customFormat="1" ht="19.5" hidden="1" x14ac:dyDescent="0.25">
      <c r="A272" s="51"/>
      <c r="B272" s="130"/>
      <c r="C272" s="52" t="s">
        <v>112</v>
      </c>
      <c r="D272" s="53"/>
      <c r="E272" s="53"/>
      <c r="F272" s="49">
        <f t="shared" ref="F272:T272" si="346">F17+F24+F34+F47+F58</f>
        <v>548454</v>
      </c>
      <c r="G272" s="50">
        <f t="shared" si="346"/>
        <v>545270</v>
      </c>
      <c r="H272" s="50">
        <f t="shared" si="346"/>
        <v>559687</v>
      </c>
      <c r="I272" s="49">
        <f t="shared" si="346"/>
        <v>0</v>
      </c>
      <c r="J272" s="50">
        <f t="shared" si="346"/>
        <v>0</v>
      </c>
      <c r="K272" s="50">
        <f t="shared" si="346"/>
        <v>0</v>
      </c>
      <c r="L272" s="49">
        <f t="shared" si="346"/>
        <v>548454</v>
      </c>
      <c r="M272" s="50">
        <f t="shared" si="346"/>
        <v>545270</v>
      </c>
      <c r="N272" s="50">
        <f t="shared" si="346"/>
        <v>559687</v>
      </c>
      <c r="O272" s="49">
        <f t="shared" si="346"/>
        <v>-5648</v>
      </c>
      <c r="P272" s="50">
        <f t="shared" si="346"/>
        <v>0</v>
      </c>
      <c r="Q272" s="50">
        <f t="shared" si="346"/>
        <v>0</v>
      </c>
      <c r="R272" s="165">
        <f t="shared" si="346"/>
        <v>542806</v>
      </c>
      <c r="S272" s="166">
        <f t="shared" si="346"/>
        <v>545270</v>
      </c>
      <c r="T272" s="166">
        <f t="shared" si="346"/>
        <v>559687</v>
      </c>
      <c r="X272" s="49">
        <f t="shared" ref="X272:AE272" si="347">X17+X24+X34+X47+X58</f>
        <v>542806</v>
      </c>
      <c r="Y272" s="50">
        <f t="shared" si="347"/>
        <v>545270</v>
      </c>
      <c r="Z272" s="50">
        <f t="shared" si="347"/>
        <v>559687</v>
      </c>
      <c r="AA272" s="49">
        <f t="shared" si="347"/>
        <v>0</v>
      </c>
      <c r="AB272" s="50">
        <f t="shared" si="347"/>
        <v>0</v>
      </c>
      <c r="AC272" s="50">
        <f t="shared" si="347"/>
        <v>0</v>
      </c>
      <c r="AD272" s="49">
        <f t="shared" si="347"/>
        <v>542806</v>
      </c>
      <c r="AE272" s="50">
        <f t="shared" si="347"/>
        <v>545270</v>
      </c>
      <c r="AF272" s="50">
        <f>AF17+AF24+AF34+AF47+AF58</f>
        <v>559687</v>
      </c>
      <c r="AG272" s="325">
        <f t="shared" ref="AG272:AL272" si="348">AG17+AG24+AG34+AG47+AG58</f>
        <v>0</v>
      </c>
      <c r="AH272" s="50">
        <f t="shared" si="348"/>
        <v>0</v>
      </c>
      <c r="AI272" s="50">
        <f t="shared" si="348"/>
        <v>0</v>
      </c>
      <c r="AJ272" s="49">
        <f t="shared" si="348"/>
        <v>542806</v>
      </c>
      <c r="AK272" s="50">
        <f t="shared" si="348"/>
        <v>545270</v>
      </c>
      <c r="AL272" s="50">
        <f t="shared" si="348"/>
        <v>559687</v>
      </c>
      <c r="AM272" s="339"/>
    </row>
    <row r="273" spans="1:39" s="8" customFormat="1" ht="19.5" hidden="1" x14ac:dyDescent="0.25">
      <c r="A273" s="51"/>
      <c r="B273" s="131"/>
      <c r="C273" s="54" t="s">
        <v>143</v>
      </c>
      <c r="D273" s="55"/>
      <c r="E273" s="55"/>
      <c r="F273" s="49">
        <f t="shared" ref="F273:T273" si="349">F71+F99+F107+F118+F131</f>
        <v>54872.600000000006</v>
      </c>
      <c r="G273" s="50">
        <f t="shared" si="349"/>
        <v>65547.700000000012</v>
      </c>
      <c r="H273" s="50">
        <f t="shared" si="349"/>
        <v>66012.700000000012</v>
      </c>
      <c r="I273" s="49">
        <f t="shared" si="349"/>
        <v>3105</v>
      </c>
      <c r="J273" s="50">
        <f t="shared" si="349"/>
        <v>3229</v>
      </c>
      <c r="K273" s="50">
        <f t="shared" si="349"/>
        <v>3358</v>
      </c>
      <c r="L273" s="49">
        <f t="shared" si="349"/>
        <v>57977.600000000006</v>
      </c>
      <c r="M273" s="50">
        <f t="shared" si="349"/>
        <v>68776.700000000012</v>
      </c>
      <c r="N273" s="50">
        <f t="shared" si="349"/>
        <v>69370.700000000012</v>
      </c>
      <c r="O273" s="49">
        <f t="shared" si="349"/>
        <v>5648</v>
      </c>
      <c r="P273" s="50">
        <f t="shared" si="349"/>
        <v>0</v>
      </c>
      <c r="Q273" s="50">
        <f t="shared" si="349"/>
        <v>0</v>
      </c>
      <c r="R273" s="165">
        <f t="shared" si="349"/>
        <v>63625.600000000006</v>
      </c>
      <c r="S273" s="166">
        <f t="shared" si="349"/>
        <v>68776.700000000012</v>
      </c>
      <c r="T273" s="166">
        <f t="shared" si="349"/>
        <v>69370.700000000012</v>
      </c>
      <c r="X273" s="49">
        <f t="shared" ref="X273:AE273" si="350">X71+X99+X107+X118+X131</f>
        <v>63625.600000000006</v>
      </c>
      <c r="Y273" s="50">
        <f t="shared" si="350"/>
        <v>68776.700000000012</v>
      </c>
      <c r="Z273" s="50">
        <f t="shared" si="350"/>
        <v>69370.700000000012</v>
      </c>
      <c r="AA273" s="49">
        <f t="shared" si="350"/>
        <v>0</v>
      </c>
      <c r="AB273" s="50">
        <f t="shared" si="350"/>
        <v>0</v>
      </c>
      <c r="AC273" s="50">
        <f t="shared" si="350"/>
        <v>0</v>
      </c>
      <c r="AD273" s="49">
        <f t="shared" si="350"/>
        <v>63625.600000000006</v>
      </c>
      <c r="AE273" s="50">
        <f t="shared" si="350"/>
        <v>68776.700000000012</v>
      </c>
      <c r="AF273" s="50">
        <f>AF71+AF99+AF107+AF118+AF131</f>
        <v>69370.700000000012</v>
      </c>
      <c r="AG273" s="325">
        <f t="shared" ref="AG273:AL273" si="351">AG71+AG99+AG107+AG118+AG131</f>
        <v>0</v>
      </c>
      <c r="AH273" s="50">
        <f t="shared" si="351"/>
        <v>0</v>
      </c>
      <c r="AI273" s="50">
        <f t="shared" si="351"/>
        <v>0</v>
      </c>
      <c r="AJ273" s="49">
        <f t="shared" si="351"/>
        <v>62349.9</v>
      </c>
      <c r="AK273" s="50">
        <f t="shared" si="351"/>
        <v>67601</v>
      </c>
      <c r="AL273" s="50">
        <f t="shared" si="351"/>
        <v>68195</v>
      </c>
      <c r="AM273" s="339"/>
    </row>
    <row r="274" spans="1:39" s="8" customFormat="1" ht="19.5" hidden="1" x14ac:dyDescent="0.25">
      <c r="A274" s="51"/>
      <c r="B274" s="132"/>
      <c r="C274" s="54" t="s">
        <v>246</v>
      </c>
      <c r="D274" s="55"/>
      <c r="E274" s="55"/>
      <c r="F274" s="49">
        <f t="shared" ref="F274:T274" si="352">F18+F24+F34+F47+F58++F71+F99+F107+F118+F131</f>
        <v>603326.60000000009</v>
      </c>
      <c r="G274" s="50">
        <f t="shared" si="352"/>
        <v>610817.70000000007</v>
      </c>
      <c r="H274" s="50">
        <f t="shared" si="352"/>
        <v>625699.70000000007</v>
      </c>
      <c r="I274" s="49">
        <f t="shared" si="352"/>
        <v>3105</v>
      </c>
      <c r="J274" s="50">
        <f t="shared" si="352"/>
        <v>3229</v>
      </c>
      <c r="K274" s="50">
        <f t="shared" si="352"/>
        <v>3358</v>
      </c>
      <c r="L274" s="49">
        <f t="shared" si="352"/>
        <v>606431.60000000009</v>
      </c>
      <c r="M274" s="50">
        <f t="shared" si="352"/>
        <v>614046.70000000007</v>
      </c>
      <c r="N274" s="50">
        <f t="shared" si="352"/>
        <v>629057.70000000007</v>
      </c>
      <c r="O274" s="49">
        <f t="shared" si="352"/>
        <v>0</v>
      </c>
      <c r="P274" s="50">
        <f t="shared" si="352"/>
        <v>0</v>
      </c>
      <c r="Q274" s="50">
        <f t="shared" si="352"/>
        <v>0</v>
      </c>
      <c r="R274" s="165">
        <f t="shared" si="352"/>
        <v>606431.60000000009</v>
      </c>
      <c r="S274" s="166">
        <f t="shared" si="352"/>
        <v>614046.70000000007</v>
      </c>
      <c r="T274" s="166">
        <f t="shared" si="352"/>
        <v>629057.70000000007</v>
      </c>
      <c r="X274" s="49">
        <f t="shared" ref="X274:AE274" si="353">X18+X24+X34+X47+X58++X71+X99+X107+X118+X131</f>
        <v>606431.60000000009</v>
      </c>
      <c r="Y274" s="50">
        <f t="shared" si="353"/>
        <v>614046.70000000007</v>
      </c>
      <c r="Z274" s="50">
        <f t="shared" si="353"/>
        <v>629057.70000000007</v>
      </c>
      <c r="AA274" s="49">
        <f t="shared" si="353"/>
        <v>0</v>
      </c>
      <c r="AB274" s="50">
        <f t="shared" si="353"/>
        <v>0</v>
      </c>
      <c r="AC274" s="50">
        <f t="shared" si="353"/>
        <v>0</v>
      </c>
      <c r="AD274" s="49">
        <f t="shared" si="353"/>
        <v>606431.60000000009</v>
      </c>
      <c r="AE274" s="50">
        <f t="shared" si="353"/>
        <v>614046.70000000007</v>
      </c>
      <c r="AF274" s="50">
        <f>AF18+AF24+AF34+AF47+AF58++AF71+AF99+AF107+AF118+AF131</f>
        <v>629057.70000000007</v>
      </c>
      <c r="AG274" s="325">
        <f t="shared" ref="AG274:AL274" si="354">AG18+AG24+AG34+AG47+AG58++AG71+AG99+AG107+AG118+AG131</f>
        <v>0</v>
      </c>
      <c r="AH274" s="50">
        <f t="shared" si="354"/>
        <v>0</v>
      </c>
      <c r="AI274" s="50">
        <f t="shared" si="354"/>
        <v>0</v>
      </c>
      <c r="AJ274" s="49">
        <f t="shared" si="354"/>
        <v>605155.9</v>
      </c>
      <c r="AK274" s="50">
        <f t="shared" si="354"/>
        <v>612871</v>
      </c>
      <c r="AL274" s="50">
        <f t="shared" si="354"/>
        <v>627882</v>
      </c>
      <c r="AM274" s="339"/>
    </row>
    <row r="275" spans="1:39" ht="19.5" hidden="1" x14ac:dyDescent="0.35">
      <c r="A275" s="41"/>
      <c r="B275" s="133"/>
      <c r="C275" s="56" t="s">
        <v>236</v>
      </c>
      <c r="D275" s="57"/>
      <c r="E275" s="57"/>
      <c r="F275" s="58">
        <f>(F18-F22)/43.08*28.08+F22</f>
        <v>262733.64066852361</v>
      </c>
      <c r="G275" s="58">
        <f>(G18-G22)/43.07*28.07+G22</f>
        <v>275450.64128163451</v>
      </c>
      <c r="H275" s="59">
        <f>(H18-H22)/42.72*27.72+H22</f>
        <v>287725.63764044945</v>
      </c>
      <c r="I275" s="58">
        <f>(I18-I22)/43.08*28.08+I22</f>
        <v>0</v>
      </c>
      <c r="J275" s="58">
        <f>(J18-J22)/43.07*28.07+J22</f>
        <v>0</v>
      </c>
      <c r="K275" s="59">
        <f>(K18-K22)/42.72*27.72+K22</f>
        <v>0</v>
      </c>
      <c r="L275" s="58">
        <f>(L18-L22)/43.08*28.08+L22</f>
        <v>262733.64066852361</v>
      </c>
      <c r="M275" s="58">
        <f>(M18-M22)/43.07*28.07+M22</f>
        <v>275450.64128163451</v>
      </c>
      <c r="N275" s="59">
        <f>(N18-N22)/42.72*27.72+N22</f>
        <v>287725.63764044945</v>
      </c>
      <c r="O275" s="58">
        <f>(O18-O22)/43.08*28.08+O22</f>
        <v>0</v>
      </c>
      <c r="P275" s="58">
        <f>(P18-P22)/43.07*28.07+P22</f>
        <v>0</v>
      </c>
      <c r="Q275" s="59">
        <f>(Q18-Q22)/42.72*27.72+Q22</f>
        <v>0</v>
      </c>
      <c r="R275" s="167">
        <f>(R18-R22)/43.08*28.08+R22</f>
        <v>262733.64066852361</v>
      </c>
      <c r="S275" s="167">
        <f>(S18-S22)/43.07*28.07+S22</f>
        <v>275450.64128163451</v>
      </c>
      <c r="T275" s="168">
        <f>(T18-T22)/42.72*27.72+T22</f>
        <v>287725.63764044945</v>
      </c>
      <c r="X275" s="58">
        <f>(X18-X22)/43.08*28.08+X22</f>
        <v>262733.64066852361</v>
      </c>
      <c r="Y275" s="58">
        <f>(Y18-Y22)/43.07*28.07+Y22</f>
        <v>275450.64128163451</v>
      </c>
      <c r="Z275" s="59">
        <f>(Z18-Z22)/42.72*27.72+Z22</f>
        <v>287725.63764044945</v>
      </c>
      <c r="AA275" s="58">
        <f>(AA18-AA22)/43.08*28.08+AA22</f>
        <v>0</v>
      </c>
      <c r="AB275" s="58">
        <f>(AB18-AB22)/43.07*28.07+AB22</f>
        <v>0</v>
      </c>
      <c r="AC275" s="59">
        <f>(AC18-AC22)/42.72*27.72+AC22</f>
        <v>0</v>
      </c>
      <c r="AD275" s="58">
        <f>(AD18-AD22)/43.08*28.08+AD22</f>
        <v>262733.64066852361</v>
      </c>
      <c r="AE275" s="58">
        <f>(AE18-AE22)/43.07*28.07+AE22</f>
        <v>275450.64128163451</v>
      </c>
      <c r="AF275" s="59">
        <f>(AF18-AF22)/42.72*27.72+AF22</f>
        <v>287725.63764044945</v>
      </c>
      <c r="AG275" s="326">
        <f>(AG18-AG22)/43.08*28.08+AG22</f>
        <v>0</v>
      </c>
      <c r="AH275" s="58">
        <f>(AH18-AH22)/43.07*28.07+AH22</f>
        <v>0</v>
      </c>
      <c r="AI275" s="59">
        <f>(AI18-AI22)/42.72*27.72+AI22</f>
        <v>0</v>
      </c>
      <c r="AJ275" s="58">
        <f>(AJ18-AJ22)/43.08*28.08+AJ22</f>
        <v>262733.64066852361</v>
      </c>
      <c r="AK275" s="58">
        <f>(AK18-AK22)/43.07*28.07+AK22</f>
        <v>275450.64128163451</v>
      </c>
      <c r="AL275" s="59">
        <f>(AL18-AL22)/42.72*27.72+AL22</f>
        <v>287725.63764044945</v>
      </c>
    </row>
    <row r="276" spans="1:39" ht="19.5" hidden="1" thickBot="1" x14ac:dyDescent="0.3">
      <c r="A276" s="41"/>
      <c r="B276" s="134"/>
      <c r="C276" s="60" t="s">
        <v>241</v>
      </c>
      <c r="D276" s="41"/>
      <c r="E276" s="41"/>
      <c r="F276" s="61">
        <f t="shared" ref="F276:T276" si="355">F161-F275</f>
        <v>340592.95933147636</v>
      </c>
      <c r="G276" s="62">
        <f t="shared" si="355"/>
        <v>335367.05871836544</v>
      </c>
      <c r="H276" s="62">
        <f t="shared" si="355"/>
        <v>337974.0623595505</v>
      </c>
      <c r="I276" s="61">
        <f t="shared" si="355"/>
        <v>3105</v>
      </c>
      <c r="J276" s="62">
        <f t="shared" si="355"/>
        <v>3229</v>
      </c>
      <c r="K276" s="62">
        <f t="shared" si="355"/>
        <v>3358</v>
      </c>
      <c r="L276" s="61">
        <f t="shared" si="355"/>
        <v>343697.95933147636</v>
      </c>
      <c r="M276" s="62">
        <f t="shared" si="355"/>
        <v>338596.05871836544</v>
      </c>
      <c r="N276" s="62">
        <f t="shared" si="355"/>
        <v>341332.0623595505</v>
      </c>
      <c r="O276" s="61">
        <f t="shared" si="355"/>
        <v>0</v>
      </c>
      <c r="P276" s="62">
        <f t="shared" si="355"/>
        <v>0</v>
      </c>
      <c r="Q276" s="62">
        <f t="shared" si="355"/>
        <v>0</v>
      </c>
      <c r="R276" s="61">
        <f t="shared" si="355"/>
        <v>343697.95933147636</v>
      </c>
      <c r="S276" s="61">
        <f t="shared" si="355"/>
        <v>338596.05871836544</v>
      </c>
      <c r="T276" s="61">
        <f t="shared" si="355"/>
        <v>341332.0623595505</v>
      </c>
      <c r="X276" s="61">
        <f t="shared" ref="X276:AL276" si="356">X161-X275</f>
        <v>343697.95933147636</v>
      </c>
      <c r="Y276" s="62">
        <f t="shared" si="356"/>
        <v>338596.05871836544</v>
      </c>
      <c r="Z276" s="62">
        <f t="shared" si="356"/>
        <v>341332.0623595505</v>
      </c>
      <c r="AA276" s="61">
        <f t="shared" si="356"/>
        <v>0</v>
      </c>
      <c r="AB276" s="62">
        <f t="shared" si="356"/>
        <v>0</v>
      </c>
      <c r="AC276" s="62">
        <f t="shared" si="356"/>
        <v>0</v>
      </c>
      <c r="AD276" s="61">
        <f t="shared" si="356"/>
        <v>343697.95933147636</v>
      </c>
      <c r="AE276" s="62">
        <f t="shared" si="356"/>
        <v>338596.05871836544</v>
      </c>
      <c r="AF276" s="62">
        <f>AF161-AF275</f>
        <v>341332.0623595505</v>
      </c>
      <c r="AG276" s="327">
        <f t="shared" si="356"/>
        <v>0</v>
      </c>
      <c r="AH276" s="62">
        <f t="shared" si="356"/>
        <v>0</v>
      </c>
      <c r="AI276" s="62">
        <f t="shared" si="356"/>
        <v>0</v>
      </c>
      <c r="AJ276" s="61">
        <f t="shared" si="356"/>
        <v>343697.95933147636</v>
      </c>
      <c r="AK276" s="62">
        <f t="shared" si="356"/>
        <v>338596.05871836544</v>
      </c>
      <c r="AL276" s="62">
        <f t="shared" si="356"/>
        <v>341332.0623595505</v>
      </c>
    </row>
    <row r="277" spans="1:39" ht="20.25" hidden="1" x14ac:dyDescent="0.3">
      <c r="A277" s="63"/>
      <c r="B277" s="135"/>
      <c r="C277" s="64" t="s">
        <v>326</v>
      </c>
      <c r="D277" s="65"/>
      <c r="E277" s="65"/>
      <c r="F277" s="66">
        <v>9.9</v>
      </c>
      <c r="G277" s="66">
        <v>9.8000000000000007</v>
      </c>
      <c r="H277" s="66">
        <v>9.6999999999999993</v>
      </c>
      <c r="I277" s="47"/>
      <c r="J277" s="48"/>
      <c r="K277" s="48"/>
      <c r="L277" s="88">
        <v>9.9</v>
      </c>
      <c r="M277" s="88">
        <v>9.8000000000000007</v>
      </c>
      <c r="N277" s="88">
        <v>9.6999999999999993</v>
      </c>
      <c r="O277" s="66">
        <v>9.9</v>
      </c>
      <c r="P277" s="66">
        <v>9.8000000000000007</v>
      </c>
      <c r="Q277" s="66">
        <v>9.6999999999999993</v>
      </c>
      <c r="R277" s="169">
        <f>R278/R279*10</f>
        <v>9.9000005895245469</v>
      </c>
      <c r="S277" s="169">
        <v>9.8000000000000007</v>
      </c>
      <c r="T277" s="169">
        <v>9.6999999999999993</v>
      </c>
      <c r="X277" s="88">
        <f>X278/X279*10</f>
        <v>9.9000005895245469</v>
      </c>
      <c r="Y277" s="88">
        <v>9.8000000000000007</v>
      </c>
      <c r="Z277" s="88">
        <v>9.6999999999999993</v>
      </c>
      <c r="AA277" s="88"/>
      <c r="AB277" s="88"/>
      <c r="AC277" s="88"/>
      <c r="AD277" s="88">
        <f>AD278/AD279*10</f>
        <v>9.9000005895245469</v>
      </c>
      <c r="AE277" s="88">
        <v>9.8000000000000007</v>
      </c>
      <c r="AF277" s="88">
        <v>9.6999999999999993</v>
      </c>
      <c r="AG277" s="328"/>
      <c r="AH277" s="88"/>
      <c r="AI277" s="88"/>
      <c r="AJ277" s="88">
        <f>AJ278/AJ279*10</f>
        <v>9.9000005895245469</v>
      </c>
      <c r="AK277" s="88">
        <v>9.8000000000000007</v>
      </c>
      <c r="AL277" s="88">
        <v>9.6999999999999993</v>
      </c>
    </row>
    <row r="278" spans="1:39" ht="21" hidden="1" thickBot="1" x14ac:dyDescent="0.35">
      <c r="A278" s="63"/>
      <c r="B278" s="136"/>
      <c r="C278" s="67" t="s">
        <v>327</v>
      </c>
      <c r="D278" s="68"/>
      <c r="E278" s="68"/>
      <c r="F278" s="69">
        <f>F276*0.099</f>
        <v>33718.702973816158</v>
      </c>
      <c r="G278" s="69">
        <f>G276*0.098</f>
        <v>32865.971754399812</v>
      </c>
      <c r="H278" s="69">
        <f>H276*0.097</f>
        <v>32783.484048876402</v>
      </c>
      <c r="I278" s="47"/>
      <c r="J278" s="48"/>
      <c r="K278" s="48"/>
      <c r="L278" s="69">
        <f>L276*0.099</f>
        <v>34026.097973816162</v>
      </c>
      <c r="M278" s="69">
        <f>M276*0.098</f>
        <v>33182.413754399815</v>
      </c>
      <c r="N278" s="69">
        <f>N276*0.097</f>
        <v>33109.210048876397</v>
      </c>
      <c r="O278" s="69">
        <f>O276*0.099</f>
        <v>0</v>
      </c>
      <c r="P278" s="69">
        <f>P276*0.098</f>
        <v>0</v>
      </c>
      <c r="Q278" s="69">
        <f>Q276*0.097</f>
        <v>0</v>
      </c>
      <c r="R278" s="170">
        <v>34026.1</v>
      </c>
      <c r="S278" s="170">
        <v>33182.400000000001</v>
      </c>
      <c r="T278" s="170">
        <v>33109.199999999997</v>
      </c>
      <c r="X278" s="69">
        <v>34026.1</v>
      </c>
      <c r="Y278" s="69">
        <v>33182.400000000001</v>
      </c>
      <c r="Z278" s="69">
        <v>33109.199999999997</v>
      </c>
      <c r="AA278" s="69"/>
      <c r="AB278" s="69"/>
      <c r="AC278" s="69"/>
      <c r="AD278" s="69">
        <v>34026.1</v>
      </c>
      <c r="AE278" s="69">
        <v>33182.400000000001</v>
      </c>
      <c r="AF278" s="69">
        <v>33109.199999999997</v>
      </c>
      <c r="AG278" s="329"/>
      <c r="AH278" s="69"/>
      <c r="AI278" s="69"/>
      <c r="AJ278" s="69">
        <v>34026.1</v>
      </c>
      <c r="AK278" s="69">
        <v>33182.400000000001</v>
      </c>
      <c r="AL278" s="69">
        <v>33109.199999999997</v>
      </c>
    </row>
    <row r="279" spans="1:39" ht="20.25" hidden="1" thickBot="1" x14ac:dyDescent="0.3">
      <c r="A279" s="63"/>
      <c r="B279" s="137"/>
      <c r="C279" s="70" t="s">
        <v>242</v>
      </c>
      <c r="D279" s="71"/>
      <c r="E279" s="71"/>
      <c r="F279" s="72">
        <f t="shared" ref="F279:N279" si="357">F276*0.1</f>
        <v>34059.295933147638</v>
      </c>
      <c r="G279" s="72">
        <f t="shared" si="357"/>
        <v>33536.705871836544</v>
      </c>
      <c r="H279" s="72">
        <f t="shared" si="357"/>
        <v>33797.406235955052</v>
      </c>
      <c r="I279" s="72">
        <f t="shared" si="357"/>
        <v>310.5</v>
      </c>
      <c r="J279" s="72">
        <f t="shared" si="357"/>
        <v>322.90000000000003</v>
      </c>
      <c r="K279" s="72">
        <f t="shared" si="357"/>
        <v>335.8</v>
      </c>
      <c r="L279" s="72">
        <f t="shared" si="357"/>
        <v>34369.795933147638</v>
      </c>
      <c r="M279" s="72">
        <f t="shared" si="357"/>
        <v>33859.605871836546</v>
      </c>
      <c r="N279" s="72">
        <f t="shared" si="357"/>
        <v>34133.206235955055</v>
      </c>
      <c r="O279" s="72">
        <f>O276*0.1</f>
        <v>0</v>
      </c>
      <c r="P279" s="72">
        <f t="shared" ref="P279:T279" si="358">P276*0.1</f>
        <v>0</v>
      </c>
      <c r="Q279" s="72">
        <f t="shared" si="358"/>
        <v>0</v>
      </c>
      <c r="R279" s="171">
        <f>R276*0.1</f>
        <v>34369.795933147638</v>
      </c>
      <c r="S279" s="171">
        <f t="shared" si="358"/>
        <v>33859.605871836546</v>
      </c>
      <c r="T279" s="171">
        <f t="shared" si="358"/>
        <v>34133.206235955055</v>
      </c>
      <c r="X279" s="72">
        <f>X276*0.1</f>
        <v>34369.795933147638</v>
      </c>
      <c r="Y279" s="72">
        <f t="shared" ref="Y279:Z279" si="359">Y276*0.1</f>
        <v>33859.605871836546</v>
      </c>
      <c r="Z279" s="72">
        <f t="shared" si="359"/>
        <v>34133.206235955055</v>
      </c>
      <c r="AA279" s="72">
        <f>AA276*0.1</f>
        <v>0</v>
      </c>
      <c r="AB279" s="72">
        <f t="shared" ref="AB279:AC279" si="360">AB276*0.1</f>
        <v>0</v>
      </c>
      <c r="AC279" s="72">
        <f t="shared" si="360"/>
        <v>0</v>
      </c>
      <c r="AD279" s="72">
        <f>AD276*0.1</f>
        <v>34369.795933147638</v>
      </c>
      <c r="AE279" s="72">
        <f t="shared" ref="AE279" si="361">AE276*0.1</f>
        <v>33859.605871836546</v>
      </c>
      <c r="AF279" s="72">
        <f>AF276*0.1</f>
        <v>34133.206235955055</v>
      </c>
      <c r="AG279" s="330">
        <f>AG276*0.1</f>
        <v>0</v>
      </c>
      <c r="AH279" s="72">
        <f t="shared" ref="AH279:AI279" si="362">AH276*0.1</f>
        <v>0</v>
      </c>
      <c r="AI279" s="72">
        <f t="shared" si="362"/>
        <v>0</v>
      </c>
      <c r="AJ279" s="72">
        <f>AJ276*0.1</f>
        <v>34369.795933147638</v>
      </c>
      <c r="AK279" s="72">
        <f t="shared" ref="AK279:AL279" si="363">AK276*0.1</f>
        <v>33859.605871836546</v>
      </c>
      <c r="AL279" s="72">
        <f t="shared" si="363"/>
        <v>34133.206235955055</v>
      </c>
    </row>
    <row r="280" spans="1:39" ht="43.5" customHeight="1" x14ac:dyDescent="0.3">
      <c r="B280" s="397" t="s">
        <v>404</v>
      </c>
      <c r="C280" s="397"/>
      <c r="D280" s="184"/>
      <c r="E280" s="184"/>
      <c r="F280" s="185"/>
      <c r="G280" s="186" t="s">
        <v>393</v>
      </c>
      <c r="H280" s="187"/>
      <c r="I280" s="24"/>
      <c r="L280" s="151"/>
      <c r="M280" s="159"/>
      <c r="N280" s="159"/>
      <c r="O280" s="159"/>
      <c r="P280" s="151" t="s">
        <v>393</v>
      </c>
      <c r="Q280" s="159"/>
      <c r="R280" s="159"/>
      <c r="S280" s="159"/>
      <c r="T280" s="159"/>
      <c r="U280" s="159"/>
      <c r="V280" s="159"/>
      <c r="W280" s="159" t="s">
        <v>393</v>
      </c>
      <c r="X280" s="159"/>
      <c r="Y280" s="159"/>
      <c r="Z280" s="159"/>
      <c r="AA280" s="210"/>
      <c r="AB280" s="159"/>
      <c r="AC280" s="159"/>
      <c r="AD280" s="159" t="s">
        <v>393</v>
      </c>
      <c r="AG280" s="331"/>
      <c r="AH280" s="159"/>
      <c r="AI280" s="159"/>
      <c r="AJ280" s="159" t="s">
        <v>393</v>
      </c>
    </row>
  </sheetData>
  <mergeCells count="29">
    <mergeCell ref="D162:E162"/>
    <mergeCell ref="B280:C280"/>
    <mergeCell ref="AD11:AF11"/>
    <mergeCell ref="AG11:AI11"/>
    <mergeCell ref="F15:G15"/>
    <mergeCell ref="L15:M15"/>
    <mergeCell ref="O15:P15"/>
    <mergeCell ref="U15:V15"/>
    <mergeCell ref="AA15:AB15"/>
    <mergeCell ref="AG15:AH15"/>
    <mergeCell ref="C8:AL8"/>
    <mergeCell ref="B11:B12"/>
    <mergeCell ref="C11:C12"/>
    <mergeCell ref="L11:N11"/>
    <mergeCell ref="O11:Q11"/>
    <mergeCell ref="R11:T11"/>
    <mergeCell ref="U11:W11"/>
    <mergeCell ref="X11:Z11"/>
    <mergeCell ref="AA11:AC11"/>
    <mergeCell ref="AJ11:AJ12"/>
    <mergeCell ref="AK11:AK12"/>
    <mergeCell ref="AL11:AL12"/>
    <mergeCell ref="B9:AL9"/>
    <mergeCell ref="C5:AL5"/>
    <mergeCell ref="C6:AL6"/>
    <mergeCell ref="C7:AL7"/>
    <mergeCell ref="C1:AL1"/>
    <mergeCell ref="C2:AL2"/>
    <mergeCell ref="C3:AL3"/>
  </mergeCells>
  <pageMargins left="0.98425196850393704" right="0.15748031496062992" top="0.59055118110236227" bottom="0.70866141732283472" header="0.15748031496062992" footer="0.11811023622047245"/>
  <pageSetup paperSize="9" scale="49" fitToHeight="15" orientation="portrait" r:id="rId1"/>
  <headerFooter>
    <oddHeader>&amp;C&amp;P</oddHeader>
  </headerFooter>
  <rowBreaks count="3" manualBreakCount="3">
    <brk id="194" max="37" man="1"/>
    <brk id="220" max="37" man="1"/>
    <brk id="252" max="3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 август 2020</vt:lpstr>
      <vt:lpstr>' август 2020'!Заголовки_для_печати</vt:lpstr>
      <vt:lpstr>' август 2020'!Область_печати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2020-08-14T07:05:30Z</dcterms:modified>
</cp:coreProperties>
</file>