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Изменения сентябрь 2020\"/>
    </mc:Choice>
  </mc:AlternateContent>
  <bookViews>
    <workbookView xWindow="0" yWindow="420" windowWidth="28800" windowHeight="12165" firstSheet="1" activeTab="1"/>
  </bookViews>
  <sheets>
    <sheet name="август" sheetId="18" state="hidden" r:id="rId1"/>
    <sheet name="сентябрь 2020" sheetId="32" r:id="rId2"/>
    <sheet name="Лист1" sheetId="31" r:id="rId3"/>
  </sheets>
  <definedNames>
    <definedName name="_xlnm.Print_Area" localSheetId="0">август!$A$1:$F$226</definedName>
    <definedName name="_xlnm.Print_Area" localSheetId="2">Лист1!$A$1:$F$17</definedName>
    <definedName name="_xlnm.Print_Area" localSheetId="1">'сентябрь 2020'!$A$1:$F$132</definedName>
  </definedNames>
  <calcPr calcId="152511"/>
</workbook>
</file>

<file path=xl/calcChain.xml><?xml version="1.0" encoding="utf-8"?>
<calcChain xmlns="http://schemas.openxmlformats.org/spreadsheetml/2006/main">
  <c r="F120" i="32" l="1"/>
  <c r="F68" i="32"/>
  <c r="E67" i="32"/>
  <c r="E49" i="32" l="1"/>
  <c r="F41" i="32"/>
  <c r="D69" i="32" s="1"/>
  <c r="F69" i="32" s="1"/>
  <c r="F70" i="32" l="1"/>
  <c r="F71" i="32"/>
  <c r="F79" i="32"/>
  <c r="F78" i="32"/>
  <c r="F77" i="32"/>
  <c r="F90" i="32"/>
  <c r="F89" i="32"/>
  <c r="E92" i="32"/>
  <c r="F86" i="32"/>
  <c r="F47" i="32" l="1"/>
  <c r="F48" i="32"/>
  <c r="F91" i="32"/>
  <c r="F81" i="32" l="1"/>
  <c r="F93" i="32" l="1"/>
  <c r="F92" i="32"/>
  <c r="F76" i="32" l="1"/>
  <c r="F75" i="32"/>
  <c r="F104" i="32" l="1"/>
  <c r="F103" i="32"/>
  <c r="F99" i="32"/>
  <c r="F98" i="32"/>
  <c r="F102" i="32" l="1"/>
  <c r="F105" i="32"/>
  <c r="F101" i="32"/>
  <c r="F72" i="32"/>
  <c r="F73" i="32"/>
  <c r="F74" i="32"/>
  <c r="E108" i="32"/>
  <c r="F67" i="32"/>
  <c r="F82" i="32" l="1"/>
  <c r="F83" i="32"/>
  <c r="F84" i="32"/>
  <c r="F85" i="32"/>
  <c r="F87" i="32"/>
  <c r="F88" i="32"/>
  <c r="F94" i="32"/>
  <c r="F46" i="32" l="1"/>
  <c r="B121" i="32" l="1"/>
  <c r="B119" i="32"/>
  <c r="G120" i="32" l="1"/>
  <c r="B117" i="32"/>
  <c r="B115" i="32"/>
  <c r="B114" i="32"/>
  <c r="B113" i="32"/>
  <c r="F107" i="32"/>
  <c r="F106" i="32"/>
  <c r="F100" i="32"/>
  <c r="F97" i="32"/>
  <c r="F96" i="32"/>
  <c r="F95" i="32"/>
  <c r="F80" i="32"/>
  <c r="F45" i="32"/>
  <c r="F44" i="32"/>
  <c r="F43" i="32"/>
  <c r="F42" i="32"/>
  <c r="E22" i="32"/>
  <c r="E21" i="32"/>
  <c r="E20" i="32"/>
  <c r="E19" i="32"/>
  <c r="E18" i="32"/>
  <c r="E17" i="32"/>
  <c r="E16" i="32"/>
  <c r="E15" i="32"/>
  <c r="E14" i="32"/>
  <c r="E13" i="32"/>
  <c r="B116" i="32"/>
  <c r="B129" i="32" l="1"/>
  <c r="E23" i="32"/>
  <c r="F113" i="32"/>
  <c r="G115" i="32" s="1"/>
  <c r="G123" i="32" l="1"/>
  <c r="F129" i="32"/>
  <c r="G131" i="32" s="1"/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H61" i="18" l="1"/>
  <c r="M224" i="18"/>
  <c r="H203" i="18"/>
</calcChain>
</file>

<file path=xl/sharedStrings.xml><?xml version="1.0" encoding="utf-8"?>
<sst xmlns="http://schemas.openxmlformats.org/spreadsheetml/2006/main" count="444" uniqueCount="363">
  <si>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</si>
  <si>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</si>
  <si>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</si>
  <si>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</si>
  <si>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</si>
  <si>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</si>
  <si>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</si>
  <si>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</si>
  <si>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</si>
  <si>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</si>
  <si>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</si>
  <si>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</si>
  <si>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</si>
  <si>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</si>
  <si>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</si>
  <si>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</si>
  <si>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</si>
  <si>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</si>
  <si>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</si>
  <si>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</si>
  <si>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</si>
  <si>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</si>
  <si>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</si>
  <si>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</si>
  <si>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</si>
  <si>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</si>
  <si>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</si>
  <si>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</si>
  <si>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</si>
  <si>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</si>
  <si>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</si>
  <si>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</si>
  <si>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</si>
  <si>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</si>
  <si>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</si>
  <si>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</si>
  <si>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</si>
  <si>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</si>
  <si>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</si>
  <si>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</si>
  <si>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</si>
  <si>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</si>
  <si>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</si>
  <si>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</si>
  <si>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</si>
  <si>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</si>
  <si>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</si>
  <si>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</si>
  <si>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</si>
  <si>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</si>
  <si>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</si>
  <si>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</si>
  <si>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</si>
  <si>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</si>
  <si>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</si>
  <si>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</si>
  <si>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</si>
  <si>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</si>
  <si>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</si>
  <si>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</si>
  <si>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</si>
  <si>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</si>
  <si>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</si>
  <si>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</si>
  <si>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</si>
  <si>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</si>
  <si>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</si>
  <si>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</si>
  <si>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</si>
  <si>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</si>
  <si>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</si>
  <si>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</si>
  <si>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</si>
  <si>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</si>
  <si>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</si>
  <si>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</si>
  <si>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</si>
  <si>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</si>
  <si>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</si>
  <si>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</si>
  <si>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</si>
  <si>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</si>
  <si>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</si>
  <si>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</si>
  <si>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</si>
  <si>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</si>
  <si>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</si>
  <si>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</si>
  <si>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</si>
  <si>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</si>
  <si>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</si>
  <si>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</si>
  <si>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</si>
  <si>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</si>
  <si>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</si>
  <si>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</si>
  <si>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</si>
  <si>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</si>
  <si>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</si>
  <si>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</si>
  <si>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</si>
  <si>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</si>
  <si>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</si>
  <si>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</si>
  <si>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</si>
  <si>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</si>
  <si>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</si>
  <si>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</si>
  <si>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</si>
  <si>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</si>
  <si>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</si>
  <si>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</si>
  <si>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</si>
  <si>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</si>
  <si>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</si>
  <si>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</si>
  <si>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</si>
  <si>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</si>
  <si>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</si>
  <si>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</si>
  <si>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</si>
  <si>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</si>
  <si>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</si>
  <si>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</si>
  <si>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</si>
  <si>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</si>
  <si>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</si>
  <si>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</si>
  <si>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</si>
  <si>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</si>
  <si>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</si>
  <si>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</si>
  <si>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</si>
  <si>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</si>
  <si>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</si>
  <si>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</si>
  <si>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</si>
  <si>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</si>
  <si>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</si>
  <si>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</si>
  <si>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</si>
  <si>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</si>
  <si>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</si>
  <si>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</si>
  <si>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</si>
  <si>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</si>
  <si>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</si>
  <si>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</si>
  <si>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</si>
  <si>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</si>
  <si>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</si>
  <si>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</si>
  <si>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</si>
  <si>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</si>
  <si>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</si>
  <si>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</si>
  <si>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</si>
  <si>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</si>
  <si>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</si>
  <si>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</si>
  <si>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</si>
  <si>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</si>
  <si>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</si>
  <si>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</si>
  <si>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</si>
  <si>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</si>
  <si>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</si>
  <si>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</si>
  <si>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</si>
  <si>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</si>
  <si>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</si>
  <si>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</si>
  <si>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</si>
  <si>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</si>
  <si>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</si>
  <si>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</si>
  <si>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</si>
  <si>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</si>
  <si>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</si>
  <si>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</si>
  <si>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</si>
  <si>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</si>
  <si>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</si>
  <si>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</si>
  <si>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</si>
  <si>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</si>
  <si>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</si>
  <si>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</si>
  <si>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</si>
  <si>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</si>
  <si>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</si>
  <si>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</si>
  <si>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</si>
  <si>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</si>
  <si>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</si>
  <si>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</si>
  <si>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</si>
  <si>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</si>
  <si>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</si>
  <si>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</si>
  <si>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</si>
  <si>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</si>
  <si>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</si>
  <si>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</si>
  <si>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</si>
  <si>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</si>
  <si>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</si>
  <si>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</si>
  <si>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</si>
  <si>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</si>
  <si>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</si>
  <si>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</si>
  <si>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</si>
  <si>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</si>
  <si>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</si>
  <si>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</si>
  <si>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</si>
  <si>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</si>
  <si>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</si>
  <si>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</si>
  <si>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</si>
  <si>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</si>
  <si>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</si>
  <si>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</si>
  <si>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</si>
  <si>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</si>
  <si>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</si>
  <si>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</si>
  <si>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</si>
  <si>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</si>
  <si>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</si>
  <si>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</si>
  <si>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</si>
  <si>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</si>
  <si>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</si>
  <si>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</si>
  <si>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</si>
  <si>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</si>
  <si>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</si>
  <si>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</si>
  <si>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</si>
  <si>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</si>
  <si>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</si>
  <si>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</si>
  <si>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</si>
  <si>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 xml:space="preserve"> </t>
  </si>
  <si>
    <t>формулы
 доходы</t>
  </si>
  <si>
    <t>к  решению  «О внесении изменений в решение  Совета народных депутатов  Анжеро-Судженского городского округа от 20.12.2018  № 167 «О  бюджете  муниципального образования «Анжеро-Судженский городской округ» на 2019 год  и на плановый период  2020 и 2021 годов»</t>
  </si>
  <si>
    <t>(тыс.руб.)</t>
  </si>
  <si>
    <t>итого</t>
  </si>
  <si>
    <t>Налоговые неналоговые доходы</t>
  </si>
  <si>
    <t>Субсидии, субвенции, иные межбюджетные трансферты</t>
  </si>
  <si>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 Изменения по доходам вносятся на 2019 год:</t>
    </r>
  </si>
  <si>
    <t>дополнительно</t>
  </si>
  <si>
    <r>
      <rPr>
        <b/>
        <sz val="14"/>
        <rFont val="Times New Roman"/>
        <family val="1"/>
        <charset val="204"/>
      </rPr>
      <t xml:space="preserve">1.3. </t>
    </r>
    <r>
      <rPr>
        <sz val="14"/>
        <rFont val="Times New Roman"/>
        <family val="1"/>
        <charset val="204"/>
      </rPr>
      <t xml:space="preserve">Увеличиваются прочие безвозмездные поступления  на сумму </t>
    </r>
    <r>
      <rPr>
        <b/>
        <sz val="14"/>
        <rFont val="Times New Roman"/>
        <family val="1"/>
        <charset val="204"/>
      </rPr>
      <t xml:space="preserve"> 3600,0 тыс.руб </t>
    </r>
    <r>
      <rPr>
        <sz val="14"/>
        <rFont val="Times New Roman"/>
        <family val="1"/>
        <charset val="204"/>
      </rPr>
      <t>за счет финансовой помощи от АО "Сибирский Антрацит" .</t>
    </r>
  </si>
  <si>
    <t>ВСЕГО дополнительно доходов собственной базы 3600,0тыс.руб.</t>
  </si>
  <si>
    <r>
      <rPr>
        <b/>
        <sz val="14"/>
        <rFont val="Times New Roman"/>
        <family val="1"/>
        <charset val="204"/>
      </rPr>
      <t>4.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3, 4, 5): </t>
    </r>
  </si>
  <si>
    <r>
      <rPr>
        <b/>
        <sz val="14"/>
        <rFont val="Times New Roman"/>
        <family val="1"/>
        <charset val="204"/>
      </rPr>
      <t>4.2.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</si>
  <si>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По Управлению культуры:</t>
  </si>
  <si>
    <t xml:space="preserve"> - для проведения инженерных изысканий на объекте "Детская школа искусств" в сумме 61,1 т.р..</t>
  </si>
  <si>
    <t>За счет финансовой помощи от АО "Сибирский Антрацит" в сумме 3600,0 т.р., в том числе:</t>
  </si>
  <si>
    <r>
      <t xml:space="preserve"> </t>
    </r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 -  для проведения инженерных изысканий на объекте "Детская школа искусств"  на 600,0 т.р.;</t>
    </r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</si>
  <si>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 - для  реализации инициативного бюджетирования через Управление образования (капитального ремонта актового зала школы № 17) на 900,6 т.р.;
 - для устройства системы вентиляции, электроосвещения и выполнения электромонтажных работ в актовом зале шк. №17 1880,1 на т.р.;
- для противопожарных мероприятий на 219,3т.р..</t>
    </r>
  </si>
  <si>
    <t>Дотация</t>
  </si>
  <si>
    <t>План на 2020 год</t>
  </si>
  <si>
    <t>к  решению  «О внесении изменений в решение  Совета народных депутатов  Анжеро-Судженского городского округа от 19.12.2019  № 238 «О  бюджете  муниципального образования «Анжеро-Судженский городской округ» на 2020 год  и на плановый период  2021 и 2022 годов»</t>
  </si>
  <si>
    <r>
      <rPr>
        <b/>
        <sz val="14"/>
        <rFont val="Times New Roman"/>
        <family val="1"/>
        <charset val="204"/>
      </rPr>
      <t>2.2.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</si>
  <si>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2. Изменения по расходам:</t>
  </si>
  <si>
    <t>тыс. руб.</t>
  </si>
  <si>
    <r>
      <rPr>
        <b/>
        <sz val="14"/>
        <rFont val="Times New Roman"/>
        <family val="1"/>
        <charset val="204"/>
      </rPr>
      <t>3.</t>
    </r>
    <r>
      <rPr>
        <sz val="14"/>
        <rFont val="Times New Roman"/>
        <family val="1"/>
        <charset val="204"/>
      </rPr>
      <t xml:space="preserve">  Итог сбалансированности бюджета:</t>
    </r>
  </si>
  <si>
    <t>(тыс. руб.)</t>
  </si>
  <si>
    <t>919 0502 101 00 11301 200</t>
  </si>
  <si>
    <t>915 1006 081 00 11403 300</t>
  </si>
  <si>
    <t>919 0505 116 00 11902 600</t>
  </si>
  <si>
    <t>1.1.2. Вносятся изменения в план по доходам налоговых и  неналоговых платежей на 2020 год:</t>
  </si>
  <si>
    <t>1.1. изменения по 2020 году:</t>
  </si>
  <si>
    <t xml:space="preserve">Плата за размещение твердых коммунальных отходов </t>
  </si>
  <si>
    <t>Прочие доходы от оказания платных услуг (работ) получателями средств бюджетов городских округов(прочие доходы)</t>
  </si>
  <si>
    <t>Прочие доходы от компенсации затрат бюджетов городских округов (родительская плата)</t>
  </si>
  <si>
    <t>Прочие доходы от оказания платных услуг (работ) получателями средств бюджетов городских округов(доходы от платных услуг, оказываемых казенными учреждениями городских округов)</t>
  </si>
  <si>
    <t>1.4. Уменьшаются прочие безвозмездные поступления  на сумму 755,5 тыс.руб.  в том числе: 
  - в связи  изменением  муниципальной программы "Формирование современной городской среды на территории Анжеро-Судженского городского округа на период 2018-2024гг" доля участия собствеников многоквартирных жилых домов уменьшилась на сумму 125,4 тыс.руб.;
-  в соответствии с требованием приказа Минфина России от 06.06.2019 N 85н  "О Порядке формирования и применения кодов бюджетной классификации Российской Федерации, их структуре и принципах назначения" уменьшается на сумму 630,1 тыс.руб., финансовая помощь для МКУ АСГО «Социально-реабилитационный Центр несовершеннолетних».</t>
  </si>
  <si>
    <t>1.5. Увеличивается безвозмездные поступления от негосударственных организаций на сумму 1052,3 тыс.руб.( 630,1тыс.руб.+352,3тыс.руб.+69,9тыс.руб.)в связи с участием МКУ АСГО «Социально-реабилитационный Центр несовершеннолетних»  и  победой учреждения во Всероссийских и региональных конкурсах (Всероссийские конкурсы «Семейная гавань -2020», «Курс на семью-2019 (II)», региональный конкурс КРОО «Ресурсный центр поддержки общественных инициатив») и заключением договоров благотворительного пожертвования  на финансирование расходов, связанных с реализацией  проектов «Школа сближения», «Рука помощи» и «Новые горизонты».</t>
  </si>
  <si>
    <t xml:space="preserve"> Безвозмездные поступления от негосударственных организаций </t>
  </si>
  <si>
    <t>КФСиМ</t>
  </si>
  <si>
    <t>911 0709 051 00 71940 200</t>
  </si>
  <si>
    <t>911 0709 051 00 71940 600</t>
  </si>
  <si>
    <t>913 0709 051 00 71940 600</t>
  </si>
  <si>
    <t>911 0702 051 00 L3040 200</t>
  </si>
  <si>
    <t>911 0702 051 00 L3040 600</t>
  </si>
  <si>
    <t>919 1006 081 00 14401 300</t>
  </si>
  <si>
    <t>919 1006 081 00 13401 300</t>
  </si>
  <si>
    <t>919 0113 033 00 13006 200</t>
  </si>
  <si>
    <t>915 1006 081 00 13401 800</t>
  </si>
  <si>
    <t>915 1006 087 00 11005 400</t>
  </si>
  <si>
    <t>УСЗН квартира врачей</t>
  </si>
  <si>
    <t xml:space="preserve">  -  иные межбюджетные трансферты увеличиваются на  тыс. руб</t>
  </si>
  <si>
    <t xml:space="preserve"> -   дотация увеличивается на  тыс.руб.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</si>
  <si>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</si>
  <si>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налогообложения, зачисляемый в бюджеты городских округов</t>
  </si>
  <si>
    <t>Земельный налог с организаций, обладающих земельным участком, расположенным в границах  городских округов</t>
  </si>
  <si>
    <t xml:space="preserve">Письмо КУМИ от 08.09.2020г №1407
</t>
  </si>
  <si>
    <t>Доходы от сдачи в аренду имущества, составляющего казну городских округов (за исключением земельных участков)перерасчеты, недоимка,задолженность по платежу</t>
  </si>
  <si>
    <t>Доходы от сдачи в аренду имущества, составляющего казну городских округов (за исключением земельных участков)пеня</t>
  </si>
  <si>
    <t>Плата за размещение отходов производства</t>
  </si>
  <si>
    <t xml:space="preserve">Письмо УО от 28.08.2020г №1920
</t>
  </si>
  <si>
    <t>ВСЕГО доходов собственной базы на  2020 год:    0,0    тыс.руб.</t>
  </si>
  <si>
    <t>904 1006 081 00 13401 600</t>
  </si>
  <si>
    <t>911 0701 051 00 11202 200</t>
  </si>
  <si>
    <t>911 0701 051 00 11202 600</t>
  </si>
  <si>
    <t>911 0701 051 00 11202 800</t>
  </si>
  <si>
    <t>911 0702 051 00 12221 100</t>
  </si>
  <si>
    <t>Резервный фонд</t>
  </si>
  <si>
    <t>900 0111 015 00 13071 800</t>
  </si>
  <si>
    <t>905 0412 020 00 11001 200</t>
  </si>
  <si>
    <t>905 0113 020 00 16001 200</t>
  </si>
  <si>
    <t>905 0113 020 00 16001 800</t>
  </si>
  <si>
    <t>919 0502 103 00 11203 800</t>
  </si>
  <si>
    <t>919 0502 106 00 16003 200</t>
  </si>
  <si>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  изменения по доходам :</t>
    </r>
  </si>
  <si>
    <r>
      <rPr>
        <b/>
        <sz val="14"/>
        <rFont val="Times New Roman"/>
        <family val="1"/>
        <charset val="204"/>
      </rPr>
      <t xml:space="preserve">По Управлению образования:
</t>
    </r>
    <r>
      <rPr>
        <sz val="14"/>
        <rFont val="Times New Roman"/>
        <family val="1"/>
        <charset val="204"/>
      </rPr>
      <t xml:space="preserve"> -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на 18288,3 т.р.</t>
    </r>
  </si>
  <si>
    <r>
      <t xml:space="preserve">По Управлению образования:
 </t>
    </r>
    <r>
      <rPr>
        <sz val="14"/>
        <rFont val="Times New Roman"/>
        <family val="1"/>
        <charset val="204"/>
      </rPr>
      <t>- на организацию круглогодичного отдыха, оздоровления и занятости обучающихся на 4391,0 т.р.;</t>
    </r>
  </si>
  <si>
    <r>
      <t xml:space="preserve">По Управлению культуры:
 </t>
    </r>
    <r>
      <rPr>
        <sz val="14"/>
        <rFont val="Times New Roman"/>
        <family val="1"/>
        <charset val="204"/>
      </rPr>
      <t>- на организацию круглогодичного отдыха, оздоровления и занятости обучающихся на 54,0 т.р.;</t>
    </r>
  </si>
  <si>
    <r>
      <rPr>
        <b/>
        <sz val="14"/>
        <rFont val="Times New Roman"/>
        <family val="1"/>
        <charset val="204"/>
      </rPr>
      <t xml:space="preserve">По УСЗН:
</t>
    </r>
    <r>
      <rPr>
        <sz val="14"/>
        <rFont val="Times New Roman"/>
        <family val="1"/>
        <charset val="204"/>
      </rPr>
      <t xml:space="preserve">  - для оказания адресной помощи гражданам в сумме 120,7 т.р.;</t>
    </r>
  </si>
  <si>
    <r>
      <t xml:space="preserve">По КФСиМ:
</t>
    </r>
    <r>
      <rPr>
        <sz val="14"/>
        <rFont val="Times New Roman"/>
        <family val="1"/>
        <charset val="204"/>
      </rPr>
      <t>- в соответствии с фактическими расходами на трудоустройство инвалидов на 0,2 т.р.</t>
    </r>
  </si>
  <si>
    <r>
      <rPr>
        <b/>
        <sz val="14"/>
        <rFont val="Times New Roman"/>
        <family val="1"/>
        <charset val="204"/>
      </rPr>
      <t xml:space="preserve">По УЖКХ:
</t>
    </r>
    <r>
      <rPr>
        <sz val="14"/>
        <rFont val="Times New Roman"/>
        <family val="1"/>
        <charset val="204"/>
      </rPr>
      <t xml:space="preserve">  - для проведения капитального ремонта тепловой сети к домам по ул. Водоканальная 7, 7а, 27, 27а и ул. Прокопьевская 112 в сумме 1510,1 т.р.;
 - для оплаты по договорам ГПХ за уборку мусора в сумме 50,0 т.р.;
 - для организации предоставления теплоснабжения в жилые дома, ранее отапливавшиеся ООО "Сибирский колос" в сумме 2787,0 т.р.;
 - по программе "Формирование современной городской среды"  в связи с перераспределением фактических расходов между дорожными работами и прочим благоустройством дворовых территорий в сумме 817,4 т.р.;</t>
    </r>
  </si>
  <si>
    <t>919 0409 150 00 11007 200</t>
  </si>
  <si>
    <t>919 0409 150 F2 55551 200</t>
  </si>
  <si>
    <t>919 0503 150 00 11007 200</t>
  </si>
  <si>
    <t>919 0503 150 F2 55551 200</t>
  </si>
  <si>
    <r>
      <t xml:space="preserve">По УСЗН:
</t>
    </r>
    <r>
      <rPr>
        <sz val="14"/>
        <rFont val="Times New Roman"/>
        <family val="1"/>
        <charset val="204"/>
      </rPr>
      <t>- по подпрограмме "Кадровое обеспечение - молодой специалист" в связи с отсутствием фактических расходов на 1700,0 т.р.</t>
    </r>
  </si>
  <si>
    <r>
      <rPr>
        <b/>
        <sz val="14"/>
        <rFont val="Times New Roman"/>
        <family val="1"/>
        <charset val="204"/>
      </rPr>
      <t>По КУМИ: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- для оплаты госпошлины за выморочное имущество, за оформление документов у нотариуса в сумме 3,4 т.р.;
 - для приобретения прожекторов, задвижки на подачу холодной воды для здания по ул. Коммунальная, 28 в сумме 14,0 т.р.;</t>
    </r>
  </si>
  <si>
    <t>905 0113 020 00 19001 200</t>
  </si>
  <si>
    <t>905 0113 020 00 19001 800</t>
  </si>
  <si>
    <t>По фактическому поступлению на 01.09.2020г</t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</si>
  <si>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- для оплаты услуг связи в сумме 25,0 т.р.;
 - для оплаты медосмотров в сумме 82,5 т.р.;
 - для оплаты установки видеонаблюдения в сумме 29,4 т.р.;
 - для оплаты по исполнительному листу в сумме 15,0 т.р.;
 - для приобретения рециркуляторов в школы в сумме 154,0 т.р;</t>
    </r>
  </si>
  <si>
    <t>911 1101 090 00 15233 600</t>
  </si>
  <si>
    <t>911 0709 990 Л0 20002 600</t>
  </si>
  <si>
    <t>911 0701 051 00 11202 100</t>
  </si>
  <si>
    <t>911 0709 053 00 11351 600</t>
  </si>
  <si>
    <t>915 1002 085 00 58370 100</t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</si>
  <si>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на финансовое обеспечение расходов, связанных с оплатой отпусков и выплатой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 (СРЦН) на 194,3 т.р.;
 -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инфекцией,
 за счет средств резервного фонда Правительства Российской Федерации (СРЦН) на 724,9 т.р.;</t>
    </r>
  </si>
  <si>
    <t>915 1002 085 00 58340 100</t>
  </si>
  <si>
    <t xml:space="preserve"> - для осуществления стимулирующих выплат работникам пищеблоков в школах в связи увеличением объема работ из-за введения бесплатного горячего питания для учащихся начальных классов в сумме 295,6 т.р.;
 - для оплаты за обслуживание теплосчетчиков в сумме 54,0 т.р.;
 - для проведения акции 1 Сентября в сумме 8,8 т.р.;</t>
  </si>
  <si>
    <t>911 0702 051 00 12221 200</t>
  </si>
  <si>
    <t>911 0702 052 00 72000 300</t>
  </si>
  <si>
    <t>911 0702 052 00 72000 600</t>
  </si>
  <si>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- для замены тахографа, ремонта ПАЗ в сумме 33,6 т.р.;</t>
    </r>
  </si>
  <si>
    <t>913 0801 060 00 11402 600</t>
  </si>
  <si>
    <t>913 0804 060 00 14041 200</t>
  </si>
  <si>
    <t>913 0804 060 00 14522 200</t>
  </si>
  <si>
    <t>900 0501 043 F3 67484 400</t>
  </si>
  <si>
    <t>900 0501 043 F3 67484 800</t>
  </si>
  <si>
    <t>900 0412 140 I5 S1321 800</t>
  </si>
  <si>
    <r>
      <rPr>
        <b/>
        <u/>
        <sz val="14"/>
        <rFont val="Times New Roman"/>
        <family val="1"/>
        <charset val="204"/>
      </rPr>
      <t>2.1.</t>
    </r>
    <r>
      <rPr>
        <u/>
        <sz val="14"/>
        <rFont val="Times New Roman"/>
        <family val="1"/>
        <charset val="204"/>
      </rPr>
      <t xml:space="preserve">  На основании уведомлений Министерства финансов Кузбасса  от 26.08.2020 №11170, от 04.09.2020 №11209, от 10.09.2020 №11255, от 16.09.2020г №11269, №11293:</t>
    </r>
  </si>
  <si>
    <r>
      <t>По администрации:</t>
    </r>
    <r>
      <rPr>
        <sz val="14"/>
        <rFont val="Times New Roman"/>
        <family val="1"/>
        <charset val="204"/>
      </rPr>
      <t xml:space="preserve">
 - для оплаты контрактов по переселению граждан по 185-ФЗ в сумме 49,3 т.р.;
 - по программе "Развитие и поддержка субъектов малого и среднего предпринимательства" для софинансирования местной доли в сумме 283,0 т.р.;</t>
    </r>
  </si>
  <si>
    <r>
      <t>По администрации:</t>
    </r>
    <r>
      <rPr>
        <sz val="14"/>
        <rFont val="Times New Roman"/>
        <family val="1"/>
        <charset val="204"/>
      </rPr>
      <t xml:space="preserve">
  - по программе "Развитие и поддержка субъектов малого и среднего предпринимательства" в соответствии с фактическими расходами по софинансированию на 169,0 т.р.; т.р.;</t>
    </r>
  </si>
  <si>
    <t>По резервному фонду на 1869,2 т.р.</t>
  </si>
  <si>
    <t>900 0412 140 00 15801 800</t>
  </si>
  <si>
    <t>Пр. предпринимательство</t>
  </si>
  <si>
    <r>
      <t xml:space="preserve">По администрации:
 </t>
    </r>
    <r>
      <rPr>
        <sz val="14"/>
        <rFont val="Times New Roman"/>
        <family val="1"/>
        <charset val="204"/>
      </rPr>
      <t>- на  государственную поддержку малого и среднего предпринимательства в Кемеровской области - Кузбассе (реализация отдельных мероприятий муниципальных программ развития субъектов малого и среднего предпринимательства)  на 9150,4 т.р. (ОБ);</t>
    </r>
  </si>
  <si>
    <t>1.1.1  На основании  уведомлений Министерства финансов Кузбасса  от 26.08.2020 № 11170, от 04.09.2020 № 11209, от 10.09.2020 № 11255, от 16.09.2020 № 11269, от 16.09.2020 № 11293:</t>
  </si>
  <si>
    <t xml:space="preserve"> -  субвенции  уменьшаются  на  -3525,8 тыс. руб;</t>
  </si>
  <si>
    <t xml:space="preserve"> -  субсидии увеличивается на  27438,7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</si>
</sst>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0.00000"/>
    <numFmt numFmtId="166" formatCode="_-* #,##0.0\ _₽_-;\-* #,##0.0\ _₽_-;_-* &quot;-&quot;??\ _₽_-;_-@_-"/>
    <numFmt numFmtId="167" formatCode="0.000000"/>
    <numFmt numFmtId="168" formatCode="0.0000000"/>
  </numFmts>
  <fonts count="41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"/>
      <family val="1"/>
    </font>
    <font>
      <b/>
      <u/>
      <sz val="14"/>
      <name val="Arial Cyr"/>
      <charset val="204"/>
    </font>
    <font>
      <sz val="14"/>
      <color rgb="FF00B0F0"/>
      <name val="Arial Cyr"/>
      <charset val="204"/>
    </font>
    <font>
      <sz val="12"/>
      <color rgb="FF00B0F0"/>
      <name val="Times"/>
      <family val="1"/>
    </font>
    <font>
      <sz val="14"/>
      <color rgb="FFFF0000"/>
      <name val="Arial Cyr"/>
      <charset val="204"/>
    </font>
    <font>
      <b/>
      <sz val="10"/>
      <name val="Arial Cyr"/>
      <charset val="204"/>
    </font>
    <font>
      <b/>
      <sz val="16"/>
      <name val="Times New Roman"/>
      <family val="1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u/>
      <sz val="14"/>
      <name val="Times New Roman"/>
      <family val="1"/>
      <charset val="204"/>
    </font>
    <font>
      <b/>
      <sz val="12"/>
      <name val="Times"/>
      <family val="1"/>
    </font>
    <font>
      <b/>
      <u/>
      <sz val="12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4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5" fillId="0" borderId="0" xfId="0" applyFont="1" applyFill="1"/>
    <xf numFmtId="49" fontId="26" fillId="0" borderId="0" xfId="0" applyNumberFormat="1" applyFont="1" applyFill="1" applyBorder="1"/>
    <xf numFmtId="49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164" fontId="25" fillId="0" borderId="0" xfId="0" applyNumberFormat="1" applyFont="1" applyFill="1"/>
    <xf numFmtId="2" fontId="28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Border="1" applyAlignment="1">
      <alignment horizontal="right" wrapText="1"/>
    </xf>
    <xf numFmtId="0" fontId="29" fillId="0" borderId="0" xfId="0" applyFont="1" applyFill="1"/>
    <xf numFmtId="164" fontId="29" fillId="0" borderId="0" xfId="0" applyNumberFormat="1" applyFont="1" applyFill="1"/>
    <xf numFmtId="165" fontId="25" fillId="0" borderId="0" xfId="0" applyNumberFormat="1" applyFont="1" applyFill="1"/>
    <xf numFmtId="0" fontId="30" fillId="0" borderId="0" xfId="0" applyFont="1" applyFill="1"/>
    <xf numFmtId="49" fontId="8" fillId="0" borderId="17" xfId="0" applyNumberFormat="1" applyFont="1" applyFill="1" applyBorder="1" applyAlignment="1">
      <alignment horizontal="left" wrapText="1"/>
    </xf>
    <xf numFmtId="164" fontId="27" fillId="0" borderId="1" xfId="0" applyNumberFormat="1" applyFont="1" applyFill="1" applyBorder="1" applyAlignment="1">
      <alignment vertical="center"/>
    </xf>
    <xf numFmtId="49" fontId="26" fillId="0" borderId="1" xfId="0" applyNumberFormat="1" applyFont="1" applyFill="1" applyBorder="1"/>
    <xf numFmtId="0" fontId="26" fillId="0" borderId="1" xfId="0" applyFont="1" applyFill="1" applyBorder="1"/>
    <xf numFmtId="0" fontId="25" fillId="0" borderId="0" xfId="0" applyFont="1" applyFill="1" applyAlignment="1">
      <alignment vertical="center"/>
    </xf>
    <xf numFmtId="0" fontId="6" fillId="0" borderId="1" xfId="0" applyFont="1" applyFill="1" applyBorder="1"/>
    <xf numFmtId="0" fontId="31" fillId="0" borderId="0" xfId="0" applyFont="1" applyFill="1"/>
    <xf numFmtId="0" fontId="32" fillId="0" borderId="0" xfId="0" applyFont="1" applyFill="1"/>
    <xf numFmtId="0" fontId="33" fillId="0" borderId="0" xfId="0" applyFont="1" applyFill="1"/>
    <xf numFmtId="0" fontId="27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0" fontId="27" fillId="0" borderId="0" xfId="0" applyNumberFormat="1" applyFont="1" applyFill="1" applyBorder="1" applyAlignment="1">
      <alignment horizontal="left" vertical="top" wrapText="1"/>
    </xf>
    <xf numFmtId="0" fontId="34" fillId="0" borderId="0" xfId="0" applyFont="1"/>
    <xf numFmtId="0" fontId="27" fillId="0" borderId="0" xfId="0" applyFont="1"/>
    <xf numFmtId="0" fontId="27" fillId="0" borderId="0" xfId="0" applyFont="1" applyFill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justify"/>
    </xf>
    <xf numFmtId="0" fontId="24" fillId="0" borderId="0" xfId="0" applyFont="1" applyFill="1" applyBorder="1" applyAlignment="1">
      <alignment vertical="justify"/>
    </xf>
    <xf numFmtId="164" fontId="2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2" fontId="29" fillId="0" borderId="0" xfId="2" applyNumberFormat="1" applyFont="1" applyFill="1"/>
    <xf numFmtId="0" fontId="25" fillId="0" borderId="0" xfId="0" applyFont="1" applyFill="1" applyAlignment="1">
      <alignment wrapText="1"/>
    </xf>
    <xf numFmtId="0" fontId="27" fillId="0" borderId="0" xfId="0" applyFont="1" applyFill="1" applyBorder="1" applyAlignment="1">
      <alignment vertical="justify"/>
    </xf>
    <xf numFmtId="0" fontId="27" fillId="0" borderId="0" xfId="0" applyFont="1" applyFill="1" applyBorder="1" applyAlignment="1">
      <alignment horizontal="right" wrapText="1"/>
    </xf>
    <xf numFmtId="0" fontId="27" fillId="0" borderId="17" xfId="0" applyNumberFormat="1" applyFont="1" applyFill="1" applyBorder="1" applyAlignment="1">
      <alignment horizontal="left" wrapText="1"/>
    </xf>
    <xf numFmtId="0" fontId="27" fillId="0" borderId="17" xfId="0" applyNumberFormat="1" applyFont="1" applyFill="1" applyBorder="1" applyAlignment="1">
      <alignment horizontal="right" wrapText="1"/>
    </xf>
    <xf numFmtId="1" fontId="25" fillId="0" borderId="0" xfId="0" applyNumberFormat="1" applyFont="1" applyFill="1"/>
    <xf numFmtId="1" fontId="25" fillId="0" borderId="0" xfId="0" applyNumberFormat="1" applyFont="1" applyFill="1" applyAlignment="1">
      <alignment vertical="center"/>
    </xf>
    <xf numFmtId="1" fontId="0" fillId="0" borderId="0" xfId="0" applyNumberFormat="1" applyFont="1" applyFill="1"/>
    <xf numFmtId="0" fontId="27" fillId="0" borderId="1" xfId="0" applyFont="1" applyFill="1" applyBorder="1" applyAlignment="1">
      <alignment horizontal="left" vertical="center" wrapText="1"/>
    </xf>
    <xf numFmtId="1" fontId="36" fillId="0" borderId="0" xfId="0" applyNumberFormat="1" applyFont="1" applyFill="1"/>
    <xf numFmtId="0" fontId="36" fillId="0" borderId="0" xfId="0" applyFont="1" applyFill="1"/>
    <xf numFmtId="1" fontId="37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left"/>
    </xf>
    <xf numFmtId="164" fontId="27" fillId="0" borderId="1" xfId="0" applyNumberFormat="1" applyFont="1" applyFill="1" applyBorder="1" applyAlignment="1">
      <alignment horizontal="center" vertical="center" wrapText="1"/>
    </xf>
    <xf numFmtId="164" fontId="24" fillId="2" borderId="0" xfId="2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justify"/>
    </xf>
    <xf numFmtId="0" fontId="24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/>
    <xf numFmtId="0" fontId="27" fillId="2" borderId="0" xfId="0" applyNumberFormat="1" applyFont="1" applyFill="1" applyAlignment="1">
      <alignment horizontal="left" wrapText="1"/>
    </xf>
    <xf numFmtId="0" fontId="27" fillId="2" borderId="17" xfId="0" applyNumberFormat="1" applyFont="1" applyFill="1" applyBorder="1" applyAlignment="1">
      <alignment horizontal="left" wrapText="1"/>
    </xf>
    <xf numFmtId="164" fontId="26" fillId="2" borderId="0" xfId="0" applyNumberFormat="1" applyFont="1" applyFill="1" applyBorder="1"/>
    <xf numFmtId="49" fontId="8" fillId="2" borderId="17" xfId="0" applyNumberFormat="1" applyFont="1" applyFill="1" applyBorder="1" applyAlignment="1">
      <alignment horizontal="left" wrapText="1"/>
    </xf>
    <xf numFmtId="49" fontId="27" fillId="2" borderId="0" xfId="0" applyNumberFormat="1" applyFont="1" applyFill="1" applyBorder="1" applyAlignment="1">
      <alignment horizontal="left" wrapText="1"/>
    </xf>
    <xf numFmtId="0" fontId="25" fillId="2" borderId="0" xfId="0" applyFont="1" applyFill="1"/>
    <xf numFmtId="164" fontId="26" fillId="2" borderId="1" xfId="0" applyNumberFormat="1" applyFont="1" applyFill="1" applyBorder="1"/>
    <xf numFmtId="164" fontId="26" fillId="0" borderId="1" xfId="0" applyNumberFormat="1" applyFont="1" applyFill="1" applyBorder="1"/>
    <xf numFmtId="1" fontId="25" fillId="0" borderId="0" xfId="2" applyNumberFormat="1" applyFont="1" applyFill="1"/>
    <xf numFmtId="0" fontId="29" fillId="0" borderId="1" xfId="0" applyFont="1" applyFill="1" applyBorder="1" applyAlignment="1">
      <alignment horizontal="right" wrapText="1"/>
    </xf>
    <xf numFmtId="43" fontId="29" fillId="0" borderId="0" xfId="2" applyFont="1" applyFill="1"/>
    <xf numFmtId="16" fontId="27" fillId="2" borderId="0" xfId="0" applyNumberFormat="1" applyFont="1" applyFill="1" applyBorder="1" applyAlignment="1">
      <alignment wrapText="1"/>
    </xf>
    <xf numFmtId="164" fontId="29" fillId="0" borderId="0" xfId="2" applyNumberFormat="1" applyFont="1" applyFill="1"/>
    <xf numFmtId="1" fontId="37" fillId="0" borderId="0" xfId="0" applyNumberFormat="1" applyFont="1" applyFill="1"/>
    <xf numFmtId="0" fontId="37" fillId="0" borderId="0" xfId="0" applyFont="1" applyFill="1"/>
    <xf numFmtId="0" fontId="27" fillId="0" borderId="1" xfId="0" applyFont="1" applyFill="1" applyBorder="1" applyAlignment="1">
      <alignment vertical="top" wrapText="1"/>
    </xf>
    <xf numFmtId="0" fontId="26" fillId="0" borderId="6" xfId="0" applyFont="1" applyFill="1" applyBorder="1" applyAlignment="1">
      <alignment horizontal="left"/>
    </xf>
    <xf numFmtId="164" fontId="26" fillId="0" borderId="19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justify"/>
    </xf>
    <xf numFmtId="0" fontId="24" fillId="0" borderId="0" xfId="0" applyFont="1" applyFill="1" applyBorder="1" applyAlignment="1">
      <alignment horizontal="left" wrapText="1"/>
    </xf>
    <xf numFmtId="0" fontId="27" fillId="0" borderId="0" xfId="0" applyNumberFormat="1" applyFont="1" applyFill="1" applyBorder="1" applyAlignment="1">
      <alignment horizontal="left" wrapText="1"/>
    </xf>
    <xf numFmtId="0" fontId="27" fillId="2" borderId="0" xfId="0" applyFont="1" applyFill="1" applyAlignment="1">
      <alignment horizontal="left" vertical="top" wrapText="1"/>
    </xf>
    <xf numFmtId="167" fontId="25" fillId="0" borderId="0" xfId="0" applyNumberFormat="1" applyFont="1" applyFill="1"/>
    <xf numFmtId="2" fontId="39" fillId="0" borderId="0" xfId="2" applyNumberFormat="1" applyFont="1" applyFill="1"/>
    <xf numFmtId="0" fontId="24" fillId="2" borderId="0" xfId="0" applyFont="1" applyFill="1" applyBorder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0" fontId="27" fillId="0" borderId="0" xfId="0" applyNumberFormat="1" applyFont="1" applyFill="1" applyAlignment="1">
      <alignment horizontal="left" wrapText="1"/>
    </xf>
    <xf numFmtId="0" fontId="24" fillId="0" borderId="1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7" fillId="0" borderId="1" xfId="0" applyFont="1" applyFill="1" applyBorder="1" applyAlignment="1">
      <alignment horizontal="center" vertical="center"/>
    </xf>
    <xf numFmtId="164" fontId="26" fillId="0" borderId="1" xfId="0" applyNumberFormat="1" applyFont="1" applyFill="1" applyBorder="1" applyAlignment="1">
      <alignment vertical="center"/>
    </xf>
    <xf numFmtId="168" fontId="25" fillId="0" borderId="0" xfId="0" applyNumberFormat="1" applyFont="1" applyFill="1"/>
    <xf numFmtId="16" fontId="27" fillId="0" borderId="0" xfId="0" applyNumberFormat="1" applyFont="1" applyFill="1" applyBorder="1" applyAlignment="1">
      <alignment wrapText="1"/>
    </xf>
    <xf numFmtId="0" fontId="27" fillId="0" borderId="1" xfId="0" applyFont="1" applyFill="1" applyBorder="1" applyAlignment="1">
      <alignment vertical="justify"/>
    </xf>
    <xf numFmtId="164" fontId="2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justify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164" fontId="24" fillId="2" borderId="1" xfId="2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164" fontId="27" fillId="0" borderId="1" xfId="0" applyNumberFormat="1" applyFont="1" applyFill="1" applyBorder="1" applyAlignment="1">
      <alignment horizontal="right"/>
    </xf>
    <xf numFmtId="164" fontId="27" fillId="2" borderId="1" xfId="0" applyNumberFormat="1" applyFont="1" applyFill="1" applyBorder="1" applyAlignment="1">
      <alignment horizontal="right"/>
    </xf>
    <xf numFmtId="164" fontId="27" fillId="0" borderId="1" xfId="0" applyNumberFormat="1" applyFont="1" applyFill="1" applyBorder="1"/>
    <xf numFmtId="0" fontId="27" fillId="0" borderId="1" xfId="0" applyFont="1" applyFill="1" applyBorder="1" applyAlignment="1">
      <alignment horizontal="left" vertical="center"/>
    </xf>
    <xf numFmtId="164" fontId="27" fillId="0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right" vertical="center"/>
    </xf>
    <xf numFmtId="0" fontId="40" fillId="0" borderId="0" xfId="0" applyFont="1" applyFill="1"/>
    <xf numFmtId="49" fontId="4" fillId="0" borderId="7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27" fillId="0" borderId="6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wrapText="1"/>
    </xf>
    <xf numFmtId="164" fontId="27" fillId="0" borderId="2" xfId="0" applyNumberFormat="1" applyFont="1" applyFill="1" applyBorder="1" applyAlignment="1">
      <alignment horizontal="right" vertical="center"/>
    </xf>
    <xf numFmtId="49" fontId="4" fillId="0" borderId="7" xfId="0" applyNumberFormat="1" applyFont="1" applyFill="1" applyBorder="1" applyAlignment="1">
      <alignment horizontal="left"/>
    </xf>
    <xf numFmtId="0" fontId="24" fillId="0" borderId="1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/>
    </xf>
    <xf numFmtId="0" fontId="27" fillId="0" borderId="1" xfId="0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27" fillId="0" borderId="7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17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/>
    </xf>
    <xf numFmtId="16" fontId="24" fillId="0" borderId="0" xfId="0" applyNumberFormat="1" applyFont="1" applyFill="1" applyBorder="1" applyAlignment="1">
      <alignment horizontal="left" wrapText="1"/>
    </xf>
    <xf numFmtId="0" fontId="38" fillId="2" borderId="0" xfId="0" applyFont="1" applyFill="1" applyBorder="1" applyAlignment="1">
      <alignment horizontal="left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left" vertical="top" wrapText="1"/>
    </xf>
    <xf numFmtId="0" fontId="27" fillId="2" borderId="0" xfId="0" applyFont="1" applyFill="1" applyAlignment="1">
      <alignment horizontal="left" vertical="center" wrapText="1"/>
    </xf>
    <xf numFmtId="16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vertical="justify" wrapText="1"/>
    </xf>
    <xf numFmtId="49" fontId="27" fillId="0" borderId="0" xfId="0" applyNumberFormat="1" applyFont="1" applyFill="1" applyBorder="1" applyAlignment="1">
      <alignment horizontal="left"/>
    </xf>
    <xf numFmtId="0" fontId="23" fillId="0" borderId="0" xfId="0" applyNumberFormat="1" applyFont="1" applyFill="1" applyAlignment="1">
      <alignment horizontal="left" wrapText="1"/>
    </xf>
    <xf numFmtId="0" fontId="27" fillId="0" borderId="1" xfId="0" applyFont="1" applyFill="1" applyBorder="1" applyAlignment="1">
      <alignment horizontal="center" wrapText="1"/>
    </xf>
    <xf numFmtId="0" fontId="27" fillId="0" borderId="0" xfId="0" applyNumberFormat="1" applyFont="1" applyFill="1" applyAlignment="1">
      <alignment horizontal="left" wrapText="1"/>
    </xf>
    <xf numFmtId="0" fontId="24" fillId="0" borderId="0" xfId="0" applyNumberFormat="1" applyFont="1" applyFill="1" applyAlignment="1">
      <alignment horizontal="left" wrapText="1"/>
    </xf>
    <xf numFmtId="0" fontId="27" fillId="0" borderId="2" xfId="0" applyFont="1" applyFill="1" applyBorder="1" applyAlignment="1">
      <alignment horizontal="center" wrapText="1"/>
    </xf>
    <xf numFmtId="0" fontId="27" fillId="0" borderId="9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166" fontId="27" fillId="0" borderId="2" xfId="2" applyNumberFormat="1" applyFont="1" applyFill="1" applyBorder="1" applyAlignment="1">
      <alignment horizontal="right" vertical="center"/>
    </xf>
    <xf numFmtId="166" fontId="27" fillId="0" borderId="8" xfId="2" applyNumberFormat="1" applyFont="1" applyFill="1" applyBorder="1" applyAlignment="1">
      <alignment horizontal="right" vertical="center"/>
    </xf>
    <xf numFmtId="166" fontId="27" fillId="0" borderId="9" xfId="2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/>
    </xf>
    <xf numFmtId="49" fontId="26" fillId="0" borderId="7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left" wrapText="1"/>
    </xf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24" fillId="0" borderId="2" xfId="0" applyFont="1" applyFill="1" applyBorder="1" applyAlignment="1">
      <alignment horizontal="center" vertical="center"/>
    </xf>
    <xf numFmtId="164" fontId="27" fillId="0" borderId="2" xfId="0" applyNumberFormat="1" applyFont="1" applyFill="1" applyBorder="1" applyAlignment="1">
      <alignment horizontal="right" vertical="top"/>
    </xf>
    <xf numFmtId="164" fontId="27" fillId="0" borderId="8" xfId="0" applyNumberFormat="1" applyFont="1" applyFill="1" applyBorder="1" applyAlignment="1">
      <alignment horizontal="right" vertical="top"/>
    </xf>
    <xf numFmtId="0" fontId="27" fillId="0" borderId="2" xfId="0" applyFont="1" applyFill="1" applyBorder="1" applyAlignment="1">
      <alignment horizontal="left" vertical="top" wrapText="1"/>
    </xf>
    <xf numFmtId="0" fontId="27" fillId="0" borderId="8" xfId="0" applyFont="1" applyFill="1" applyBorder="1" applyAlignment="1">
      <alignment horizontal="left" vertical="top" wrapText="1"/>
    </xf>
    <xf numFmtId="0" fontId="27" fillId="0" borderId="9" xfId="0" applyFont="1" applyFill="1" applyBorder="1" applyAlignment="1">
      <alignment horizontal="left" vertical="top" wrapText="1"/>
    </xf>
    <xf numFmtId="0" fontId="27" fillId="0" borderId="11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left" vertical="top" wrapText="1"/>
    </xf>
    <xf numFmtId="164" fontId="26" fillId="0" borderId="7" xfId="0" applyNumberFormat="1" applyFont="1" applyFill="1" applyBorder="1" applyAlignment="1">
      <alignment horizontal="left"/>
    </xf>
    <xf numFmtId="164" fontId="26" fillId="0" borderId="1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164" fontId="27" fillId="0" borderId="0" xfId="0" applyNumberFormat="1" applyFont="1" applyFill="1" applyAlignment="1">
      <alignment horizontal="right" wrapText="1"/>
    </xf>
    <xf numFmtId="0" fontId="24" fillId="0" borderId="0" xfId="0" applyNumberFormat="1" applyFont="1" applyFill="1" applyBorder="1" applyAlignment="1">
      <alignment horizontal="left" wrapText="1"/>
    </xf>
    <xf numFmtId="0" fontId="35" fillId="0" borderId="0" xfId="0" applyFont="1" applyAlignment="1">
      <alignment horizontal="center"/>
    </xf>
    <xf numFmtId="0" fontId="27" fillId="0" borderId="0" xfId="0" applyNumberFormat="1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/>
    </xf>
    <xf numFmtId="0" fontId="27" fillId="0" borderId="0" xfId="0" applyFont="1" applyAlignment="1">
      <alignment horizontal="left" wrapText="1"/>
    </xf>
  </cellXfs>
  <cellStyles count="3">
    <cellStyle name="Обычный" xfId="0" builtinId="0"/>
    <cellStyle name="Процент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250" t="s">
        <v>0</v>
      </c>
      <c r="B1" s="250"/>
      <c r="C1" s="250"/>
      <c r="D1" s="250"/>
      <c r="E1" s="250"/>
      <c r="F1" s="250"/>
    </row>
    <row r="2" spans="1:8" ht="66.75" customHeight="1" x14ac:dyDescent="0.2">
      <c r="A2" s="251" t="s">
        <v>79</v>
      </c>
      <c r="B2" s="251"/>
      <c r="C2" s="251"/>
      <c r="D2" s="251"/>
      <c r="E2" s="251"/>
      <c r="F2" s="251"/>
    </row>
    <row r="3" spans="1:8" ht="15.75" customHeight="1" x14ac:dyDescent="0.3">
      <c r="A3" s="243" t="s">
        <v>90</v>
      </c>
      <c r="B3" s="243"/>
      <c r="C3" s="243"/>
      <c r="D3" s="243"/>
      <c r="E3" s="243"/>
      <c r="F3" s="243"/>
      <c r="G3" s="6"/>
      <c r="H3" s="6"/>
    </row>
    <row r="4" spans="1:8" ht="65.25" customHeight="1" x14ac:dyDescent="0.3">
      <c r="A4" s="252" t="s">
        <v>222</v>
      </c>
      <c r="B4" s="252"/>
      <c r="C4" s="252"/>
      <c r="D4" s="252"/>
      <c r="E4" s="252"/>
      <c r="F4" s="252"/>
      <c r="G4" s="6"/>
      <c r="H4" s="6"/>
    </row>
    <row r="5" spans="1:8" ht="18.75" customHeight="1" x14ac:dyDescent="0.3">
      <c r="A5" s="253" t="s">
        <v>233</v>
      </c>
      <c r="B5" s="253"/>
      <c r="C5" s="253"/>
      <c r="D5" s="253"/>
      <c r="E5" s="253"/>
      <c r="F5" s="253"/>
      <c r="G5" s="6"/>
      <c r="H5" s="6"/>
    </row>
    <row r="6" spans="1:8" ht="18.75" customHeight="1" x14ac:dyDescent="0.3">
      <c r="A6" s="253" t="s">
        <v>234</v>
      </c>
      <c r="B6" s="253"/>
      <c r="C6" s="253"/>
      <c r="D6" s="253"/>
      <c r="E6" s="253"/>
      <c r="F6" s="253"/>
      <c r="G6" s="6"/>
      <c r="H6" s="6"/>
    </row>
    <row r="7" spans="1:8" ht="17.25" customHeight="1" x14ac:dyDescent="0.3">
      <c r="A7" s="253" t="s">
        <v>235</v>
      </c>
      <c r="B7" s="253"/>
      <c r="C7" s="253"/>
      <c r="D7" s="253"/>
      <c r="E7" s="253"/>
      <c r="F7" s="253"/>
      <c r="G7" s="6"/>
      <c r="H7" s="6"/>
    </row>
    <row r="8" spans="1:8" ht="15.75" customHeight="1" x14ac:dyDescent="0.3">
      <c r="A8" s="243" t="s">
        <v>236</v>
      </c>
      <c r="B8" s="243"/>
      <c r="C8" s="243"/>
      <c r="D8" s="243"/>
      <c r="E8" s="243"/>
      <c r="F8" s="243"/>
      <c r="G8" s="6"/>
      <c r="H8" s="6"/>
    </row>
    <row r="9" spans="1:8" ht="35.25" customHeight="1" x14ac:dyDescent="0.3">
      <c r="A9" s="254" t="s">
        <v>91</v>
      </c>
      <c r="B9" s="254"/>
      <c r="C9" s="254"/>
      <c r="D9" s="254"/>
      <c r="E9" s="254"/>
      <c r="F9" s="254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255" t="s">
        <v>242</v>
      </c>
      <c r="B27" s="255"/>
      <c r="C27" s="255"/>
      <c r="D27" s="255"/>
      <c r="E27" s="255"/>
      <c r="F27" s="255"/>
      <c r="G27" s="6"/>
      <c r="H27" s="6"/>
    </row>
    <row r="28" spans="1:8" ht="28.5" customHeight="1" x14ac:dyDescent="0.3">
      <c r="A28" s="247" t="s">
        <v>243</v>
      </c>
      <c r="B28" s="247"/>
      <c r="C28" s="247"/>
      <c r="D28" s="247"/>
      <c r="E28" s="247"/>
      <c r="F28" s="247"/>
      <c r="G28" s="6"/>
      <c r="H28" s="6"/>
    </row>
    <row r="29" spans="1:8" ht="19.5" customHeight="1" x14ac:dyDescent="0.3">
      <c r="A29" s="247"/>
      <c r="B29" s="247"/>
      <c r="C29" s="247"/>
      <c r="D29" s="247"/>
      <c r="E29" s="247"/>
      <c r="F29" s="247"/>
      <c r="G29" s="6"/>
      <c r="H29" s="6"/>
    </row>
    <row r="30" spans="1:8" ht="20.25" customHeight="1" x14ac:dyDescent="0.25">
      <c r="A30" s="248" t="s">
        <v>238</v>
      </c>
      <c r="B30" s="248"/>
      <c r="C30" s="248"/>
      <c r="D30" s="248"/>
      <c r="E30" s="248"/>
      <c r="F30" s="248"/>
    </row>
    <row r="31" spans="1:8" ht="52.5" customHeight="1" x14ac:dyDescent="0.25">
      <c r="A31" s="243" t="s">
        <v>239</v>
      </c>
      <c r="B31" s="243"/>
      <c r="C31" s="243"/>
      <c r="D31" s="243"/>
      <c r="E31" s="243"/>
      <c r="F31" s="243"/>
    </row>
    <row r="32" spans="1:8" ht="21.75" customHeight="1" x14ac:dyDescent="0.25">
      <c r="A32" s="249" t="s">
        <v>31</v>
      </c>
      <c r="B32" s="249"/>
      <c r="C32" s="249"/>
      <c r="D32" s="249"/>
      <c r="E32" s="249"/>
      <c r="F32" s="249"/>
    </row>
    <row r="33" spans="1:6" ht="102.75" customHeight="1" x14ac:dyDescent="0.25">
      <c r="A33" s="243" t="s">
        <v>197</v>
      </c>
      <c r="B33" s="243"/>
      <c r="C33" s="243"/>
      <c r="D33" s="243"/>
      <c r="E33" s="243"/>
      <c r="F33" s="243"/>
    </row>
    <row r="34" spans="1:6" ht="17.25" customHeight="1" x14ac:dyDescent="0.25">
      <c r="A34" s="243" t="s">
        <v>38</v>
      </c>
      <c r="B34" s="243"/>
      <c r="C34" s="243"/>
      <c r="D34" s="243"/>
      <c r="E34" s="243"/>
      <c r="F34" s="243"/>
    </row>
    <row r="35" spans="1:6" ht="35.25" customHeight="1" x14ac:dyDescent="0.25">
      <c r="A35" s="243" t="s">
        <v>108</v>
      </c>
      <c r="B35" s="243"/>
      <c r="C35" s="243"/>
      <c r="D35" s="243"/>
      <c r="E35" s="243"/>
      <c r="F35" s="243"/>
    </row>
    <row r="36" spans="1:6" ht="35.25" customHeight="1" x14ac:dyDescent="0.25">
      <c r="A36" s="243" t="s">
        <v>196</v>
      </c>
      <c r="B36" s="243"/>
      <c r="C36" s="243"/>
      <c r="D36" s="243"/>
      <c r="E36" s="243"/>
      <c r="F36" s="243"/>
    </row>
    <row r="37" spans="1:6" ht="21.75" customHeight="1" x14ac:dyDescent="0.25">
      <c r="A37" s="243" t="s">
        <v>72</v>
      </c>
      <c r="B37" s="243"/>
      <c r="C37" s="243"/>
      <c r="D37" s="243"/>
      <c r="E37" s="243"/>
      <c r="F37" s="243"/>
    </row>
    <row r="38" spans="1:6" ht="84" customHeight="1" x14ac:dyDescent="0.25">
      <c r="A38" s="243" t="s">
        <v>195</v>
      </c>
      <c r="B38" s="243"/>
      <c r="C38" s="243"/>
      <c r="D38" s="243"/>
      <c r="E38" s="243"/>
      <c r="F38" s="243"/>
    </row>
    <row r="39" spans="1:6" s="67" customFormat="1" ht="65.25" customHeight="1" x14ac:dyDescent="0.25">
      <c r="A39" s="244" t="s">
        <v>113</v>
      </c>
      <c r="B39" s="244"/>
      <c r="C39" s="244"/>
      <c r="D39" s="244"/>
      <c r="E39" s="244"/>
      <c r="F39" s="244"/>
    </row>
    <row r="40" spans="1:6" ht="19.5" customHeight="1" x14ac:dyDescent="0.25">
      <c r="A40" s="243" t="s">
        <v>37</v>
      </c>
      <c r="B40" s="243"/>
      <c r="C40" s="243"/>
      <c r="D40" s="243"/>
      <c r="E40" s="243"/>
      <c r="F40" s="243"/>
    </row>
    <row r="41" spans="1:6" ht="17.25" customHeight="1" x14ac:dyDescent="0.25">
      <c r="A41" s="243" t="s">
        <v>70</v>
      </c>
      <c r="B41" s="243"/>
      <c r="C41" s="243"/>
      <c r="D41" s="243"/>
      <c r="E41" s="243"/>
      <c r="F41" s="243"/>
    </row>
    <row r="42" spans="1:6" ht="87" customHeight="1" x14ac:dyDescent="0.25">
      <c r="A42" s="243" t="s">
        <v>226</v>
      </c>
      <c r="B42" s="243"/>
      <c r="C42" s="243"/>
      <c r="D42" s="243"/>
      <c r="E42" s="243"/>
      <c r="F42" s="243"/>
    </row>
    <row r="43" spans="1:6" ht="19.5" customHeight="1" x14ac:dyDescent="0.25">
      <c r="A43" s="243" t="s">
        <v>72</v>
      </c>
      <c r="B43" s="243"/>
      <c r="C43" s="243"/>
      <c r="D43" s="243"/>
      <c r="E43" s="243"/>
      <c r="F43" s="243"/>
    </row>
    <row r="44" spans="1:6" ht="68.25" customHeight="1" x14ac:dyDescent="0.25">
      <c r="A44" s="243" t="s">
        <v>128</v>
      </c>
      <c r="B44" s="243"/>
      <c r="C44" s="243"/>
      <c r="D44" s="243"/>
      <c r="E44" s="243"/>
      <c r="F44" s="243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235" t="s">
        <v>2</v>
      </c>
      <c r="C46" s="235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198" t="s">
        <v>30</v>
      </c>
      <c r="B47" s="245" t="s">
        <v>117</v>
      </c>
      <c r="C47" s="246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221"/>
      <c r="B48" s="245" t="s">
        <v>95</v>
      </c>
      <c r="C48" s="246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198" t="s">
        <v>8</v>
      </c>
      <c r="B49" s="245" t="s">
        <v>118</v>
      </c>
      <c r="C49" s="246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199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199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198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199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199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199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199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199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199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199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221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208"/>
      <c r="C61" s="208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242" t="s">
        <v>29</v>
      </c>
      <c r="B63" s="242"/>
      <c r="C63" s="242"/>
      <c r="D63" s="242"/>
      <c r="E63" s="242"/>
      <c r="F63" s="242"/>
    </row>
    <row r="64" spans="1:8" ht="106.5" customHeight="1" x14ac:dyDescent="0.25">
      <c r="A64" s="240" t="s">
        <v>240</v>
      </c>
      <c r="B64" s="240"/>
      <c r="C64" s="240"/>
      <c r="D64" s="240"/>
      <c r="E64" s="240"/>
      <c r="F64" s="240"/>
    </row>
    <row r="65" spans="1:6" ht="65.25" customHeight="1" x14ac:dyDescent="0.25">
      <c r="A65" s="234" t="s">
        <v>198</v>
      </c>
      <c r="B65" s="240"/>
      <c r="C65" s="240"/>
      <c r="D65" s="240"/>
      <c r="E65" s="240"/>
      <c r="F65" s="240"/>
    </row>
    <row r="66" spans="1:6" ht="36.75" customHeight="1" x14ac:dyDescent="0.25">
      <c r="A66" s="234" t="s">
        <v>121</v>
      </c>
      <c r="B66" s="240"/>
      <c r="C66" s="240"/>
      <c r="D66" s="240"/>
      <c r="E66" s="240"/>
      <c r="F66" s="240"/>
    </row>
    <row r="67" spans="1:6" ht="68.25" customHeight="1" x14ac:dyDescent="0.25">
      <c r="A67" s="234" t="s">
        <v>171</v>
      </c>
      <c r="B67" s="234"/>
      <c r="C67" s="234"/>
      <c r="D67" s="234"/>
      <c r="E67" s="234"/>
      <c r="F67" s="234"/>
    </row>
    <row r="68" spans="1:6" ht="87.75" customHeight="1" x14ac:dyDescent="0.25">
      <c r="A68" s="234" t="s">
        <v>227</v>
      </c>
      <c r="B68" s="234"/>
      <c r="C68" s="234"/>
      <c r="D68" s="234"/>
      <c r="E68" s="234"/>
      <c r="F68" s="234"/>
    </row>
    <row r="69" spans="1:6" ht="20.25" customHeight="1" x14ac:dyDescent="0.25">
      <c r="A69" s="239" t="s">
        <v>32</v>
      </c>
      <c r="B69" s="239"/>
      <c r="C69" s="239"/>
      <c r="D69" s="239"/>
      <c r="E69" s="239"/>
      <c r="F69" s="239"/>
    </row>
    <row r="70" spans="1:6" ht="114" customHeight="1" x14ac:dyDescent="0.25">
      <c r="A70" s="241" t="s">
        <v>201</v>
      </c>
      <c r="B70" s="241"/>
      <c r="C70" s="241"/>
      <c r="D70" s="241"/>
      <c r="E70" s="241"/>
      <c r="F70" s="241"/>
    </row>
    <row r="71" spans="1:6" ht="71.25" customHeight="1" x14ac:dyDescent="0.25">
      <c r="A71" s="241" t="s">
        <v>190</v>
      </c>
      <c r="B71" s="241"/>
      <c r="C71" s="241"/>
      <c r="D71" s="241"/>
      <c r="E71" s="241"/>
      <c r="F71" s="241"/>
    </row>
    <row r="72" spans="1:6" ht="83.25" customHeight="1" x14ac:dyDescent="0.25">
      <c r="A72" s="241" t="s">
        <v>228</v>
      </c>
      <c r="B72" s="241"/>
      <c r="C72" s="241"/>
      <c r="D72" s="241"/>
      <c r="E72" s="241"/>
      <c r="F72" s="241"/>
    </row>
    <row r="73" spans="1:6" ht="38.25" customHeight="1" x14ac:dyDescent="0.25">
      <c r="A73" s="241" t="s">
        <v>191</v>
      </c>
      <c r="B73" s="241"/>
      <c r="C73" s="241"/>
      <c r="D73" s="241"/>
      <c r="E73" s="241"/>
      <c r="F73" s="241"/>
    </row>
    <row r="74" spans="1:6" ht="82.5" customHeight="1" x14ac:dyDescent="0.25">
      <c r="A74" s="241" t="s">
        <v>202</v>
      </c>
      <c r="B74" s="241"/>
      <c r="C74" s="241"/>
      <c r="D74" s="241"/>
      <c r="E74" s="241"/>
      <c r="F74" s="241"/>
    </row>
    <row r="75" spans="1:6" ht="18.75" customHeight="1" x14ac:dyDescent="0.25">
      <c r="A75" s="239" t="s">
        <v>35</v>
      </c>
      <c r="B75" s="239"/>
      <c r="C75" s="239"/>
      <c r="D75" s="239"/>
      <c r="E75" s="239"/>
      <c r="F75" s="239"/>
    </row>
    <row r="76" spans="1:6" ht="20.25" customHeight="1" x14ac:dyDescent="0.25">
      <c r="A76" s="241" t="s">
        <v>80</v>
      </c>
      <c r="B76" s="241"/>
      <c r="C76" s="241"/>
      <c r="D76" s="241"/>
      <c r="E76" s="241"/>
      <c r="F76" s="241"/>
    </row>
    <row r="77" spans="1:6" ht="87" customHeight="1" x14ac:dyDescent="0.25">
      <c r="A77" s="241" t="s">
        <v>186</v>
      </c>
      <c r="B77" s="241"/>
      <c r="C77" s="241"/>
      <c r="D77" s="241"/>
      <c r="E77" s="241"/>
      <c r="F77" s="241"/>
    </row>
    <row r="78" spans="1:6" ht="48" customHeight="1" x14ac:dyDescent="0.25">
      <c r="A78" s="241" t="s">
        <v>203</v>
      </c>
      <c r="B78" s="241"/>
      <c r="C78" s="241"/>
      <c r="D78" s="241"/>
      <c r="E78" s="241"/>
      <c r="F78" s="241"/>
    </row>
    <row r="79" spans="1:6" ht="48.75" customHeight="1" x14ac:dyDescent="0.25">
      <c r="A79" s="241" t="s">
        <v>126</v>
      </c>
      <c r="B79" s="241"/>
      <c r="C79" s="241"/>
      <c r="D79" s="241"/>
      <c r="E79" s="241"/>
      <c r="F79" s="241"/>
    </row>
    <row r="80" spans="1:6" ht="48.75" customHeight="1" x14ac:dyDescent="0.25">
      <c r="A80" s="241" t="s">
        <v>184</v>
      </c>
      <c r="B80" s="241"/>
      <c r="C80" s="241"/>
      <c r="D80" s="241"/>
      <c r="E80" s="241"/>
      <c r="F80" s="241"/>
    </row>
    <row r="81" spans="1:6" ht="48.75" customHeight="1" x14ac:dyDescent="0.25">
      <c r="A81" s="241" t="s">
        <v>204</v>
      </c>
      <c r="B81" s="241"/>
      <c r="C81" s="241"/>
      <c r="D81" s="241"/>
      <c r="E81" s="241"/>
      <c r="F81" s="241"/>
    </row>
    <row r="82" spans="1:6" ht="21" customHeight="1" x14ac:dyDescent="0.2">
      <c r="A82" s="238" t="s">
        <v>199</v>
      </c>
      <c r="B82" s="238"/>
      <c r="C82" s="238"/>
      <c r="D82" s="238"/>
      <c r="E82" s="238"/>
      <c r="F82" s="238"/>
    </row>
    <row r="83" spans="1:6" ht="20.25" customHeight="1" x14ac:dyDescent="0.25">
      <c r="A83" s="241" t="s">
        <v>80</v>
      </c>
      <c r="B83" s="241"/>
      <c r="C83" s="241"/>
      <c r="D83" s="241"/>
      <c r="E83" s="241"/>
      <c r="F83" s="241"/>
    </row>
    <row r="84" spans="1:6" ht="68.25" customHeight="1" x14ac:dyDescent="0.25">
      <c r="A84" s="234" t="s">
        <v>200</v>
      </c>
      <c r="B84" s="234"/>
      <c r="C84" s="234"/>
      <c r="D84" s="234"/>
      <c r="E84" s="234"/>
      <c r="F84" s="234"/>
    </row>
    <row r="85" spans="1:6" ht="24.75" hidden="1" customHeight="1" x14ac:dyDescent="0.25">
      <c r="A85" s="239" t="s">
        <v>85</v>
      </c>
      <c r="B85" s="239"/>
      <c r="C85" s="239"/>
      <c r="D85" s="239"/>
      <c r="E85" s="239"/>
      <c r="F85" s="239"/>
    </row>
    <row r="86" spans="1:6" ht="18" customHeight="1" x14ac:dyDescent="0.25">
      <c r="A86" s="240" t="s">
        <v>31</v>
      </c>
      <c r="B86" s="240"/>
      <c r="C86" s="240"/>
      <c r="D86" s="240"/>
      <c r="E86" s="240"/>
      <c r="F86" s="240"/>
    </row>
    <row r="87" spans="1:6" ht="32.25" customHeight="1" x14ac:dyDescent="0.3">
      <c r="A87" s="237" t="s">
        <v>129</v>
      </c>
      <c r="B87" s="237"/>
      <c r="C87" s="237"/>
      <c r="D87" s="237"/>
      <c r="E87" s="237"/>
      <c r="F87" s="237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234" t="s">
        <v>130</v>
      </c>
      <c r="B89" s="234"/>
      <c r="C89" s="234"/>
      <c r="D89" s="234"/>
      <c r="E89" s="234"/>
      <c r="F89" s="234"/>
    </row>
    <row r="90" spans="1:6" ht="21" customHeight="1" x14ac:dyDescent="0.25">
      <c r="A90" s="234" t="s">
        <v>224</v>
      </c>
      <c r="B90" s="234"/>
      <c r="C90" s="234"/>
      <c r="D90" s="234"/>
      <c r="E90" s="234"/>
      <c r="F90" s="234"/>
    </row>
    <row r="91" spans="1:6" ht="21" customHeight="1" x14ac:dyDescent="0.25">
      <c r="A91" s="234" t="s">
        <v>131</v>
      </c>
      <c r="B91" s="234"/>
      <c r="C91" s="234"/>
      <c r="D91" s="234"/>
      <c r="E91" s="234"/>
      <c r="F91" s="234"/>
    </row>
    <row r="92" spans="1:6" ht="21" customHeight="1" x14ac:dyDescent="0.25">
      <c r="A92" s="234" t="s">
        <v>150</v>
      </c>
      <c r="B92" s="234"/>
      <c r="C92" s="234"/>
      <c r="D92" s="234"/>
      <c r="E92" s="234"/>
      <c r="F92" s="234"/>
    </row>
    <row r="93" spans="1:6" ht="21" customHeight="1" x14ac:dyDescent="0.25">
      <c r="A93" s="234" t="s">
        <v>132</v>
      </c>
      <c r="B93" s="234"/>
      <c r="C93" s="234"/>
      <c r="D93" s="234"/>
      <c r="E93" s="234"/>
      <c r="F93" s="234"/>
    </row>
    <row r="94" spans="1:6" ht="39" customHeight="1" x14ac:dyDescent="0.25">
      <c r="A94" s="234" t="s">
        <v>133</v>
      </c>
      <c r="B94" s="234"/>
      <c r="C94" s="234"/>
      <c r="D94" s="234"/>
      <c r="E94" s="234"/>
      <c r="F94" s="234"/>
    </row>
    <row r="95" spans="1:6" ht="72.75" customHeight="1" x14ac:dyDescent="0.25">
      <c r="A95" s="234" t="s">
        <v>229</v>
      </c>
      <c r="B95" s="234"/>
      <c r="C95" s="234"/>
      <c r="D95" s="234"/>
      <c r="E95" s="234"/>
      <c r="F95" s="234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234" t="s">
        <v>134</v>
      </c>
      <c r="B97" s="234"/>
      <c r="C97" s="234"/>
      <c r="D97" s="234"/>
      <c r="E97" s="234"/>
      <c r="F97" s="234"/>
    </row>
    <row r="98" spans="1:6" ht="21" customHeight="1" x14ac:dyDescent="0.25">
      <c r="A98" s="234" t="s">
        <v>135</v>
      </c>
      <c r="B98" s="234"/>
      <c r="C98" s="234"/>
      <c r="D98" s="234"/>
      <c r="E98" s="234"/>
      <c r="F98" s="234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234" t="s">
        <v>136</v>
      </c>
      <c r="B100" s="234"/>
      <c r="C100" s="234"/>
      <c r="D100" s="234"/>
      <c r="E100" s="234"/>
      <c r="F100" s="234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234" t="s">
        <v>137</v>
      </c>
      <c r="B102" s="234"/>
      <c r="C102" s="234"/>
      <c r="D102" s="234"/>
      <c r="E102" s="234"/>
      <c r="F102" s="234"/>
    </row>
    <row r="103" spans="1:6" ht="21" customHeight="1" x14ac:dyDescent="0.25">
      <c r="A103" s="234" t="s">
        <v>225</v>
      </c>
      <c r="B103" s="234"/>
      <c r="C103" s="234"/>
      <c r="D103" s="234"/>
      <c r="E103" s="234"/>
      <c r="F103" s="234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234" t="s">
        <v>143</v>
      </c>
      <c r="B105" s="234"/>
      <c r="C105" s="234"/>
      <c r="D105" s="234"/>
      <c r="E105" s="234"/>
      <c r="F105" s="234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234" t="s">
        <v>138</v>
      </c>
      <c r="B107" s="234"/>
      <c r="C107" s="234"/>
      <c r="D107" s="234"/>
      <c r="E107" s="234"/>
      <c r="F107" s="234"/>
    </row>
    <row r="108" spans="1:6" ht="32.25" customHeight="1" x14ac:dyDescent="0.25">
      <c r="A108" s="234" t="s">
        <v>141</v>
      </c>
      <c r="B108" s="234"/>
      <c r="C108" s="234"/>
      <c r="D108" s="234"/>
      <c r="E108" s="234"/>
      <c r="F108" s="234"/>
    </row>
    <row r="109" spans="1:6" ht="21" customHeight="1" x14ac:dyDescent="0.25">
      <c r="A109" s="234" t="s">
        <v>139</v>
      </c>
      <c r="B109" s="234"/>
      <c r="C109" s="234"/>
      <c r="D109" s="234"/>
      <c r="E109" s="234"/>
      <c r="F109" s="234"/>
    </row>
    <row r="110" spans="1:6" ht="21" customHeight="1" x14ac:dyDescent="0.25">
      <c r="A110" s="234" t="s">
        <v>140</v>
      </c>
      <c r="B110" s="234"/>
      <c r="C110" s="234"/>
      <c r="D110" s="234"/>
      <c r="E110" s="234"/>
      <c r="F110" s="234"/>
    </row>
    <row r="111" spans="1:6" ht="18" customHeight="1" x14ac:dyDescent="0.3">
      <c r="A111" s="237" t="s">
        <v>87</v>
      </c>
      <c r="B111" s="237"/>
      <c r="C111" s="237"/>
      <c r="D111" s="237"/>
      <c r="E111" s="237"/>
      <c r="F111" s="237"/>
    </row>
    <row r="112" spans="1:6" ht="51" customHeight="1" x14ac:dyDescent="0.25">
      <c r="A112" s="236" t="s">
        <v>174</v>
      </c>
      <c r="B112" s="236"/>
      <c r="C112" s="236"/>
      <c r="D112" s="236"/>
      <c r="E112" s="236"/>
      <c r="F112" s="236"/>
    </row>
    <row r="113" spans="1:14" ht="18" customHeight="1" x14ac:dyDescent="0.3">
      <c r="A113" s="237" t="s">
        <v>81</v>
      </c>
      <c r="B113" s="237"/>
      <c r="C113" s="237"/>
      <c r="D113" s="237"/>
      <c r="E113" s="237"/>
      <c r="F113" s="237"/>
    </row>
    <row r="114" spans="1:14" s="68" customFormat="1" ht="18" customHeight="1" x14ac:dyDescent="0.25">
      <c r="A114" s="236" t="s">
        <v>86</v>
      </c>
      <c r="B114" s="236"/>
      <c r="C114" s="236"/>
      <c r="D114" s="236"/>
      <c r="E114" s="236"/>
      <c r="F114" s="236"/>
    </row>
    <row r="115" spans="1:14" ht="34.5" customHeight="1" x14ac:dyDescent="0.25">
      <c r="A115" s="236" t="s">
        <v>175</v>
      </c>
      <c r="B115" s="236"/>
      <c r="C115" s="236"/>
      <c r="D115" s="236"/>
      <c r="E115" s="236"/>
      <c r="F115" s="236"/>
    </row>
    <row r="116" spans="1:14" ht="18" customHeight="1" x14ac:dyDescent="0.3">
      <c r="A116" s="237" t="s">
        <v>194</v>
      </c>
      <c r="B116" s="237"/>
      <c r="C116" s="237"/>
      <c r="D116" s="237"/>
      <c r="E116" s="237"/>
      <c r="F116" s="237"/>
    </row>
    <row r="117" spans="1:14" s="68" customFormat="1" ht="18" customHeight="1" x14ac:dyDescent="0.25">
      <c r="A117" s="236" t="s">
        <v>230</v>
      </c>
      <c r="B117" s="236"/>
      <c r="C117" s="236"/>
      <c r="D117" s="236"/>
      <c r="E117" s="236"/>
      <c r="F117" s="236"/>
    </row>
    <row r="118" spans="1:14" ht="17.25" customHeight="1" x14ac:dyDescent="0.25">
      <c r="A118" s="236" t="s">
        <v>231</v>
      </c>
      <c r="B118" s="236"/>
      <c r="C118" s="236"/>
      <c r="D118" s="236"/>
      <c r="E118" s="236"/>
      <c r="F118" s="236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235" t="s">
        <v>2</v>
      </c>
      <c r="C120" s="235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198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199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199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199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199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199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199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199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199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199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199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199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199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199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199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199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199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199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199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199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199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199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199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231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231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231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231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231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231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231"/>
      <c r="B150" s="232" t="s">
        <v>123</v>
      </c>
      <c r="C150" s="233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231"/>
      <c r="B151" s="200" t="s">
        <v>125</v>
      </c>
      <c r="C151" s="201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231"/>
      <c r="B152" s="200" t="s">
        <v>152</v>
      </c>
      <c r="C152" s="201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231"/>
      <c r="B153" s="200" t="s">
        <v>192</v>
      </c>
      <c r="C153" s="201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231"/>
      <c r="B154" s="200" t="s">
        <v>124</v>
      </c>
      <c r="C154" s="201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198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199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199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199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199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199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199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199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199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199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199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199"/>
      <c r="B166" s="200" t="s">
        <v>142</v>
      </c>
      <c r="C166" s="201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199"/>
      <c r="B167" s="200" t="s">
        <v>177</v>
      </c>
      <c r="C167" s="201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199"/>
      <c r="B168" s="200" t="s">
        <v>176</v>
      </c>
      <c r="C168" s="201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221"/>
      <c r="B169" s="200" t="s">
        <v>182</v>
      </c>
      <c r="C169" s="201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231" t="s">
        <v>14</v>
      </c>
      <c r="B170" s="200" t="s">
        <v>54</v>
      </c>
      <c r="C170" s="201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231"/>
      <c r="B171" s="200" t="s">
        <v>40</v>
      </c>
      <c r="C171" s="201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231"/>
      <c r="B172" s="200" t="s">
        <v>42</v>
      </c>
      <c r="C172" s="201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231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231"/>
      <c r="B174" s="200" t="s">
        <v>73</v>
      </c>
      <c r="C174" s="201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231"/>
      <c r="B175" s="200" t="s">
        <v>41</v>
      </c>
      <c r="C175" s="201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200" t="s">
        <v>74</v>
      </c>
      <c r="C176" s="201"/>
      <c r="D176" s="36">
        <v>0</v>
      </c>
      <c r="E176" s="39"/>
      <c r="F176" s="35">
        <f t="shared" si="2"/>
        <v>0</v>
      </c>
    </row>
    <row r="177" spans="1:6" ht="15.75" x14ac:dyDescent="0.25">
      <c r="A177" s="198" t="s">
        <v>25</v>
      </c>
      <c r="B177" s="200" t="s">
        <v>116</v>
      </c>
      <c r="C177" s="201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199"/>
      <c r="B178" s="200" t="s">
        <v>115</v>
      </c>
      <c r="C178" s="201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199"/>
      <c r="B179" s="200" t="s">
        <v>101</v>
      </c>
      <c r="C179" s="201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199"/>
      <c r="B180" s="200" t="s">
        <v>100</v>
      </c>
      <c r="C180" s="201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199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221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200" t="s">
        <v>71</v>
      </c>
      <c r="C183" s="201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198" t="s">
        <v>26</v>
      </c>
      <c r="B184" s="200" t="s">
        <v>93</v>
      </c>
      <c r="C184" s="201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199"/>
      <c r="B185" s="200" t="s">
        <v>65</v>
      </c>
      <c r="C185" s="201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199"/>
      <c r="B186" s="200" t="s">
        <v>97</v>
      </c>
      <c r="C186" s="201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199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199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199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199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199"/>
      <c r="B191" s="200" t="s">
        <v>145</v>
      </c>
      <c r="C191" s="201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199"/>
      <c r="B192" s="200" t="s">
        <v>99</v>
      </c>
      <c r="C192" s="201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199"/>
      <c r="B193" s="200" t="s">
        <v>144</v>
      </c>
      <c r="C193" s="201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199"/>
      <c r="B194" s="200" t="s">
        <v>146</v>
      </c>
      <c r="C194" s="201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208"/>
      <c r="C195" s="208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222" t="s">
        <v>241</v>
      </c>
      <c r="B197" s="222"/>
      <c r="C197" s="222"/>
      <c r="D197" s="222"/>
      <c r="E197" s="222"/>
      <c r="F197" s="222"/>
    </row>
    <row r="198" spans="1:13" ht="16.5" customHeight="1" x14ac:dyDescent="0.25">
      <c r="A198" s="222" t="s">
        <v>232</v>
      </c>
      <c r="B198" s="222"/>
      <c r="C198" s="222"/>
      <c r="D198" s="222"/>
      <c r="E198" s="222"/>
      <c r="F198" s="222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229" t="s">
        <v>10</v>
      </c>
      <c r="B200" s="230"/>
      <c r="C200" s="197" t="s">
        <v>11</v>
      </c>
      <c r="D200" s="197"/>
      <c r="E200" s="197"/>
      <c r="F200" s="197"/>
    </row>
    <row r="201" spans="1:13" ht="17.25" customHeight="1" x14ac:dyDescent="0.25">
      <c r="A201" s="41" t="s">
        <v>12</v>
      </c>
      <c r="B201" s="72">
        <v>33.5</v>
      </c>
      <c r="C201" s="209" t="s">
        <v>27</v>
      </c>
      <c r="D201" s="210"/>
      <c r="E201" s="211"/>
      <c r="F201" s="226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212"/>
      <c r="D202" s="213"/>
      <c r="E202" s="214"/>
      <c r="F202" s="227"/>
    </row>
    <row r="203" spans="1:13" ht="16.5" customHeight="1" x14ac:dyDescent="0.25">
      <c r="A203" s="41" t="s">
        <v>28</v>
      </c>
      <c r="B203" s="72">
        <v>720</v>
      </c>
      <c r="C203" s="215"/>
      <c r="D203" s="216"/>
      <c r="E203" s="217"/>
      <c r="F203" s="228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218" t="s">
        <v>153</v>
      </c>
      <c r="B204" s="226">
        <v>24924</v>
      </c>
      <c r="C204" s="205" t="s">
        <v>154</v>
      </c>
      <c r="D204" s="206"/>
      <c r="E204" s="207"/>
      <c r="F204" s="74">
        <v>7447</v>
      </c>
      <c r="H204" s="16"/>
    </row>
    <row r="205" spans="1:13" ht="16.5" customHeight="1" x14ac:dyDescent="0.2">
      <c r="A205" s="219"/>
      <c r="B205" s="227"/>
      <c r="C205" s="205" t="s">
        <v>168</v>
      </c>
      <c r="D205" s="206"/>
      <c r="E205" s="207"/>
      <c r="F205" s="74">
        <f>313-84.6</f>
        <v>228.4</v>
      </c>
      <c r="H205" s="16"/>
    </row>
    <row r="206" spans="1:13" ht="16.5" customHeight="1" x14ac:dyDescent="0.2">
      <c r="A206" s="219"/>
      <c r="B206" s="227"/>
      <c r="C206" s="205" t="s">
        <v>155</v>
      </c>
      <c r="D206" s="206"/>
      <c r="E206" s="207"/>
      <c r="F206" s="74">
        <v>849</v>
      </c>
      <c r="H206" s="16"/>
    </row>
    <row r="207" spans="1:13" ht="16.5" customHeight="1" x14ac:dyDescent="0.2">
      <c r="A207" s="219"/>
      <c r="B207" s="227"/>
      <c r="C207" s="205" t="s">
        <v>156</v>
      </c>
      <c r="D207" s="206"/>
      <c r="E207" s="207"/>
      <c r="F207" s="74">
        <v>1543.8</v>
      </c>
      <c r="H207" s="16"/>
    </row>
    <row r="208" spans="1:13" ht="16.5" customHeight="1" x14ac:dyDescent="0.2">
      <c r="A208" s="219"/>
      <c r="B208" s="227"/>
      <c r="C208" s="205" t="s">
        <v>161</v>
      </c>
      <c r="D208" s="206"/>
      <c r="E208" s="207"/>
      <c r="F208" s="74">
        <v>1554.3</v>
      </c>
      <c r="H208" s="16"/>
    </row>
    <row r="209" spans="1:13" ht="16.5" customHeight="1" x14ac:dyDescent="0.2">
      <c r="A209" s="219"/>
      <c r="B209" s="227"/>
      <c r="C209" s="205" t="s">
        <v>157</v>
      </c>
      <c r="D209" s="206"/>
      <c r="E209" s="207"/>
      <c r="F209" s="74">
        <v>213.7</v>
      </c>
      <c r="H209" s="16"/>
    </row>
    <row r="210" spans="1:13" ht="16.5" customHeight="1" x14ac:dyDescent="0.2">
      <c r="A210" s="219"/>
      <c r="B210" s="227"/>
      <c r="C210" s="205" t="s">
        <v>158</v>
      </c>
      <c r="D210" s="206"/>
      <c r="E210" s="207"/>
      <c r="F210" s="74">
        <v>1301.5</v>
      </c>
      <c r="H210" s="16"/>
    </row>
    <row r="211" spans="1:13" ht="33" customHeight="1" x14ac:dyDescent="0.2">
      <c r="A211" s="219"/>
      <c r="B211" s="227"/>
      <c r="C211" s="205" t="s">
        <v>159</v>
      </c>
      <c r="D211" s="206"/>
      <c r="E211" s="207"/>
      <c r="F211" s="74">
        <v>213.6</v>
      </c>
      <c r="H211" s="16"/>
    </row>
    <row r="212" spans="1:13" ht="14.25" customHeight="1" x14ac:dyDescent="0.2">
      <c r="A212" s="219"/>
      <c r="B212" s="227"/>
      <c r="C212" s="205" t="s">
        <v>160</v>
      </c>
      <c r="D212" s="206"/>
      <c r="E212" s="207"/>
      <c r="F212" s="74">
        <f>1130.5+84.6</f>
        <v>1215.0999999999999</v>
      </c>
      <c r="H212" s="16"/>
    </row>
    <row r="213" spans="1:13" ht="33" customHeight="1" x14ac:dyDescent="0.2">
      <c r="A213" s="219"/>
      <c r="B213" s="227"/>
      <c r="C213" s="205" t="s">
        <v>162</v>
      </c>
      <c r="D213" s="206"/>
      <c r="E213" s="207"/>
      <c r="F213" s="74">
        <v>670.6</v>
      </c>
      <c r="H213" s="16"/>
    </row>
    <row r="214" spans="1:13" ht="16.5" customHeight="1" x14ac:dyDescent="0.2">
      <c r="A214" s="219"/>
      <c r="B214" s="227"/>
      <c r="C214" s="205" t="s">
        <v>163</v>
      </c>
      <c r="D214" s="206"/>
      <c r="E214" s="207"/>
      <c r="F214" s="74">
        <v>930.4</v>
      </c>
      <c r="H214" s="16"/>
    </row>
    <row r="215" spans="1:13" ht="16.5" customHeight="1" x14ac:dyDescent="0.2">
      <c r="A215" s="219"/>
      <c r="B215" s="227"/>
      <c r="C215" s="205" t="s">
        <v>164</v>
      </c>
      <c r="D215" s="206"/>
      <c r="E215" s="207"/>
      <c r="F215" s="74">
        <v>1589</v>
      </c>
      <c r="H215" s="16"/>
    </row>
    <row r="216" spans="1:13" ht="16.5" customHeight="1" x14ac:dyDescent="0.2">
      <c r="A216" s="219"/>
      <c r="B216" s="227"/>
      <c r="C216" s="205" t="s">
        <v>163</v>
      </c>
      <c r="D216" s="206"/>
      <c r="E216" s="207"/>
      <c r="F216" s="74">
        <v>2190.4</v>
      </c>
      <c r="H216" s="16"/>
    </row>
    <row r="217" spans="1:13" ht="16.5" customHeight="1" x14ac:dyDescent="0.2">
      <c r="A217" s="219"/>
      <c r="B217" s="227"/>
      <c r="C217" s="205" t="s">
        <v>165</v>
      </c>
      <c r="D217" s="206"/>
      <c r="E217" s="207"/>
      <c r="F217" s="74">
        <v>4609.7</v>
      </c>
      <c r="H217" s="16"/>
    </row>
    <row r="218" spans="1:13" ht="16.5" customHeight="1" x14ac:dyDescent="0.2">
      <c r="A218" s="219"/>
      <c r="B218" s="227"/>
      <c r="C218" s="223" t="s">
        <v>88</v>
      </c>
      <c r="D218" s="224"/>
      <c r="E218" s="225"/>
      <c r="F218" s="74">
        <v>64.5</v>
      </c>
      <c r="H218" s="16"/>
    </row>
    <row r="219" spans="1:13" ht="16.5" customHeight="1" x14ac:dyDescent="0.2">
      <c r="A219" s="219"/>
      <c r="B219" s="227"/>
      <c r="C219" s="205" t="s">
        <v>166</v>
      </c>
      <c r="D219" s="206"/>
      <c r="E219" s="207"/>
      <c r="F219" s="74">
        <v>219.6</v>
      </c>
      <c r="H219" s="16"/>
    </row>
    <row r="220" spans="1:13" ht="16.5" customHeight="1" x14ac:dyDescent="0.2">
      <c r="A220" s="220"/>
      <c r="B220" s="228"/>
      <c r="C220" s="205" t="s">
        <v>167</v>
      </c>
      <c r="D220" s="206"/>
      <c r="E220" s="207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205" t="s">
        <v>170</v>
      </c>
      <c r="D221" s="206"/>
      <c r="E221" s="207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205" t="s">
        <v>89</v>
      </c>
      <c r="D222" s="206"/>
      <c r="E222" s="207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205" t="s">
        <v>160</v>
      </c>
      <c r="D223" s="206"/>
      <c r="E223" s="207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202" t="s">
        <v>9</v>
      </c>
      <c r="D224" s="202"/>
      <c r="E224" s="202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203" t="s">
        <v>66</v>
      </c>
      <c r="B226" s="203"/>
      <c r="C226" s="203"/>
      <c r="D226" s="203"/>
      <c r="E226" s="204" t="s">
        <v>67</v>
      </c>
      <c r="F226" s="204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38"/>
  <sheetViews>
    <sheetView tabSelected="1" topLeftCell="A20" zoomScaleNormal="100" zoomScaleSheetLayoutView="50" workbookViewId="0">
      <selection activeCell="H13" sqref="H13"/>
    </sheetView>
  </sheetViews>
  <sheetFormatPr defaultColWidth="9.140625" defaultRowHeight="18" x14ac:dyDescent="0.25"/>
  <cols>
    <col min="1" max="1" width="48.7109375" style="79" customWidth="1"/>
    <col min="2" max="2" width="15.85546875" style="79" customWidth="1"/>
    <col min="3" max="3" width="15.42578125" style="79" customWidth="1"/>
    <col min="4" max="4" width="15.7109375" style="79" customWidth="1"/>
    <col min="5" max="5" width="20.5703125" style="135" customWidth="1"/>
    <col min="6" max="6" width="21.140625" style="79" customWidth="1"/>
    <col min="7" max="7" width="20.42578125" style="117" customWidth="1"/>
    <col min="8" max="8" width="15.42578125" style="87" customWidth="1"/>
    <col min="9" max="9" width="15.85546875" style="79" customWidth="1"/>
    <col min="10" max="10" width="9.140625" style="79"/>
    <col min="11" max="11" width="11.7109375" style="79" customWidth="1"/>
    <col min="12" max="12" width="12.140625" style="79" customWidth="1"/>
    <col min="13" max="16384" width="9.140625" style="79"/>
  </cols>
  <sheetData>
    <row r="1" spans="1:8" ht="19.5" customHeight="1" x14ac:dyDescent="0.3">
      <c r="A1" s="263" t="s">
        <v>0</v>
      </c>
      <c r="B1" s="263"/>
      <c r="C1" s="263"/>
      <c r="D1" s="263"/>
      <c r="E1" s="263"/>
      <c r="F1" s="263"/>
    </row>
    <row r="2" spans="1:8" ht="66.75" customHeight="1" x14ac:dyDescent="0.25">
      <c r="A2" s="264" t="s">
        <v>265</v>
      </c>
      <c r="B2" s="264"/>
      <c r="C2" s="264"/>
      <c r="D2" s="264"/>
      <c r="E2" s="264"/>
      <c r="F2" s="264"/>
      <c r="H2" s="139" t="s">
        <v>246</v>
      </c>
    </row>
    <row r="3" spans="1:8" ht="17.45" customHeight="1" x14ac:dyDescent="0.25">
      <c r="A3" s="265" t="s">
        <v>318</v>
      </c>
      <c r="B3" s="265"/>
      <c r="C3" s="265"/>
      <c r="D3" s="265"/>
      <c r="E3" s="265"/>
      <c r="F3" s="265"/>
    </row>
    <row r="4" spans="1:8" ht="16.5" customHeight="1" x14ac:dyDescent="0.25">
      <c r="A4" s="159" t="s">
        <v>275</v>
      </c>
      <c r="B4" s="159"/>
      <c r="C4" s="159"/>
      <c r="D4" s="159"/>
      <c r="E4" s="151"/>
      <c r="F4" s="159"/>
    </row>
    <row r="5" spans="1:8" ht="37.5" customHeight="1" x14ac:dyDescent="0.25">
      <c r="A5" s="266" t="s">
        <v>360</v>
      </c>
      <c r="B5" s="266"/>
      <c r="C5" s="266"/>
      <c r="D5" s="266"/>
      <c r="E5" s="266"/>
      <c r="F5" s="266"/>
    </row>
    <row r="6" spans="1:8" ht="3" customHeight="1" x14ac:dyDescent="0.25">
      <c r="A6" s="151"/>
      <c r="B6" s="151"/>
      <c r="C6" s="151"/>
      <c r="D6" s="151"/>
      <c r="E6" s="151"/>
      <c r="F6" s="151"/>
    </row>
    <row r="7" spans="1:8" ht="17.25" hidden="1" customHeight="1" x14ac:dyDescent="0.3">
      <c r="A7" s="267" t="s">
        <v>296</v>
      </c>
      <c r="B7" s="267"/>
      <c r="C7" s="267"/>
      <c r="D7" s="267"/>
      <c r="E7" s="151"/>
      <c r="F7" s="159"/>
      <c r="H7" s="140"/>
    </row>
    <row r="8" spans="1:8" ht="17.25" customHeight="1" x14ac:dyDescent="0.3">
      <c r="A8" s="267" t="s">
        <v>362</v>
      </c>
      <c r="B8" s="267"/>
      <c r="C8" s="267"/>
      <c r="D8" s="267"/>
      <c r="E8" s="141"/>
      <c r="F8" s="105"/>
      <c r="H8" s="140">
        <v>27438.7</v>
      </c>
    </row>
    <row r="9" spans="1:8" ht="18.75" customHeight="1" x14ac:dyDescent="0.3">
      <c r="A9" s="267" t="s">
        <v>361</v>
      </c>
      <c r="B9" s="267"/>
      <c r="C9" s="267"/>
      <c r="D9" s="163"/>
      <c r="E9" s="141"/>
      <c r="F9" s="105"/>
      <c r="H9" s="140">
        <v>-3525.8</v>
      </c>
    </row>
    <row r="10" spans="1:8" ht="20.25" hidden="1" customHeight="1" x14ac:dyDescent="0.25">
      <c r="A10" s="268" t="s">
        <v>295</v>
      </c>
      <c r="B10" s="268"/>
      <c r="C10" s="268"/>
      <c r="D10" s="268"/>
      <c r="E10" s="268"/>
      <c r="F10" s="105"/>
      <c r="H10" s="140"/>
    </row>
    <row r="11" spans="1:8" ht="35.25" customHeight="1" x14ac:dyDescent="0.25">
      <c r="A11" s="268" t="s">
        <v>274</v>
      </c>
      <c r="B11" s="268"/>
      <c r="C11" s="268"/>
      <c r="D11" s="268"/>
      <c r="E11" s="268"/>
      <c r="F11" s="268"/>
      <c r="H11" s="140"/>
    </row>
    <row r="12" spans="1:8" ht="54.75" customHeight="1" x14ac:dyDescent="0.25">
      <c r="A12" s="164" t="s">
        <v>15</v>
      </c>
      <c r="B12" s="260" t="s">
        <v>264</v>
      </c>
      <c r="C12" s="261"/>
      <c r="D12" s="125" t="s">
        <v>16</v>
      </c>
      <c r="E12" s="165" t="s">
        <v>17</v>
      </c>
      <c r="F12" s="106" t="s">
        <v>18</v>
      </c>
    </row>
    <row r="13" spans="1:8" ht="43.5" customHeight="1" x14ac:dyDescent="0.25">
      <c r="A13" s="166" t="s">
        <v>297</v>
      </c>
      <c r="B13" s="260">
        <v>36510</v>
      </c>
      <c r="C13" s="261"/>
      <c r="D13" s="125">
        <v>31200</v>
      </c>
      <c r="E13" s="165">
        <f>D13-B13</f>
        <v>-5310</v>
      </c>
      <c r="F13" s="167" t="s">
        <v>333</v>
      </c>
    </row>
    <row r="14" spans="1:8" ht="51.75" customHeight="1" x14ac:dyDescent="0.25">
      <c r="A14" s="166" t="s">
        <v>298</v>
      </c>
      <c r="B14" s="260">
        <v>560</v>
      </c>
      <c r="C14" s="261"/>
      <c r="D14" s="125">
        <v>564</v>
      </c>
      <c r="E14" s="165">
        <f>D14-B14</f>
        <v>4</v>
      </c>
      <c r="F14" s="167" t="s">
        <v>333</v>
      </c>
    </row>
    <row r="15" spans="1:8" ht="51" customHeight="1" x14ac:dyDescent="0.25">
      <c r="A15" s="166" t="s">
        <v>299</v>
      </c>
      <c r="B15" s="260">
        <v>23992</v>
      </c>
      <c r="C15" s="261"/>
      <c r="D15" s="125">
        <v>20833</v>
      </c>
      <c r="E15" s="165">
        <f>D15-B15</f>
        <v>-3159</v>
      </c>
      <c r="F15" s="167" t="s">
        <v>333</v>
      </c>
    </row>
    <row r="16" spans="1:8" ht="86.25" customHeight="1" x14ac:dyDescent="0.25">
      <c r="A16" s="166" t="s">
        <v>301</v>
      </c>
      <c r="B16" s="260">
        <v>16815</v>
      </c>
      <c r="C16" s="261"/>
      <c r="D16" s="125">
        <v>22788</v>
      </c>
      <c r="E16" s="165">
        <f t="shared" ref="E16:E22" si="0">D16-B16</f>
        <v>5973</v>
      </c>
      <c r="F16" s="167" t="s">
        <v>300</v>
      </c>
    </row>
    <row r="17" spans="1:8" ht="49.5" x14ac:dyDescent="0.25">
      <c r="A17" s="166" t="s">
        <v>302</v>
      </c>
      <c r="B17" s="260">
        <v>225</v>
      </c>
      <c r="C17" s="261"/>
      <c r="D17" s="125">
        <v>1880</v>
      </c>
      <c r="E17" s="165">
        <f t="shared" si="0"/>
        <v>1655</v>
      </c>
      <c r="F17" s="167" t="s">
        <v>300</v>
      </c>
    </row>
    <row r="18" spans="1:8" ht="41.25" customHeight="1" x14ac:dyDescent="0.25">
      <c r="A18" s="168" t="s">
        <v>303</v>
      </c>
      <c r="B18" s="260">
        <v>1453</v>
      </c>
      <c r="C18" s="261"/>
      <c r="D18" s="125">
        <v>1620</v>
      </c>
      <c r="E18" s="165">
        <f t="shared" si="0"/>
        <v>167</v>
      </c>
      <c r="F18" s="167" t="s">
        <v>333</v>
      </c>
    </row>
    <row r="19" spans="1:8" ht="38.25" x14ac:dyDescent="0.25">
      <c r="A19" s="166" t="s">
        <v>276</v>
      </c>
      <c r="B19" s="260">
        <v>888</v>
      </c>
      <c r="C19" s="261"/>
      <c r="D19" s="125">
        <v>1558</v>
      </c>
      <c r="E19" s="165">
        <f t="shared" si="0"/>
        <v>670</v>
      </c>
      <c r="F19" s="167" t="s">
        <v>333</v>
      </c>
    </row>
    <row r="20" spans="1:8" ht="53.25" customHeight="1" x14ac:dyDescent="0.25">
      <c r="A20" s="166" t="s">
        <v>277</v>
      </c>
      <c r="B20" s="260">
        <v>1073.7</v>
      </c>
      <c r="C20" s="261"/>
      <c r="D20" s="125">
        <v>923.7</v>
      </c>
      <c r="E20" s="165">
        <f t="shared" si="0"/>
        <v>-150</v>
      </c>
      <c r="F20" s="167" t="s">
        <v>304</v>
      </c>
    </row>
    <row r="21" spans="1:8" ht="82.5" x14ac:dyDescent="0.25">
      <c r="A21" s="166" t="s">
        <v>279</v>
      </c>
      <c r="B21" s="260">
        <v>102</v>
      </c>
      <c r="C21" s="261"/>
      <c r="D21" s="125">
        <v>490.4</v>
      </c>
      <c r="E21" s="165">
        <f t="shared" si="0"/>
        <v>388.4</v>
      </c>
      <c r="F21" s="167" t="s">
        <v>304</v>
      </c>
    </row>
    <row r="22" spans="1:8" ht="49.5" x14ac:dyDescent="0.25">
      <c r="A22" s="166" t="s">
        <v>278</v>
      </c>
      <c r="B22" s="260">
        <v>6607.1</v>
      </c>
      <c r="C22" s="261"/>
      <c r="D22" s="125">
        <v>6368.7</v>
      </c>
      <c r="E22" s="165">
        <f t="shared" si="0"/>
        <v>-238.40000000000055</v>
      </c>
      <c r="F22" s="167" t="s">
        <v>304</v>
      </c>
    </row>
    <row r="23" spans="1:8" ht="15.75" customHeight="1" x14ac:dyDescent="0.25">
      <c r="A23" s="107" t="s">
        <v>249</v>
      </c>
      <c r="B23" s="260"/>
      <c r="C23" s="261"/>
      <c r="D23" s="125"/>
      <c r="E23" s="169">
        <f>SUM(E13:E22)</f>
        <v>-5.6843418860808015E-13</v>
      </c>
      <c r="F23" s="106"/>
      <c r="H23" s="153">
        <v>0</v>
      </c>
    </row>
    <row r="24" spans="1:8" ht="6" customHeight="1" x14ac:dyDescent="0.25">
      <c r="A24" s="108"/>
      <c r="B24" s="109"/>
      <c r="C24" s="109"/>
      <c r="D24" s="109"/>
      <c r="E24" s="126"/>
      <c r="F24" s="110"/>
      <c r="H24" s="111"/>
    </row>
    <row r="25" spans="1:8" ht="57.75" hidden="1" customHeight="1" x14ac:dyDescent="0.25">
      <c r="A25" s="256" t="s">
        <v>280</v>
      </c>
      <c r="B25" s="257"/>
      <c r="C25" s="257"/>
      <c r="D25" s="257"/>
      <c r="E25" s="257"/>
      <c r="F25" s="257"/>
      <c r="H25" s="142">
        <v>0</v>
      </c>
    </row>
    <row r="26" spans="1:8" ht="66.75" hidden="1" customHeight="1" x14ac:dyDescent="0.25">
      <c r="A26" s="256" t="s">
        <v>281</v>
      </c>
      <c r="B26" s="256"/>
      <c r="C26" s="256"/>
      <c r="D26" s="256"/>
      <c r="E26" s="256"/>
      <c r="F26" s="256"/>
      <c r="H26" s="142">
        <v>0</v>
      </c>
    </row>
    <row r="27" spans="1:8" ht="9" customHeight="1" x14ac:dyDescent="0.25">
      <c r="A27" s="148"/>
      <c r="B27" s="148"/>
      <c r="C27" s="148"/>
      <c r="D27" s="148"/>
      <c r="E27" s="127"/>
      <c r="F27" s="148"/>
      <c r="H27" s="111"/>
    </row>
    <row r="28" spans="1:8" ht="18" customHeight="1" x14ac:dyDescent="0.3">
      <c r="A28" s="258" t="s">
        <v>305</v>
      </c>
      <c r="B28" s="258"/>
      <c r="C28" s="258"/>
      <c r="D28" s="258"/>
      <c r="E28" s="258"/>
      <c r="F28" s="258"/>
      <c r="H28" s="111">
        <v>0</v>
      </c>
    </row>
    <row r="29" spans="1:8" ht="18" customHeight="1" x14ac:dyDescent="0.25">
      <c r="A29" s="108"/>
      <c r="B29" s="108"/>
      <c r="C29" s="109"/>
      <c r="D29" s="109"/>
      <c r="E29" s="126"/>
      <c r="F29" s="110"/>
      <c r="H29" s="111"/>
    </row>
    <row r="30" spans="1:8" ht="23.25" customHeight="1" x14ac:dyDescent="0.25">
      <c r="A30" s="113" t="s">
        <v>267</v>
      </c>
      <c r="B30" s="109"/>
      <c r="C30" s="109"/>
      <c r="D30" s="109"/>
      <c r="E30" s="126"/>
      <c r="F30" s="110"/>
      <c r="H30" s="111"/>
    </row>
    <row r="31" spans="1:8" s="122" customFormat="1" ht="36" customHeight="1" x14ac:dyDescent="0.3">
      <c r="A31" s="259" t="s">
        <v>353</v>
      </c>
      <c r="B31" s="259"/>
      <c r="C31" s="259"/>
      <c r="D31" s="259"/>
      <c r="E31" s="259"/>
      <c r="F31" s="259"/>
      <c r="G31" s="121"/>
    </row>
    <row r="32" spans="1:8" s="124" customFormat="1" ht="18.75" customHeight="1" x14ac:dyDescent="0.3">
      <c r="A32" s="262" t="s">
        <v>31</v>
      </c>
      <c r="B32" s="262"/>
      <c r="C32" s="262"/>
      <c r="D32" s="262"/>
      <c r="E32" s="262"/>
      <c r="F32" s="262"/>
      <c r="G32" s="123"/>
    </row>
    <row r="33" spans="1:9" s="124" customFormat="1" ht="75.75" customHeight="1" x14ac:dyDescent="0.3">
      <c r="A33" s="262" t="s">
        <v>359</v>
      </c>
      <c r="B33" s="262"/>
      <c r="C33" s="262"/>
      <c r="D33" s="262"/>
      <c r="E33" s="262"/>
      <c r="F33" s="262"/>
      <c r="G33" s="123"/>
    </row>
    <row r="34" spans="1:9" ht="58.5" customHeight="1" x14ac:dyDescent="0.3">
      <c r="A34" s="277" t="s">
        <v>319</v>
      </c>
      <c r="B34" s="277"/>
      <c r="C34" s="277"/>
      <c r="D34" s="277"/>
      <c r="E34" s="277"/>
      <c r="F34" s="277"/>
      <c r="H34" s="79"/>
    </row>
    <row r="35" spans="1:9" ht="250.5" customHeight="1" x14ac:dyDescent="0.3">
      <c r="A35" s="277" t="s">
        <v>340</v>
      </c>
      <c r="B35" s="277"/>
      <c r="C35" s="277"/>
      <c r="D35" s="277"/>
      <c r="E35" s="277"/>
      <c r="F35" s="277"/>
      <c r="H35" s="79"/>
    </row>
    <row r="36" spans="1:9" s="144" customFormat="1" ht="13.5" customHeight="1" x14ac:dyDescent="0.3">
      <c r="A36" s="262" t="s">
        <v>85</v>
      </c>
      <c r="B36" s="262"/>
      <c r="C36" s="262"/>
      <c r="D36" s="262"/>
      <c r="E36" s="262"/>
      <c r="F36" s="262"/>
      <c r="G36" s="143"/>
    </row>
    <row r="37" spans="1:9" ht="36.75" customHeight="1" x14ac:dyDescent="0.3">
      <c r="A37" s="278" t="s">
        <v>320</v>
      </c>
      <c r="B37" s="278"/>
      <c r="C37" s="278"/>
      <c r="D37" s="278"/>
      <c r="E37" s="278"/>
      <c r="F37" s="278"/>
      <c r="H37" s="79"/>
      <c r="I37" s="112"/>
    </row>
    <row r="38" spans="1:9" ht="42" customHeight="1" x14ac:dyDescent="0.3">
      <c r="A38" s="278" t="s">
        <v>321</v>
      </c>
      <c r="B38" s="278"/>
      <c r="C38" s="278"/>
      <c r="D38" s="278"/>
      <c r="E38" s="278"/>
      <c r="F38" s="278"/>
      <c r="H38" s="79"/>
      <c r="I38" s="112"/>
    </row>
    <row r="39" spans="1:9" ht="24.75" customHeight="1" x14ac:dyDescent="0.3">
      <c r="A39" s="149"/>
      <c r="B39" s="149"/>
      <c r="C39" s="149"/>
      <c r="D39" s="149"/>
      <c r="E39" s="154"/>
      <c r="F39" s="114" t="s">
        <v>268</v>
      </c>
      <c r="H39" s="79"/>
      <c r="I39" s="112"/>
    </row>
    <row r="40" spans="1:9" s="95" customFormat="1" ht="24" customHeight="1" x14ac:dyDescent="0.2">
      <c r="A40" s="157"/>
      <c r="B40" s="276" t="s">
        <v>2</v>
      </c>
      <c r="C40" s="276"/>
      <c r="D40" s="157" t="s">
        <v>3</v>
      </c>
      <c r="E40" s="128" t="s">
        <v>4</v>
      </c>
      <c r="F40" s="157" t="s">
        <v>5</v>
      </c>
      <c r="G40" s="118"/>
    </row>
    <row r="41" spans="1:9" s="95" customFormat="1" ht="24" customHeight="1" x14ac:dyDescent="0.3">
      <c r="A41" s="190" t="s">
        <v>30</v>
      </c>
      <c r="B41" s="195" t="s">
        <v>352</v>
      </c>
      <c r="C41" s="193"/>
      <c r="D41" s="190">
        <v>0</v>
      </c>
      <c r="E41" s="194">
        <v>9150.4150499999996</v>
      </c>
      <c r="F41" s="174">
        <f>SUM(D41:E41)</f>
        <v>9150.4150499999996</v>
      </c>
      <c r="G41" s="118"/>
    </row>
    <row r="42" spans="1:9" ht="18.75" x14ac:dyDescent="0.3">
      <c r="A42" s="271" t="s">
        <v>8</v>
      </c>
      <c r="B42" s="170" t="s">
        <v>284</v>
      </c>
      <c r="C42" s="192"/>
      <c r="D42" s="172">
        <v>113.4</v>
      </c>
      <c r="E42" s="173">
        <v>-113.4</v>
      </c>
      <c r="F42" s="174">
        <f>SUM(D42:E42)</f>
        <v>0</v>
      </c>
      <c r="H42" s="79"/>
    </row>
    <row r="43" spans="1:9" ht="18.75" x14ac:dyDescent="0.3">
      <c r="A43" s="271"/>
      <c r="B43" s="170" t="s">
        <v>285</v>
      </c>
      <c r="C43" s="171"/>
      <c r="D43" s="172">
        <v>4277.6000000000004</v>
      </c>
      <c r="E43" s="173">
        <v>-4277.6000000000004</v>
      </c>
      <c r="F43" s="174">
        <f t="shared" ref="F43:F45" si="1">SUM(D43:E43)</f>
        <v>0</v>
      </c>
      <c r="H43" s="79"/>
    </row>
    <row r="44" spans="1:9" ht="18.75" x14ac:dyDescent="0.3">
      <c r="A44" s="271"/>
      <c r="B44" s="170" t="s">
        <v>287</v>
      </c>
      <c r="C44" s="171"/>
      <c r="D44" s="172">
        <v>0</v>
      </c>
      <c r="E44" s="173">
        <v>457.2</v>
      </c>
      <c r="F44" s="174">
        <f t="shared" ref="F44" si="2">SUM(D44:E44)</f>
        <v>457.2</v>
      </c>
      <c r="H44" s="79"/>
    </row>
    <row r="45" spans="1:9" ht="18.75" x14ac:dyDescent="0.3">
      <c r="A45" s="271"/>
      <c r="B45" s="170" t="s">
        <v>288</v>
      </c>
      <c r="C45" s="171"/>
      <c r="D45" s="172">
        <v>0</v>
      </c>
      <c r="E45" s="173">
        <v>17831.099999999999</v>
      </c>
      <c r="F45" s="174">
        <f t="shared" si="1"/>
        <v>17831.099999999999</v>
      </c>
      <c r="H45" s="79"/>
    </row>
    <row r="46" spans="1:9" s="95" customFormat="1" ht="19.5" customHeight="1" x14ac:dyDescent="0.3">
      <c r="A46" s="189" t="s">
        <v>14</v>
      </c>
      <c r="B46" s="175" t="s">
        <v>286</v>
      </c>
      <c r="C46" s="157"/>
      <c r="D46" s="176">
        <v>54</v>
      </c>
      <c r="E46" s="177">
        <v>-54</v>
      </c>
      <c r="F46" s="178">
        <f t="shared" ref="F46:F48" si="3">D46+E46</f>
        <v>0</v>
      </c>
      <c r="G46" s="118"/>
      <c r="H46" s="179"/>
    </row>
    <row r="47" spans="1:9" s="95" customFormat="1" ht="19.5" customHeight="1" x14ac:dyDescent="0.25">
      <c r="A47" s="274" t="s">
        <v>25</v>
      </c>
      <c r="B47" s="175" t="s">
        <v>341</v>
      </c>
      <c r="C47" s="187"/>
      <c r="D47" s="176">
        <v>2480</v>
      </c>
      <c r="E47" s="177">
        <v>724.904</v>
      </c>
      <c r="F47" s="178">
        <f t="shared" ref="F47" si="4">D47+E47</f>
        <v>3204.904</v>
      </c>
      <c r="G47" s="118"/>
      <c r="H47" s="179"/>
    </row>
    <row r="48" spans="1:9" s="95" customFormat="1" ht="19.5" customHeight="1" x14ac:dyDescent="0.25">
      <c r="A48" s="275"/>
      <c r="B48" s="175" t="s">
        <v>339</v>
      </c>
      <c r="C48" s="187"/>
      <c r="D48" s="176">
        <v>0</v>
      </c>
      <c r="E48" s="177">
        <v>194.3</v>
      </c>
      <c r="F48" s="178">
        <f t="shared" si="3"/>
        <v>194.3</v>
      </c>
      <c r="G48" s="118"/>
      <c r="H48" s="179"/>
    </row>
    <row r="49" spans="1:8" ht="22.5" customHeight="1" x14ac:dyDescent="0.35">
      <c r="A49" s="93" t="s">
        <v>6</v>
      </c>
      <c r="B49" s="279"/>
      <c r="C49" s="279"/>
      <c r="D49" s="96"/>
      <c r="E49" s="129">
        <f>SUM(E41:E48)</f>
        <v>23912.919049999997</v>
      </c>
      <c r="F49" s="96"/>
    </row>
    <row r="50" spans="1:8" ht="33" customHeight="1" x14ac:dyDescent="0.3">
      <c r="A50" s="269" t="s">
        <v>266</v>
      </c>
      <c r="B50" s="269"/>
      <c r="C50" s="269"/>
      <c r="D50" s="269"/>
      <c r="E50" s="269"/>
      <c r="F50" s="269"/>
    </row>
    <row r="51" spans="1:8" ht="24" customHeight="1" x14ac:dyDescent="0.3">
      <c r="A51" s="270" t="s">
        <v>244</v>
      </c>
      <c r="B51" s="270"/>
      <c r="C51" s="270"/>
      <c r="D51" s="270"/>
      <c r="E51" s="270"/>
      <c r="F51" s="270"/>
    </row>
    <row r="52" spans="1:8" ht="84" customHeight="1" x14ac:dyDescent="0.3">
      <c r="A52" s="273" t="s">
        <v>354</v>
      </c>
      <c r="B52" s="270"/>
      <c r="C52" s="270"/>
      <c r="D52" s="270"/>
      <c r="E52" s="270"/>
      <c r="F52" s="270"/>
    </row>
    <row r="53" spans="1:8" ht="111.75" customHeight="1" x14ac:dyDescent="0.3">
      <c r="A53" s="270" t="s">
        <v>334</v>
      </c>
      <c r="B53" s="270"/>
      <c r="C53" s="270"/>
      <c r="D53" s="270"/>
      <c r="E53" s="270"/>
      <c r="F53" s="270"/>
    </row>
    <row r="54" spans="1:8" ht="77.25" customHeight="1" x14ac:dyDescent="0.3">
      <c r="A54" s="272" t="s">
        <v>342</v>
      </c>
      <c r="B54" s="272"/>
      <c r="C54" s="272"/>
      <c r="D54" s="272"/>
      <c r="E54" s="272"/>
      <c r="F54" s="272"/>
    </row>
    <row r="55" spans="1:8" ht="37.5" customHeight="1" x14ac:dyDescent="0.3">
      <c r="A55" s="272" t="s">
        <v>346</v>
      </c>
      <c r="B55" s="272"/>
      <c r="C55" s="272"/>
      <c r="D55" s="272"/>
      <c r="E55" s="272"/>
      <c r="F55" s="272"/>
    </row>
    <row r="56" spans="1:8" ht="69.75" customHeight="1" x14ac:dyDescent="0.3">
      <c r="A56" s="270" t="s">
        <v>330</v>
      </c>
      <c r="B56" s="270"/>
      <c r="C56" s="270"/>
      <c r="D56" s="270"/>
      <c r="E56" s="270"/>
      <c r="F56" s="270"/>
    </row>
    <row r="57" spans="1:8" ht="145.5" customHeight="1" x14ac:dyDescent="0.3">
      <c r="A57" s="272" t="s">
        <v>324</v>
      </c>
      <c r="B57" s="272"/>
      <c r="C57" s="272"/>
      <c r="D57" s="272"/>
      <c r="E57" s="272"/>
      <c r="F57" s="272"/>
    </row>
    <row r="58" spans="1:8" ht="33.75" customHeight="1" x14ac:dyDescent="0.3">
      <c r="A58" s="272" t="s">
        <v>322</v>
      </c>
      <c r="B58" s="272"/>
      <c r="C58" s="272"/>
      <c r="D58" s="272"/>
      <c r="E58" s="272"/>
      <c r="F58" s="272"/>
    </row>
    <row r="59" spans="1:8" ht="24.75" customHeight="1" x14ac:dyDescent="0.3">
      <c r="A59" s="270" t="s">
        <v>85</v>
      </c>
      <c r="B59" s="270"/>
      <c r="C59" s="270"/>
      <c r="D59" s="270"/>
      <c r="E59" s="270"/>
      <c r="F59" s="270"/>
    </row>
    <row r="60" spans="1:8" ht="56.25" customHeight="1" x14ac:dyDescent="0.3">
      <c r="A60" s="273" t="s">
        <v>355</v>
      </c>
      <c r="B60" s="270"/>
      <c r="C60" s="270"/>
      <c r="D60" s="270"/>
      <c r="E60" s="270"/>
      <c r="F60" s="270"/>
    </row>
    <row r="61" spans="1:8" ht="66" customHeight="1" x14ac:dyDescent="0.3">
      <c r="A61" s="270" t="s">
        <v>329</v>
      </c>
      <c r="B61" s="270"/>
      <c r="C61" s="270"/>
      <c r="D61" s="270"/>
      <c r="E61" s="270"/>
      <c r="F61" s="270"/>
    </row>
    <row r="62" spans="1:8" ht="37.5" customHeight="1" x14ac:dyDescent="0.3">
      <c r="A62" s="270" t="s">
        <v>323</v>
      </c>
      <c r="B62" s="270"/>
      <c r="C62" s="270"/>
      <c r="D62" s="270"/>
      <c r="E62" s="270"/>
      <c r="F62" s="270"/>
    </row>
    <row r="63" spans="1:8" s="90" customFormat="1" ht="24" customHeight="1" x14ac:dyDescent="0.3">
      <c r="A63" s="155" t="s">
        <v>31</v>
      </c>
      <c r="B63" s="156"/>
      <c r="C63" s="156"/>
      <c r="D63" s="156"/>
      <c r="E63" s="130"/>
      <c r="F63" s="156"/>
      <c r="G63" s="119"/>
      <c r="H63" s="87"/>
    </row>
    <row r="64" spans="1:8" s="90" customFormat="1" ht="20.25" customHeight="1" x14ac:dyDescent="0.3">
      <c r="A64" s="272" t="s">
        <v>356</v>
      </c>
      <c r="B64" s="272"/>
      <c r="C64" s="272"/>
      <c r="D64" s="272"/>
      <c r="E64" s="272"/>
      <c r="F64" s="272"/>
      <c r="G64" s="119"/>
      <c r="H64" s="87"/>
    </row>
    <row r="65" spans="1:8" ht="21" customHeight="1" x14ac:dyDescent="0.3">
      <c r="A65" s="115"/>
      <c r="B65" s="150"/>
      <c r="C65" s="115"/>
      <c r="D65" s="115"/>
      <c r="E65" s="131"/>
      <c r="F65" s="116" t="s">
        <v>270</v>
      </c>
      <c r="H65" s="117"/>
    </row>
    <row r="66" spans="1:8" ht="44.25" customHeight="1" x14ac:dyDescent="0.25">
      <c r="A66" s="157" t="s">
        <v>1</v>
      </c>
      <c r="B66" s="297" t="s">
        <v>2</v>
      </c>
      <c r="C66" s="276"/>
      <c r="D66" s="157" t="s">
        <v>3</v>
      </c>
      <c r="E66" s="128" t="s">
        <v>4</v>
      </c>
      <c r="F66" s="157" t="s">
        <v>5</v>
      </c>
      <c r="H66" s="79"/>
    </row>
    <row r="67" spans="1:8" ht="18.75" x14ac:dyDescent="0.3">
      <c r="A67" s="286" t="s">
        <v>30</v>
      </c>
      <c r="B67" s="295" t="s">
        <v>312</v>
      </c>
      <c r="C67" s="296"/>
      <c r="D67" s="172">
        <v>659</v>
      </c>
      <c r="E67" s="173">
        <f>1700.15042+168.99747</f>
        <v>1869.14789</v>
      </c>
      <c r="F67" s="174">
        <f t="shared" ref="F67:F79" si="5">SUM(D67:E67)</f>
        <v>2528.1478900000002</v>
      </c>
    </row>
    <row r="68" spans="1:8" ht="18.75" x14ac:dyDescent="0.3">
      <c r="A68" s="287"/>
      <c r="B68" s="191" t="s">
        <v>357</v>
      </c>
      <c r="C68" s="192"/>
      <c r="D68" s="172">
        <v>452</v>
      </c>
      <c r="E68" s="173">
        <v>-452</v>
      </c>
      <c r="F68" s="174">
        <f t="shared" si="5"/>
        <v>0</v>
      </c>
    </row>
    <row r="69" spans="1:8" ht="18.75" x14ac:dyDescent="0.3">
      <c r="A69" s="287"/>
      <c r="B69" s="195" t="s">
        <v>352</v>
      </c>
      <c r="C69" s="192"/>
      <c r="D69" s="172">
        <f>F41</f>
        <v>9150.4150499999996</v>
      </c>
      <c r="E69" s="173">
        <v>283.00252999999998</v>
      </c>
      <c r="F69" s="174">
        <f t="shared" si="5"/>
        <v>9433.4175799999994</v>
      </c>
    </row>
    <row r="70" spans="1:8" ht="18.75" x14ac:dyDescent="0.3">
      <c r="A70" s="287"/>
      <c r="B70" s="191" t="s">
        <v>350</v>
      </c>
      <c r="C70" s="192"/>
      <c r="D70" s="172">
        <v>2276.4</v>
      </c>
      <c r="E70" s="173">
        <v>49.3</v>
      </c>
      <c r="F70" s="174">
        <f t="shared" si="5"/>
        <v>2325.7000000000003</v>
      </c>
    </row>
    <row r="71" spans="1:8" ht="18.75" x14ac:dyDescent="0.3">
      <c r="A71" s="288"/>
      <c r="B71" s="191" t="s">
        <v>351</v>
      </c>
      <c r="C71" s="192"/>
      <c r="D71" s="172">
        <v>2058.9</v>
      </c>
      <c r="E71" s="173">
        <v>-49.3</v>
      </c>
      <c r="F71" s="174">
        <f t="shared" si="5"/>
        <v>2009.6000000000001</v>
      </c>
    </row>
    <row r="72" spans="1:8" ht="18.75" x14ac:dyDescent="0.3">
      <c r="A72" s="286" t="s">
        <v>34</v>
      </c>
      <c r="B72" s="181" t="s">
        <v>313</v>
      </c>
      <c r="C72" s="171"/>
      <c r="D72" s="172">
        <v>555</v>
      </c>
      <c r="E72" s="173">
        <v>-15.5</v>
      </c>
      <c r="F72" s="174">
        <f t="shared" si="5"/>
        <v>539.5</v>
      </c>
    </row>
    <row r="73" spans="1:8" ht="18.75" x14ac:dyDescent="0.3">
      <c r="A73" s="287"/>
      <c r="B73" s="181" t="s">
        <v>314</v>
      </c>
      <c r="C73" s="171"/>
      <c r="D73" s="172">
        <v>6463.5</v>
      </c>
      <c r="E73" s="173">
        <v>14</v>
      </c>
      <c r="F73" s="174">
        <f t="shared" si="5"/>
        <v>6477.5</v>
      </c>
    </row>
    <row r="74" spans="1:8" ht="18.75" x14ac:dyDescent="0.3">
      <c r="A74" s="287"/>
      <c r="B74" s="181" t="s">
        <v>315</v>
      </c>
      <c r="C74" s="171"/>
      <c r="D74" s="172">
        <v>341</v>
      </c>
      <c r="E74" s="173">
        <v>1.5</v>
      </c>
      <c r="F74" s="174">
        <f t="shared" si="5"/>
        <v>342.5</v>
      </c>
    </row>
    <row r="75" spans="1:8" ht="18.75" x14ac:dyDescent="0.3">
      <c r="A75" s="287"/>
      <c r="B75" s="181" t="s">
        <v>331</v>
      </c>
      <c r="C75" s="180"/>
      <c r="D75" s="172">
        <v>1056.2</v>
      </c>
      <c r="E75" s="173">
        <v>-1.9</v>
      </c>
      <c r="F75" s="174">
        <f t="shared" si="5"/>
        <v>1054.3</v>
      </c>
    </row>
    <row r="76" spans="1:8" ht="18.75" x14ac:dyDescent="0.3">
      <c r="A76" s="288"/>
      <c r="B76" s="181" t="s">
        <v>332</v>
      </c>
      <c r="C76" s="180"/>
      <c r="D76" s="172">
        <v>300</v>
      </c>
      <c r="E76" s="173">
        <v>1.9</v>
      </c>
      <c r="F76" s="174">
        <f t="shared" si="5"/>
        <v>301.89999999999998</v>
      </c>
    </row>
    <row r="77" spans="1:8" ht="18.75" x14ac:dyDescent="0.3">
      <c r="A77" s="286" t="s">
        <v>14</v>
      </c>
      <c r="B77" s="191" t="s">
        <v>347</v>
      </c>
      <c r="C77" s="192"/>
      <c r="D77" s="172">
        <v>55551</v>
      </c>
      <c r="E77" s="173">
        <v>33.6</v>
      </c>
      <c r="F77" s="174">
        <f t="shared" si="5"/>
        <v>55584.6</v>
      </c>
    </row>
    <row r="78" spans="1:8" ht="18.75" x14ac:dyDescent="0.3">
      <c r="A78" s="287"/>
      <c r="B78" s="191" t="s">
        <v>348</v>
      </c>
      <c r="C78" s="192"/>
      <c r="D78" s="172">
        <v>95.5</v>
      </c>
      <c r="E78" s="173">
        <v>-11.6</v>
      </c>
      <c r="F78" s="174">
        <f t="shared" si="5"/>
        <v>83.9</v>
      </c>
    </row>
    <row r="79" spans="1:8" ht="18.75" x14ac:dyDescent="0.3">
      <c r="A79" s="288"/>
      <c r="B79" s="191" t="s">
        <v>349</v>
      </c>
      <c r="C79" s="192"/>
      <c r="D79" s="172">
        <v>548.20000000000005</v>
      </c>
      <c r="E79" s="173">
        <v>-22</v>
      </c>
      <c r="F79" s="174">
        <f t="shared" si="5"/>
        <v>526.20000000000005</v>
      </c>
    </row>
    <row r="80" spans="1:8" ht="18.75" x14ac:dyDescent="0.3">
      <c r="A80" s="160" t="s">
        <v>283</v>
      </c>
      <c r="B80" s="295" t="s">
        <v>306</v>
      </c>
      <c r="C80" s="296"/>
      <c r="D80" s="172">
        <v>22.7</v>
      </c>
      <c r="E80" s="173">
        <v>-0.15042</v>
      </c>
      <c r="F80" s="174">
        <f t="shared" ref="F80:F94" si="6">SUM(D80:E80)</f>
        <v>22.549579999999999</v>
      </c>
    </row>
    <row r="81" spans="1:8" ht="18.75" x14ac:dyDescent="0.3">
      <c r="A81" s="286" t="s">
        <v>8</v>
      </c>
      <c r="B81" s="182" t="s">
        <v>337</v>
      </c>
      <c r="C81" s="188"/>
      <c r="D81" s="172">
        <v>29928.400000000001</v>
      </c>
      <c r="E81" s="173">
        <v>-295.60000000000002</v>
      </c>
      <c r="F81" s="174">
        <f t="shared" ref="F81" si="7">SUM(D81:E81)</f>
        <v>29632.800000000003</v>
      </c>
    </row>
    <row r="82" spans="1:8" ht="18.75" x14ac:dyDescent="0.3">
      <c r="A82" s="287"/>
      <c r="B82" s="182" t="s">
        <v>307</v>
      </c>
      <c r="C82" s="171"/>
      <c r="D82" s="172">
        <v>14217.4</v>
      </c>
      <c r="E82" s="173">
        <v>136.9</v>
      </c>
      <c r="F82" s="174">
        <f t="shared" si="6"/>
        <v>14354.3</v>
      </c>
    </row>
    <row r="83" spans="1:8" ht="18.75" x14ac:dyDescent="0.3">
      <c r="A83" s="287"/>
      <c r="B83" s="182" t="s">
        <v>308</v>
      </c>
      <c r="C83" s="171"/>
      <c r="D83" s="172">
        <v>160546.5</v>
      </c>
      <c r="E83" s="173">
        <v>-152.6</v>
      </c>
      <c r="F83" s="174">
        <f t="shared" si="6"/>
        <v>160393.9</v>
      </c>
    </row>
    <row r="84" spans="1:8" ht="18.75" x14ac:dyDescent="0.3">
      <c r="A84" s="287"/>
      <c r="B84" s="182" t="s">
        <v>309</v>
      </c>
      <c r="C84" s="171"/>
      <c r="D84" s="172">
        <v>209.3</v>
      </c>
      <c r="E84" s="173">
        <v>15</v>
      </c>
      <c r="F84" s="174">
        <f t="shared" si="6"/>
        <v>224.3</v>
      </c>
    </row>
    <row r="85" spans="1:8" ht="18.75" x14ac:dyDescent="0.3">
      <c r="A85" s="287"/>
      <c r="B85" s="182" t="s">
        <v>310</v>
      </c>
      <c r="C85" s="171"/>
      <c r="D85" s="172">
        <v>3.3</v>
      </c>
      <c r="E85" s="173">
        <v>0.7</v>
      </c>
      <c r="F85" s="174">
        <f t="shared" si="6"/>
        <v>4</v>
      </c>
    </row>
    <row r="86" spans="1:8" ht="18.75" x14ac:dyDescent="0.3">
      <c r="A86" s="287"/>
      <c r="B86" s="182" t="s">
        <v>343</v>
      </c>
      <c r="C86" s="192"/>
      <c r="D86" s="172">
        <v>6667.4</v>
      </c>
      <c r="E86" s="173">
        <v>54</v>
      </c>
      <c r="F86" s="174">
        <f t="shared" si="6"/>
        <v>6721.4</v>
      </c>
    </row>
    <row r="87" spans="1:8" ht="18.75" x14ac:dyDescent="0.3">
      <c r="A87" s="287"/>
      <c r="B87" s="182" t="s">
        <v>39</v>
      </c>
      <c r="C87" s="171"/>
      <c r="D87" s="172">
        <v>15703.5</v>
      </c>
      <c r="E87" s="173">
        <v>100</v>
      </c>
      <c r="F87" s="174">
        <f t="shared" si="6"/>
        <v>15803.5</v>
      </c>
    </row>
    <row r="88" spans="1:8" ht="18.75" x14ac:dyDescent="0.3">
      <c r="A88" s="287"/>
      <c r="B88" s="182" t="s">
        <v>183</v>
      </c>
      <c r="C88" s="171"/>
      <c r="D88" s="172">
        <v>441.9</v>
      </c>
      <c r="E88" s="173">
        <v>-100</v>
      </c>
      <c r="F88" s="174">
        <f t="shared" si="6"/>
        <v>341.9</v>
      </c>
    </row>
    <row r="89" spans="1:8" ht="18.75" x14ac:dyDescent="0.3">
      <c r="A89" s="287"/>
      <c r="B89" s="182" t="s">
        <v>344</v>
      </c>
      <c r="C89" s="192"/>
      <c r="D89" s="172">
        <v>31.1</v>
      </c>
      <c r="E89" s="173">
        <v>-8.8295999999999992</v>
      </c>
      <c r="F89" s="174">
        <f t="shared" si="6"/>
        <v>22.270400000000002</v>
      </c>
    </row>
    <row r="90" spans="1:8" ht="18.75" x14ac:dyDescent="0.3">
      <c r="A90" s="287"/>
      <c r="B90" s="182" t="s">
        <v>345</v>
      </c>
      <c r="C90" s="192"/>
      <c r="D90" s="172">
        <v>1177.9000000000001</v>
      </c>
      <c r="E90" s="173">
        <v>8.8269599999999997</v>
      </c>
      <c r="F90" s="174">
        <f t="shared" si="6"/>
        <v>1186.7269600000002</v>
      </c>
    </row>
    <row r="91" spans="1:8" ht="18.75" x14ac:dyDescent="0.3">
      <c r="A91" s="287"/>
      <c r="B91" s="182" t="s">
        <v>338</v>
      </c>
      <c r="C91" s="188"/>
      <c r="D91" s="172">
        <v>22881.3</v>
      </c>
      <c r="E91" s="173">
        <v>295.60000000000002</v>
      </c>
      <c r="F91" s="174">
        <f t="shared" si="6"/>
        <v>23176.899999999998</v>
      </c>
    </row>
    <row r="92" spans="1:8" ht="18.75" x14ac:dyDescent="0.3">
      <c r="A92" s="287"/>
      <c r="B92" s="182" t="s">
        <v>335</v>
      </c>
      <c r="C92" s="186"/>
      <c r="D92" s="172">
        <v>13890.6</v>
      </c>
      <c r="E92" s="173">
        <f>-154-54</f>
        <v>-208</v>
      </c>
      <c r="F92" s="174">
        <f t="shared" si="6"/>
        <v>13682.6</v>
      </c>
    </row>
    <row r="93" spans="1:8" ht="18.75" x14ac:dyDescent="0.3">
      <c r="A93" s="288"/>
      <c r="B93" s="182" t="s">
        <v>336</v>
      </c>
      <c r="C93" s="186"/>
      <c r="D93" s="172">
        <v>1900</v>
      </c>
      <c r="E93" s="173">
        <v>154</v>
      </c>
      <c r="F93" s="174">
        <f t="shared" si="6"/>
        <v>2054</v>
      </c>
    </row>
    <row r="94" spans="1:8" ht="18.75" x14ac:dyDescent="0.3">
      <c r="A94" s="285" t="s">
        <v>25</v>
      </c>
      <c r="B94" s="182" t="s">
        <v>292</v>
      </c>
      <c r="C94" s="171"/>
      <c r="D94" s="172">
        <v>120.7</v>
      </c>
      <c r="E94" s="173">
        <v>-120.7</v>
      </c>
      <c r="F94" s="174">
        <f t="shared" si="6"/>
        <v>0</v>
      </c>
      <c r="H94" s="79"/>
    </row>
    <row r="95" spans="1:8" ht="18.75" x14ac:dyDescent="0.3">
      <c r="A95" s="285"/>
      <c r="B95" s="182" t="s">
        <v>293</v>
      </c>
      <c r="C95" s="171"/>
      <c r="D95" s="172">
        <v>1700</v>
      </c>
      <c r="E95" s="173">
        <v>-1700</v>
      </c>
      <c r="F95" s="174">
        <f t="shared" ref="F95:F107" si="8">SUM(D95:E95)</f>
        <v>0</v>
      </c>
      <c r="H95" s="79"/>
    </row>
    <row r="96" spans="1:8" ht="18.75" x14ac:dyDescent="0.3">
      <c r="A96" s="285"/>
      <c r="B96" s="182" t="s">
        <v>272</v>
      </c>
      <c r="C96" s="171"/>
      <c r="D96" s="172">
        <v>971.7</v>
      </c>
      <c r="E96" s="173">
        <v>120.7</v>
      </c>
      <c r="F96" s="174">
        <f t="shared" si="8"/>
        <v>1092.4000000000001</v>
      </c>
      <c r="H96" s="79"/>
    </row>
    <row r="97" spans="1:8" ht="18.75" x14ac:dyDescent="0.3">
      <c r="A97" s="286" t="s">
        <v>26</v>
      </c>
      <c r="B97" s="175" t="s">
        <v>291</v>
      </c>
      <c r="C97" s="182"/>
      <c r="D97" s="172">
        <v>50</v>
      </c>
      <c r="E97" s="173">
        <v>-50</v>
      </c>
      <c r="F97" s="174">
        <f t="shared" si="8"/>
        <v>0</v>
      </c>
      <c r="H97" s="79"/>
    </row>
    <row r="98" spans="1:8" ht="18.75" x14ac:dyDescent="0.3">
      <c r="A98" s="287"/>
      <c r="B98" s="183" t="s">
        <v>325</v>
      </c>
      <c r="C98" s="171"/>
      <c r="D98" s="172">
        <v>516.15503999999999</v>
      </c>
      <c r="E98" s="173">
        <v>40.870199999999997</v>
      </c>
      <c r="F98" s="174">
        <f t="shared" si="8"/>
        <v>557.02523999999994</v>
      </c>
      <c r="H98" s="79"/>
    </row>
    <row r="99" spans="1:8" ht="18.75" x14ac:dyDescent="0.3">
      <c r="A99" s="287"/>
      <c r="B99" s="183" t="s">
        <v>326</v>
      </c>
      <c r="C99" s="171"/>
      <c r="D99" s="172">
        <v>9806.9456599999994</v>
      </c>
      <c r="E99" s="173">
        <v>776.53357000000005</v>
      </c>
      <c r="F99" s="174">
        <f t="shared" si="8"/>
        <v>10583.479229999999</v>
      </c>
      <c r="H99" s="79"/>
    </row>
    <row r="100" spans="1:8" ht="18.75" x14ac:dyDescent="0.3">
      <c r="A100" s="287"/>
      <c r="B100" s="183" t="s">
        <v>271</v>
      </c>
      <c r="C100" s="171"/>
      <c r="D100" s="172">
        <v>2263.9</v>
      </c>
      <c r="E100" s="173">
        <v>1510.1</v>
      </c>
      <c r="F100" s="174">
        <f t="shared" si="8"/>
        <v>3774</v>
      </c>
      <c r="H100" s="79"/>
    </row>
    <row r="101" spans="1:8" ht="18.75" x14ac:dyDescent="0.3">
      <c r="A101" s="287"/>
      <c r="B101" s="183" t="s">
        <v>316</v>
      </c>
      <c r="C101" s="171"/>
      <c r="D101" s="172">
        <v>281393.40000000002</v>
      </c>
      <c r="E101" s="173">
        <v>-2787</v>
      </c>
      <c r="F101" s="174">
        <f t="shared" si="8"/>
        <v>278606.40000000002</v>
      </c>
      <c r="H101" s="79"/>
    </row>
    <row r="102" spans="1:8" ht="18.75" x14ac:dyDescent="0.3">
      <c r="A102" s="287"/>
      <c r="B102" s="183" t="s">
        <v>317</v>
      </c>
      <c r="C102" s="171"/>
      <c r="D102" s="172">
        <v>0</v>
      </c>
      <c r="E102" s="173">
        <v>2787</v>
      </c>
      <c r="F102" s="174">
        <f t="shared" si="8"/>
        <v>2787</v>
      </c>
      <c r="H102" s="79"/>
    </row>
    <row r="103" spans="1:8" ht="18.75" x14ac:dyDescent="0.3">
      <c r="A103" s="287"/>
      <c r="B103" s="183" t="s">
        <v>327</v>
      </c>
      <c r="C103" s="171"/>
      <c r="D103" s="172">
        <v>158.13807</v>
      </c>
      <c r="E103" s="173">
        <v>-40.870199999999997</v>
      </c>
      <c r="F103" s="174">
        <f t="shared" si="8"/>
        <v>117.26787</v>
      </c>
      <c r="H103" s="79"/>
    </row>
    <row r="104" spans="1:8" ht="18.75" x14ac:dyDescent="0.3">
      <c r="A104" s="287"/>
      <c r="B104" s="183" t="s">
        <v>328</v>
      </c>
      <c r="C104" s="171"/>
      <c r="D104" s="172">
        <v>3004.6</v>
      </c>
      <c r="E104" s="173">
        <v>-776.5</v>
      </c>
      <c r="F104" s="174">
        <f t="shared" si="8"/>
        <v>2228.1</v>
      </c>
      <c r="H104" s="79"/>
    </row>
    <row r="105" spans="1:8" ht="18.75" x14ac:dyDescent="0.3">
      <c r="A105" s="287"/>
      <c r="B105" s="183" t="s">
        <v>289</v>
      </c>
      <c r="C105" s="171"/>
      <c r="D105" s="172">
        <v>1290.0999999999999</v>
      </c>
      <c r="E105" s="173">
        <v>-1290.0999999999999</v>
      </c>
      <c r="F105" s="174">
        <f t="shared" si="8"/>
        <v>0</v>
      </c>
      <c r="H105" s="79"/>
    </row>
    <row r="106" spans="1:8" ht="18.75" x14ac:dyDescent="0.3">
      <c r="A106" s="287"/>
      <c r="B106" s="183" t="s">
        <v>290</v>
      </c>
      <c r="C106" s="171"/>
      <c r="D106" s="172">
        <v>718.7</v>
      </c>
      <c r="E106" s="173">
        <v>-220</v>
      </c>
      <c r="F106" s="174">
        <f t="shared" si="8"/>
        <v>498.70000000000005</v>
      </c>
      <c r="H106" s="79"/>
    </row>
    <row r="107" spans="1:8" ht="18.75" x14ac:dyDescent="0.3">
      <c r="A107" s="288"/>
      <c r="B107" s="183" t="s">
        <v>273</v>
      </c>
      <c r="C107" s="171"/>
      <c r="D107" s="172">
        <v>15346.1</v>
      </c>
      <c r="E107" s="173">
        <v>50</v>
      </c>
      <c r="F107" s="174">
        <f t="shared" si="8"/>
        <v>15396.1</v>
      </c>
      <c r="H107" s="79"/>
    </row>
    <row r="108" spans="1:8" ht="19.5" x14ac:dyDescent="0.35">
      <c r="A108" s="93" t="s">
        <v>6</v>
      </c>
      <c r="B108" s="289"/>
      <c r="C108" s="290"/>
      <c r="D108" s="94" t="s">
        <v>20</v>
      </c>
      <c r="E108" s="136">
        <f>SUM(E67:E107)</f>
        <v>3.0930000000353175E-2</v>
      </c>
      <c r="F108" s="137"/>
      <c r="G108" s="138"/>
    </row>
    <row r="109" spans="1:8" ht="19.5" x14ac:dyDescent="0.35">
      <c r="A109" s="80"/>
      <c r="B109" s="81"/>
      <c r="C109" s="81"/>
      <c r="D109" s="82"/>
      <c r="E109" s="132"/>
      <c r="F109" s="83"/>
    </row>
    <row r="110" spans="1:8" ht="36" customHeight="1" x14ac:dyDescent="0.3">
      <c r="A110" s="291" t="s">
        <v>269</v>
      </c>
      <c r="B110" s="291"/>
      <c r="C110" s="291"/>
      <c r="D110" s="291"/>
      <c r="E110" s="291"/>
      <c r="F110" s="291"/>
    </row>
    <row r="111" spans="1:8" ht="16.5" customHeight="1" x14ac:dyDescent="0.25">
      <c r="A111" s="56"/>
      <c r="B111" s="56"/>
      <c r="C111" s="91"/>
      <c r="D111" s="91"/>
      <c r="E111" s="133"/>
      <c r="F111" s="57" t="s">
        <v>248</v>
      </c>
      <c r="H111" s="88"/>
    </row>
    <row r="112" spans="1:8" s="58" customFormat="1" ht="21" customHeight="1" x14ac:dyDescent="0.3">
      <c r="A112" s="292" t="s">
        <v>10</v>
      </c>
      <c r="B112" s="293"/>
      <c r="C112" s="292" t="s">
        <v>11</v>
      </c>
      <c r="D112" s="294"/>
      <c r="E112" s="294"/>
      <c r="F112" s="293"/>
      <c r="G112" s="117"/>
      <c r="H112" s="87"/>
    </row>
    <row r="113" spans="1:8" ht="17.25" hidden="1" customHeight="1" x14ac:dyDescent="0.25">
      <c r="A113" s="120" t="s">
        <v>263</v>
      </c>
      <c r="B113" s="92">
        <f>H7</f>
        <v>0</v>
      </c>
      <c r="C113" s="280" t="s">
        <v>251</v>
      </c>
      <c r="D113" s="280"/>
      <c r="E113" s="280"/>
      <c r="F113" s="282">
        <f>E49</f>
        <v>23912.919049999997</v>
      </c>
    </row>
    <row r="114" spans="1:8" ht="17.25" customHeight="1" x14ac:dyDescent="0.25">
      <c r="A114" s="120" t="s">
        <v>12</v>
      </c>
      <c r="B114" s="92">
        <f>H8</f>
        <v>27438.7</v>
      </c>
      <c r="C114" s="281"/>
      <c r="D114" s="280"/>
      <c r="E114" s="280"/>
      <c r="F114" s="283"/>
    </row>
    <row r="115" spans="1:8" ht="18" customHeight="1" x14ac:dyDescent="0.3">
      <c r="A115" s="184" t="s">
        <v>13</v>
      </c>
      <c r="B115" s="92">
        <f>H9</f>
        <v>-3525.8</v>
      </c>
      <c r="C115" s="281"/>
      <c r="D115" s="280"/>
      <c r="E115" s="280"/>
      <c r="F115" s="283"/>
      <c r="G115" s="117">
        <f>F113-B114-B115-B116</f>
        <v>1.904999999624124E-2</v>
      </c>
      <c r="H115" s="79"/>
    </row>
    <row r="116" spans="1:8" ht="21.75" hidden="1" customHeight="1" x14ac:dyDescent="0.25">
      <c r="A116" s="145" t="s">
        <v>28</v>
      </c>
      <c r="B116" s="92">
        <f>H10</f>
        <v>0</v>
      </c>
      <c r="C116" s="281"/>
      <c r="D116" s="280"/>
      <c r="E116" s="280"/>
      <c r="F116" s="284"/>
    </row>
    <row r="117" spans="1:8" ht="20.25" customHeight="1" x14ac:dyDescent="0.25">
      <c r="A117" s="145" t="s">
        <v>250</v>
      </c>
      <c r="B117" s="185">
        <f>H23</f>
        <v>0</v>
      </c>
      <c r="C117" s="303" t="s">
        <v>283</v>
      </c>
      <c r="D117" s="303"/>
      <c r="E117" s="281"/>
      <c r="F117" s="92">
        <v>-0.15042</v>
      </c>
    </row>
    <row r="118" spans="1:8" ht="38.25" customHeight="1" x14ac:dyDescent="0.25">
      <c r="A118" s="196"/>
      <c r="B118" s="185"/>
      <c r="C118" s="303" t="s">
        <v>294</v>
      </c>
      <c r="D118" s="303"/>
      <c r="E118" s="281"/>
      <c r="F118" s="92">
        <v>-1700</v>
      </c>
    </row>
    <row r="119" spans="1:8" ht="38.25" customHeight="1" x14ac:dyDescent="0.25">
      <c r="A119" s="300" t="s">
        <v>282</v>
      </c>
      <c r="B119" s="298">
        <f>H25</f>
        <v>0</v>
      </c>
      <c r="C119" s="303" t="s">
        <v>358</v>
      </c>
      <c r="D119" s="303"/>
      <c r="E119" s="281"/>
      <c r="F119" s="92">
        <v>-168.99746999999999</v>
      </c>
    </row>
    <row r="120" spans="1:8" ht="28.5" customHeight="1" thickBot="1" x14ac:dyDescent="0.3">
      <c r="A120" s="302"/>
      <c r="B120" s="299"/>
      <c r="C120" s="303" t="s">
        <v>311</v>
      </c>
      <c r="D120" s="303"/>
      <c r="E120" s="281"/>
      <c r="F120" s="92">
        <f>1700.15042+168.99747</f>
        <v>1869.14789</v>
      </c>
      <c r="G120" s="89">
        <f>F119+F120-B119-B121+F117</f>
        <v>1700</v>
      </c>
    </row>
    <row r="121" spans="1:8" ht="22.5" hidden="1" customHeight="1" x14ac:dyDescent="0.25">
      <c r="A121" s="300" t="s">
        <v>84</v>
      </c>
      <c r="B121" s="299">
        <f>H26</f>
        <v>0</v>
      </c>
      <c r="C121" s="303"/>
      <c r="D121" s="303"/>
      <c r="E121" s="281"/>
      <c r="F121" s="92"/>
    </row>
    <row r="122" spans="1:8" ht="22.5" hidden="1" customHeight="1" x14ac:dyDescent="0.25">
      <c r="A122" s="301"/>
      <c r="B122" s="299"/>
      <c r="C122" s="303"/>
      <c r="D122" s="303"/>
      <c r="E122" s="281"/>
      <c r="F122" s="92"/>
    </row>
    <row r="123" spans="1:8" ht="22.5" hidden="1" customHeight="1" x14ac:dyDescent="0.25">
      <c r="A123" s="301"/>
      <c r="B123" s="299"/>
      <c r="C123" s="304"/>
      <c r="D123" s="303"/>
      <c r="E123" s="281"/>
      <c r="F123" s="92"/>
      <c r="G123" s="152">
        <f>SUM(F117:F128)-E108</f>
        <v>-3.0930000000353175E-2</v>
      </c>
    </row>
    <row r="124" spans="1:8" ht="22.5" hidden="1" customHeight="1" x14ac:dyDescent="0.25">
      <c r="A124" s="301"/>
      <c r="B124" s="299"/>
      <c r="C124" s="303"/>
      <c r="D124" s="303"/>
      <c r="E124" s="281"/>
      <c r="F124" s="92"/>
    </row>
    <row r="125" spans="1:8" ht="22.5" hidden="1" customHeight="1" x14ac:dyDescent="0.25">
      <c r="A125" s="301"/>
      <c r="B125" s="299"/>
      <c r="C125" s="304"/>
      <c r="D125" s="303"/>
      <c r="E125" s="281"/>
      <c r="F125" s="92"/>
    </row>
    <row r="126" spans="1:8" ht="42" hidden="1" customHeight="1" x14ac:dyDescent="0.25">
      <c r="A126" s="301"/>
      <c r="B126" s="299"/>
      <c r="C126" s="303"/>
      <c r="D126" s="303"/>
      <c r="E126" s="281"/>
      <c r="F126" s="92"/>
    </row>
    <row r="127" spans="1:8" ht="20.25" hidden="1" customHeight="1" x14ac:dyDescent="0.25">
      <c r="A127" s="301"/>
      <c r="B127" s="299"/>
      <c r="C127" s="304"/>
      <c r="D127" s="303"/>
      <c r="E127" s="281"/>
      <c r="F127" s="92"/>
    </row>
    <row r="128" spans="1:8" ht="22.5" hidden="1" customHeight="1" thickBot="1" x14ac:dyDescent="0.3">
      <c r="A128" s="302"/>
      <c r="B128" s="299"/>
      <c r="C128" s="303"/>
      <c r="D128" s="303"/>
      <c r="E128" s="281"/>
      <c r="F128" s="92"/>
    </row>
    <row r="129" spans="1:9" ht="18.75" customHeight="1" thickBot="1" x14ac:dyDescent="0.4">
      <c r="A129" s="146" t="s">
        <v>9</v>
      </c>
      <c r="B129" s="147">
        <f>B113+B114+B115+B116+B117+B119+B121</f>
        <v>23912.9</v>
      </c>
      <c r="C129" s="305" t="s">
        <v>9</v>
      </c>
      <c r="D129" s="306"/>
      <c r="E129" s="306"/>
      <c r="F129" s="161">
        <f>SUM(F113:F128)</f>
        <v>23912.919049999997</v>
      </c>
    </row>
    <row r="130" spans="1:9" ht="24" customHeight="1" x14ac:dyDescent="0.3">
      <c r="A130" s="158"/>
      <c r="B130" s="158"/>
      <c r="C130" s="158"/>
      <c r="D130" s="158"/>
      <c r="E130" s="134"/>
      <c r="F130" s="158"/>
    </row>
    <row r="131" spans="1:9" ht="17.25" customHeight="1" x14ac:dyDescent="0.3">
      <c r="A131" s="158"/>
      <c r="B131" s="85"/>
      <c r="C131" s="158"/>
      <c r="D131" s="158"/>
      <c r="E131" s="134"/>
      <c r="F131" s="86"/>
      <c r="G131" s="162">
        <f>F129-B129</f>
        <v>1.9049999995331746E-2</v>
      </c>
      <c r="I131" s="89"/>
    </row>
    <row r="132" spans="1:9" ht="21" customHeight="1" x14ac:dyDescent="0.3">
      <c r="A132" s="307" t="s">
        <v>66</v>
      </c>
      <c r="B132" s="307"/>
      <c r="C132" s="307"/>
      <c r="D132" s="307"/>
      <c r="E132" s="308" t="s">
        <v>67</v>
      </c>
      <c r="F132" s="308"/>
    </row>
    <row r="133" spans="1:9" ht="19.5" customHeight="1" x14ac:dyDescent="0.35">
      <c r="A133" s="80"/>
      <c r="B133" s="81"/>
      <c r="C133" s="81"/>
      <c r="D133" s="82"/>
      <c r="E133" s="132"/>
      <c r="F133" s="82"/>
    </row>
    <row r="134" spans="1:9" ht="18.75" customHeight="1" x14ac:dyDescent="0.25">
      <c r="B134" s="84"/>
      <c r="E134" s="135" t="s">
        <v>245</v>
      </c>
    </row>
    <row r="135" spans="1:9" ht="20.25" customHeight="1" x14ac:dyDescent="0.25">
      <c r="F135" s="87"/>
    </row>
    <row r="136" spans="1:9" ht="16.5" customHeight="1" x14ac:dyDescent="0.25"/>
    <row r="137" spans="1:9" ht="19.5" customHeight="1" x14ac:dyDescent="0.25"/>
    <row r="138" spans="1:9" ht="24" customHeight="1" x14ac:dyDescent="0.25"/>
  </sheetData>
  <mergeCells count="84">
    <mergeCell ref="C129:E129"/>
    <mergeCell ref="A132:D132"/>
    <mergeCell ref="E132:F132"/>
    <mergeCell ref="A53:F53"/>
    <mergeCell ref="A64:F64"/>
    <mergeCell ref="B67:C67"/>
    <mergeCell ref="A56:F56"/>
    <mergeCell ref="C117:E117"/>
    <mergeCell ref="C119:E119"/>
    <mergeCell ref="C120:E120"/>
    <mergeCell ref="C121:E121"/>
    <mergeCell ref="C122:E122"/>
    <mergeCell ref="C123:E123"/>
    <mergeCell ref="C124:E124"/>
    <mergeCell ref="C125:E125"/>
    <mergeCell ref="A119:A120"/>
    <mergeCell ref="A67:A71"/>
    <mergeCell ref="A60:F60"/>
    <mergeCell ref="B119:B120"/>
    <mergeCell ref="A121:A128"/>
    <mergeCell ref="B121:B128"/>
    <mergeCell ref="C126:E126"/>
    <mergeCell ref="C127:E127"/>
    <mergeCell ref="C128:E128"/>
    <mergeCell ref="C118:E118"/>
    <mergeCell ref="A81:A93"/>
    <mergeCell ref="A33:F33"/>
    <mergeCell ref="C113:E116"/>
    <mergeCell ref="F113:F116"/>
    <mergeCell ref="A94:A96"/>
    <mergeCell ref="A97:A107"/>
    <mergeCell ref="B108:C108"/>
    <mergeCell ref="A110:F110"/>
    <mergeCell ref="A112:B112"/>
    <mergeCell ref="C112:F112"/>
    <mergeCell ref="B80:C80"/>
    <mergeCell ref="A59:F59"/>
    <mergeCell ref="A61:F61"/>
    <mergeCell ref="A62:F62"/>
    <mergeCell ref="B66:C66"/>
    <mergeCell ref="A72:A76"/>
    <mergeCell ref="A77:A79"/>
    <mergeCell ref="B40:C40"/>
    <mergeCell ref="A34:F34"/>
    <mergeCell ref="A36:F36"/>
    <mergeCell ref="A37:F37"/>
    <mergeCell ref="B49:C49"/>
    <mergeCell ref="A38:F38"/>
    <mergeCell ref="A35:F35"/>
    <mergeCell ref="A50:F50"/>
    <mergeCell ref="A51:F51"/>
    <mergeCell ref="A42:A45"/>
    <mergeCell ref="A58:F58"/>
    <mergeCell ref="A57:F57"/>
    <mergeCell ref="A54:F54"/>
    <mergeCell ref="A55:F55"/>
    <mergeCell ref="A52:F52"/>
    <mergeCell ref="A47:A48"/>
    <mergeCell ref="A32:F32"/>
    <mergeCell ref="B14:C14"/>
    <mergeCell ref="A1:F1"/>
    <mergeCell ref="A2:F2"/>
    <mergeCell ref="A3:F3"/>
    <mergeCell ref="A5:F5"/>
    <mergeCell ref="A7:D7"/>
    <mergeCell ref="A8:D8"/>
    <mergeCell ref="A9:C9"/>
    <mergeCell ref="A10:E10"/>
    <mergeCell ref="A11:F11"/>
    <mergeCell ref="B12:C12"/>
    <mergeCell ref="B13:C13"/>
    <mergeCell ref="A26:F26"/>
    <mergeCell ref="B15:C15"/>
    <mergeCell ref="B16:C16"/>
    <mergeCell ref="A25:F25"/>
    <mergeCell ref="A28:F28"/>
    <mergeCell ref="A31:F31"/>
    <mergeCell ref="B17:C17"/>
    <mergeCell ref="B23:C23"/>
    <mergeCell ref="B21:C21"/>
    <mergeCell ref="B22:C22"/>
    <mergeCell ref="B18:C18"/>
    <mergeCell ref="B19:C19"/>
    <mergeCell ref="B20:C20"/>
  </mergeCells>
  <pageMargins left="0.70866141732283472" right="0.11811023622047245" top="0.55118110236220474" bottom="0.15748031496062992" header="0.31496062992125984" footer="0.31496062992125984"/>
  <pageSetup paperSize="9" scale="70" fitToHeight="12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A11" sqref="A11"/>
    </sheetView>
  </sheetViews>
  <sheetFormatPr defaultRowHeight="12.75" x14ac:dyDescent="0.2"/>
  <cols>
    <col min="1" max="1" width="69.85546875" customWidth="1"/>
  </cols>
  <sheetData>
    <row r="1" spans="1:8" ht="18.75" x14ac:dyDescent="0.3">
      <c r="A1" s="263" t="s">
        <v>0</v>
      </c>
      <c r="B1" s="263"/>
      <c r="C1" s="263"/>
      <c r="D1" s="263"/>
      <c r="E1" s="263"/>
      <c r="F1" s="263"/>
    </row>
    <row r="2" spans="1:8" ht="81.75" customHeight="1" x14ac:dyDescent="0.2">
      <c r="A2" s="264" t="s">
        <v>247</v>
      </c>
      <c r="B2" s="264"/>
      <c r="C2" s="264"/>
      <c r="D2" s="264"/>
      <c r="E2" s="264"/>
      <c r="F2" s="264"/>
    </row>
    <row r="3" spans="1:8" ht="21.75" customHeight="1" x14ac:dyDescent="0.3">
      <c r="A3" s="310" t="s">
        <v>253</v>
      </c>
      <c r="B3" s="310"/>
      <c r="C3" s="310"/>
      <c r="D3" s="310"/>
      <c r="E3" s="310"/>
      <c r="F3" s="310"/>
    </row>
    <row r="4" spans="1:8" ht="18.75" x14ac:dyDescent="0.2">
      <c r="A4" s="265" t="s">
        <v>252</v>
      </c>
      <c r="B4" s="265"/>
      <c r="C4" s="265"/>
      <c r="D4" s="265"/>
      <c r="E4" s="265"/>
      <c r="F4" s="265"/>
    </row>
    <row r="5" spans="1:8" s="79" customFormat="1" ht="49.5" customHeight="1" x14ac:dyDescent="0.25">
      <c r="A5" s="311" t="s">
        <v>254</v>
      </c>
      <c r="B5" s="311"/>
      <c r="C5" s="311"/>
      <c r="D5" s="311"/>
      <c r="E5" s="311"/>
      <c r="F5" s="311"/>
    </row>
    <row r="6" spans="1:8" s="79" customFormat="1" ht="22.9" customHeight="1" x14ac:dyDescent="0.3">
      <c r="A6" s="309" t="s">
        <v>255</v>
      </c>
      <c r="B6" s="309"/>
      <c r="C6" s="309"/>
      <c r="D6" s="309"/>
      <c r="E6" s="102"/>
      <c r="F6" s="102"/>
    </row>
    <row r="7" spans="1:8" s="79" customFormat="1" ht="17.25" customHeight="1" x14ac:dyDescent="0.3">
      <c r="A7" s="312" t="s">
        <v>256</v>
      </c>
      <c r="B7" s="312"/>
      <c r="C7" s="312"/>
      <c r="D7" s="312"/>
      <c r="E7" s="312"/>
      <c r="F7" s="312"/>
      <c r="H7" s="87"/>
    </row>
    <row r="8" spans="1:8" s="79" customFormat="1" ht="22.5" customHeight="1" x14ac:dyDescent="0.3">
      <c r="A8" s="269" t="s">
        <v>257</v>
      </c>
      <c r="B8" s="269"/>
      <c r="C8" s="269"/>
      <c r="D8" s="269"/>
      <c r="E8" s="269"/>
      <c r="F8" s="269"/>
      <c r="H8" s="87"/>
    </row>
    <row r="9" spans="1:8" s="79" customFormat="1" ht="18" customHeight="1" x14ac:dyDescent="0.3">
      <c r="A9" s="270" t="s">
        <v>244</v>
      </c>
      <c r="B9" s="270"/>
      <c r="C9" s="270"/>
      <c r="D9" s="270"/>
      <c r="E9" s="270"/>
      <c r="F9" s="270"/>
      <c r="H9" s="87"/>
    </row>
    <row r="10" spans="1:8" ht="22.5" customHeight="1" x14ac:dyDescent="0.2">
      <c r="A10" s="103" t="s">
        <v>258</v>
      </c>
    </row>
    <row r="11" spans="1:8" s="104" customFormat="1" ht="18" customHeight="1" x14ac:dyDescent="0.3">
      <c r="A11" s="104" t="s">
        <v>259</v>
      </c>
    </row>
    <row r="12" spans="1:8" s="79" customFormat="1" ht="24.75" customHeight="1" x14ac:dyDescent="0.3">
      <c r="A12" s="101" t="s">
        <v>31</v>
      </c>
      <c r="B12" s="100"/>
      <c r="C12" s="100"/>
      <c r="D12" s="100"/>
      <c r="E12" s="100"/>
      <c r="F12" s="100"/>
      <c r="H12" s="87"/>
    </row>
    <row r="13" spans="1:8" s="79" customFormat="1" ht="18.75" customHeight="1" x14ac:dyDescent="0.3">
      <c r="A13" s="272" t="s">
        <v>260</v>
      </c>
      <c r="B13" s="272"/>
      <c r="C13" s="272"/>
      <c r="D13" s="272"/>
      <c r="E13" s="272"/>
      <c r="F13" s="272"/>
      <c r="H13" s="87"/>
    </row>
    <row r="14" spans="1:8" s="104" customFormat="1" ht="40.5" customHeight="1" x14ac:dyDescent="0.3">
      <c r="A14" s="313" t="s">
        <v>261</v>
      </c>
      <c r="B14" s="313"/>
      <c r="C14" s="313"/>
      <c r="D14" s="313"/>
      <c r="E14" s="313"/>
      <c r="F14" s="313"/>
    </row>
    <row r="15" spans="1:8" s="97" customFormat="1" ht="108.75" customHeight="1" x14ac:dyDescent="0.3">
      <c r="A15" s="270" t="s">
        <v>262</v>
      </c>
      <c r="B15" s="270"/>
      <c r="C15" s="270"/>
      <c r="D15" s="270"/>
      <c r="E15" s="270"/>
      <c r="F15" s="270"/>
      <c r="G15" s="99"/>
      <c r="H15" s="98"/>
    </row>
    <row r="17" spans="1:8" s="79" customFormat="1" ht="18.75" customHeight="1" x14ac:dyDescent="0.3">
      <c r="A17" s="307" t="s">
        <v>66</v>
      </c>
      <c r="B17" s="307"/>
      <c r="C17" s="307"/>
      <c r="D17" s="307"/>
      <c r="E17" s="308" t="s">
        <v>67</v>
      </c>
      <c r="F17" s="308"/>
      <c r="H17" s="88"/>
    </row>
  </sheetData>
  <mergeCells count="14">
    <mergeCell ref="A17:D17"/>
    <mergeCell ref="E17:F17"/>
    <mergeCell ref="A7:F7"/>
    <mergeCell ref="A8:F8"/>
    <mergeCell ref="A9:F9"/>
    <mergeCell ref="A13:F13"/>
    <mergeCell ref="A15:F15"/>
    <mergeCell ref="A14:F14"/>
    <mergeCell ref="A6:D6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август</vt:lpstr>
      <vt:lpstr>сентябрь 2020</vt:lpstr>
      <vt:lpstr>Лист1</vt:lpstr>
      <vt:lpstr>август!Область_печати</vt:lpstr>
      <vt:lpstr>Лист1!Область_печати</vt:lpstr>
      <vt:lpstr>'сентябрь 2020'!Область_печати</vt:lpstr>
    </vt:vector>
  </TitlesOfParts>
  <Company>Dnsoft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Elena Kataeva</cp:lastModifiedBy>
  <cp:lastPrinted>2020-09-22T02:05:19Z</cp:lastPrinted>
  <dcterms:created xsi:type="dcterms:W3CDTF">2009-01-26T06:44:36Z</dcterms:created>
  <dcterms:modified xsi:type="dcterms:W3CDTF">2020-09-22T06:16:53Z</dcterms:modified>
</cp:coreProperties>
</file>