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11670" tabRatio="601"/>
  </bookViews>
  <sheets>
    <sheet name="апрель" sheetId="45" r:id="rId1"/>
  </sheets>
  <definedNames>
    <definedName name="_xlnm.Print_Titles" localSheetId="0">апрель!$12:$12</definedName>
    <definedName name="_xlnm.Print_Area" localSheetId="0">апрель!$A$1:$T$307</definedName>
  </definedNames>
  <calcPr calcId="152511"/>
</workbook>
</file>

<file path=xl/calcChain.xml><?xml version="1.0" encoding="utf-8"?>
<calcChain xmlns="http://schemas.openxmlformats.org/spreadsheetml/2006/main">
  <c r="R277" i="45" l="1"/>
  <c r="O275" i="45" l="1"/>
  <c r="O276" i="45"/>
  <c r="T14" i="45" l="1"/>
  <c r="S14" i="45"/>
  <c r="R14" i="45"/>
  <c r="O17" i="45"/>
  <c r="L195" i="45" l="1"/>
  <c r="O274" i="45"/>
  <c r="P274" i="45"/>
  <c r="Q274" i="45"/>
  <c r="N173" i="45" l="1"/>
  <c r="M173" i="45"/>
  <c r="S173" i="45" s="1"/>
  <c r="L173" i="45"/>
  <c r="R173" i="45"/>
  <c r="T173" i="45"/>
  <c r="G171" i="45"/>
  <c r="H171" i="45"/>
  <c r="I171" i="45"/>
  <c r="J171" i="45"/>
  <c r="K171" i="45"/>
  <c r="O171" i="45"/>
  <c r="P171" i="45"/>
  <c r="Q171" i="45"/>
  <c r="F171" i="45"/>
  <c r="L283" i="45"/>
  <c r="R283" i="45" s="1"/>
  <c r="M283" i="45"/>
  <c r="S283" i="45" s="1"/>
  <c r="N283" i="45"/>
  <c r="T283" i="45" s="1"/>
  <c r="O269" i="45" l="1"/>
  <c r="O265" i="45" s="1"/>
  <c r="O229" i="45"/>
  <c r="O210" i="45" s="1"/>
  <c r="Q279" i="45" l="1"/>
  <c r="Q277" i="45" s="1"/>
  <c r="P279" i="45"/>
  <c r="P277" i="45" s="1"/>
  <c r="O277" i="45"/>
  <c r="Q265" i="45"/>
  <c r="P265" i="45"/>
  <c r="P229" i="45"/>
  <c r="Q198" i="45"/>
  <c r="Q182" i="45" s="1"/>
  <c r="P198" i="45"/>
  <c r="P182" i="45" s="1"/>
  <c r="O198" i="45"/>
  <c r="O182" i="45" s="1"/>
  <c r="Q177" i="45"/>
  <c r="P177" i="45"/>
  <c r="O177" i="45"/>
  <c r="Q169" i="45"/>
  <c r="P169" i="45"/>
  <c r="O169" i="45"/>
  <c r="Q166" i="45"/>
  <c r="P166" i="45"/>
  <c r="O166" i="45"/>
  <c r="O165" i="45"/>
  <c r="Q160" i="45"/>
  <c r="P160" i="45"/>
  <c r="O160" i="45"/>
  <c r="Q158" i="45"/>
  <c r="P158" i="45"/>
  <c r="O158" i="45"/>
  <c r="Q154" i="45"/>
  <c r="Q153" i="45" s="1"/>
  <c r="P154" i="45"/>
  <c r="P153" i="45" s="1"/>
  <c r="O154" i="45"/>
  <c r="O153" i="45" s="1"/>
  <c r="Q149" i="45"/>
  <c r="Q148" i="45" s="1"/>
  <c r="P149" i="45"/>
  <c r="P148" i="45" s="1"/>
  <c r="O148" i="45"/>
  <c r="Q145" i="45"/>
  <c r="Q144" i="45" s="1"/>
  <c r="P145" i="45"/>
  <c r="P144" i="45" s="1"/>
  <c r="O145" i="45"/>
  <c r="O144" i="45" s="1"/>
  <c r="Q136" i="45"/>
  <c r="P136" i="45"/>
  <c r="O136" i="45"/>
  <c r="Q133" i="45"/>
  <c r="P133" i="45"/>
  <c r="O133" i="45"/>
  <c r="Q130" i="45"/>
  <c r="P130" i="45"/>
  <c r="O130" i="45"/>
  <c r="Q128" i="45"/>
  <c r="Q127" i="45" s="1"/>
  <c r="P128" i="45"/>
  <c r="P127" i="45" s="1"/>
  <c r="O128" i="45"/>
  <c r="O127" i="45" s="1"/>
  <c r="Q123" i="45"/>
  <c r="Q122" i="45" s="1"/>
  <c r="P123" i="45"/>
  <c r="P122" i="45" s="1"/>
  <c r="O123" i="45"/>
  <c r="O122" i="45" s="1"/>
  <c r="Q119" i="45"/>
  <c r="Q117" i="45" s="1"/>
  <c r="Q116" i="45" s="1"/>
  <c r="P119" i="45"/>
  <c r="P117" i="45" s="1"/>
  <c r="P116" i="45" s="1"/>
  <c r="O119" i="45"/>
  <c r="O117" i="45" s="1"/>
  <c r="O116" i="45" s="1"/>
  <c r="Q113" i="45"/>
  <c r="Q112" i="45" s="1"/>
  <c r="P113" i="45"/>
  <c r="P112" i="45" s="1"/>
  <c r="O113" i="45"/>
  <c r="O112" i="45" s="1"/>
  <c r="Q108" i="45"/>
  <c r="P108" i="45"/>
  <c r="O108" i="45"/>
  <c r="Q105" i="45"/>
  <c r="Q104" i="45" s="1"/>
  <c r="P105" i="45"/>
  <c r="O105" i="45"/>
  <c r="Q101" i="45"/>
  <c r="Q100" i="45" s="1"/>
  <c r="P101" i="45"/>
  <c r="P100" i="45" s="1"/>
  <c r="O101" i="45"/>
  <c r="O100" i="45"/>
  <c r="Q96" i="45"/>
  <c r="Q92" i="45" s="1"/>
  <c r="Q91" i="45" s="1"/>
  <c r="P96" i="45"/>
  <c r="P92" i="45" s="1"/>
  <c r="P91" i="45" s="1"/>
  <c r="O96" i="45"/>
  <c r="O92" i="45" s="1"/>
  <c r="O91" i="45" s="1"/>
  <c r="Q88" i="45"/>
  <c r="Q87" i="45" s="1"/>
  <c r="P88" i="45"/>
  <c r="P87" i="45" s="1"/>
  <c r="O88" i="45"/>
  <c r="O87" i="45" s="1"/>
  <c r="Q85" i="45"/>
  <c r="Q84" i="45" s="1"/>
  <c r="P85" i="45"/>
  <c r="P84" i="45" s="1"/>
  <c r="O85" i="45"/>
  <c r="O84" i="45" s="1"/>
  <c r="Q81" i="45"/>
  <c r="Q80" i="45" s="1"/>
  <c r="P81" i="45"/>
  <c r="P80" i="45" s="1"/>
  <c r="O81" i="45"/>
  <c r="O80" i="45" s="1"/>
  <c r="Q78" i="45"/>
  <c r="Q77" i="45" s="1"/>
  <c r="P78" i="45"/>
  <c r="P77" i="45" s="1"/>
  <c r="O78" i="45"/>
  <c r="O77" i="45" s="1"/>
  <c r="Q75" i="45"/>
  <c r="Q74" i="45" s="1"/>
  <c r="P75" i="45"/>
  <c r="P74" i="45" s="1"/>
  <c r="O75" i="45"/>
  <c r="O74" i="45" s="1"/>
  <c r="Q71" i="45"/>
  <c r="Q70" i="45" s="1"/>
  <c r="P71" i="45"/>
  <c r="P70" i="45" s="1"/>
  <c r="O71" i="45"/>
  <c r="O70" i="45" s="1"/>
  <c r="Q63" i="45"/>
  <c r="P63" i="45"/>
  <c r="O63" i="45"/>
  <c r="Q61" i="45"/>
  <c r="P61" i="45"/>
  <c r="O61" i="45"/>
  <c r="Q57" i="45"/>
  <c r="P57" i="45"/>
  <c r="O57" i="45"/>
  <c r="Q54" i="45"/>
  <c r="P54" i="45"/>
  <c r="O54" i="45"/>
  <c r="Q52" i="45"/>
  <c r="P52" i="45"/>
  <c r="O52" i="45"/>
  <c r="Q48" i="45"/>
  <c r="P48" i="45"/>
  <c r="O48" i="45"/>
  <c r="Q46" i="45"/>
  <c r="P46" i="45"/>
  <c r="O46" i="45"/>
  <c r="Q43" i="45"/>
  <c r="P43" i="45"/>
  <c r="O43" i="45"/>
  <c r="Q40" i="45"/>
  <c r="P40" i="45"/>
  <c r="O40" i="45"/>
  <c r="Q37" i="45"/>
  <c r="P37" i="45"/>
  <c r="O37" i="45"/>
  <c r="Q33" i="45"/>
  <c r="P33" i="45"/>
  <c r="O33" i="45"/>
  <c r="Q30" i="45"/>
  <c r="P30" i="45"/>
  <c r="O30" i="45"/>
  <c r="Q28" i="45"/>
  <c r="P28" i="45"/>
  <c r="O28" i="45"/>
  <c r="Q26" i="45"/>
  <c r="P26" i="45"/>
  <c r="O26" i="45"/>
  <c r="Q24" i="45"/>
  <c r="P24" i="45"/>
  <c r="O24" i="45"/>
  <c r="Q16" i="45"/>
  <c r="P16" i="45"/>
  <c r="O16" i="45"/>
  <c r="O15" i="45" l="1"/>
  <c r="O300" i="45"/>
  <c r="P15" i="45"/>
  <c r="P300" i="45"/>
  <c r="Q15" i="45"/>
  <c r="Q300" i="45"/>
  <c r="O51" i="45"/>
  <c r="P51" i="45"/>
  <c r="P45" i="45" s="1"/>
  <c r="P23" i="45"/>
  <c r="P22" i="45" s="1"/>
  <c r="Q32" i="45"/>
  <c r="P60" i="45"/>
  <c r="P56" i="45" s="1"/>
  <c r="O104" i="45"/>
  <c r="O99" i="45" s="1"/>
  <c r="P104" i="45"/>
  <c r="Q23" i="45"/>
  <c r="Q22" i="45" s="1"/>
  <c r="O60" i="45"/>
  <c r="O56" i="45" s="1"/>
  <c r="Q99" i="45"/>
  <c r="P99" i="45"/>
  <c r="Q111" i="45"/>
  <c r="Q51" i="45"/>
  <c r="Q45" i="45" s="1"/>
  <c r="P126" i="45"/>
  <c r="P165" i="45"/>
  <c r="O32" i="45"/>
  <c r="O23" i="45"/>
  <c r="O22" i="45" s="1"/>
  <c r="Q60" i="45"/>
  <c r="Q56" i="45" s="1"/>
  <c r="P69" i="45"/>
  <c r="P66" i="45" s="1"/>
  <c r="P111" i="45"/>
  <c r="Q69" i="45"/>
  <c r="Q66" i="45" s="1"/>
  <c r="O111" i="45"/>
  <c r="O69" i="45"/>
  <c r="O66" i="45" s="1"/>
  <c r="Q126" i="45"/>
  <c r="Q165" i="45"/>
  <c r="O176" i="45"/>
  <c r="O175" i="45" s="1"/>
  <c r="P210" i="45"/>
  <c r="P176" i="45" s="1"/>
  <c r="P175" i="45" s="1"/>
  <c r="P32" i="45"/>
  <c r="O45" i="45"/>
  <c r="O125" i="45"/>
  <c r="Q229" i="45"/>
  <c r="Q210" i="45" s="1"/>
  <c r="Q176" i="45" s="1"/>
  <c r="Q175" i="45" s="1"/>
  <c r="O298" i="45" l="1"/>
  <c r="O299" i="45"/>
  <c r="P297" i="45"/>
  <c r="Q297" i="45"/>
  <c r="O297" i="45"/>
  <c r="O65" i="45"/>
  <c r="P14" i="45"/>
  <c r="P125" i="45"/>
  <c r="P299" i="45" s="1"/>
  <c r="Q14" i="45"/>
  <c r="O14" i="45"/>
  <c r="O174" i="45" s="1"/>
  <c r="Q125" i="45"/>
  <c r="Q298" i="45" s="1"/>
  <c r="H279" i="45"/>
  <c r="I279" i="45"/>
  <c r="J279" i="45"/>
  <c r="K279" i="45"/>
  <c r="F279" i="45"/>
  <c r="N280" i="45"/>
  <c r="T280" i="45" s="1"/>
  <c r="M280" i="45"/>
  <c r="S280" i="45" s="1"/>
  <c r="L280" i="45"/>
  <c r="R280" i="45" s="1"/>
  <c r="P298" i="45" l="1"/>
  <c r="Q299" i="45"/>
  <c r="O286" i="45"/>
  <c r="P65" i="45"/>
  <c r="P174" i="45" s="1"/>
  <c r="P301" i="45" s="1"/>
  <c r="P304" i="45" s="1"/>
  <c r="Q65" i="45"/>
  <c r="Q174" i="45" s="1"/>
  <c r="Q301" i="45" s="1"/>
  <c r="Q304" i="45" s="1"/>
  <c r="L188" i="45"/>
  <c r="R188" i="45" s="1"/>
  <c r="O285" i="45" l="1"/>
  <c r="Q285" i="45"/>
  <c r="Q286" i="45"/>
  <c r="P286" i="45"/>
  <c r="P285" i="45"/>
  <c r="K214" i="45"/>
  <c r="J214" i="45"/>
  <c r="K235" i="45"/>
  <c r="J235" i="45"/>
  <c r="I235" i="45"/>
  <c r="I214" i="45"/>
  <c r="L196" i="45" l="1"/>
  <c r="R196" i="45" s="1"/>
  <c r="L194" i="45"/>
  <c r="R194" i="45" s="1"/>
  <c r="N194" i="45"/>
  <c r="T194" i="45" s="1"/>
  <c r="M194" i="45"/>
  <c r="S194" i="45" s="1"/>
  <c r="N196" i="45" l="1"/>
  <c r="T196" i="45" s="1"/>
  <c r="M196" i="45"/>
  <c r="S196" i="45" s="1"/>
  <c r="I277" i="45" l="1"/>
  <c r="J277" i="45"/>
  <c r="K277" i="45"/>
  <c r="I265" i="45"/>
  <c r="J265" i="45"/>
  <c r="K265" i="45"/>
  <c r="I229" i="45"/>
  <c r="I210" i="45" s="1"/>
  <c r="J229" i="45"/>
  <c r="J210" i="45" s="1"/>
  <c r="K229" i="45"/>
  <c r="K210" i="45" s="1"/>
  <c r="I198" i="45"/>
  <c r="I182" i="45" s="1"/>
  <c r="J198" i="45"/>
  <c r="J182" i="45" s="1"/>
  <c r="K198" i="45"/>
  <c r="K182" i="45" s="1"/>
  <c r="I177" i="45"/>
  <c r="J177" i="45"/>
  <c r="K177" i="45"/>
  <c r="I169" i="45"/>
  <c r="J169" i="45"/>
  <c r="K169" i="45"/>
  <c r="I166" i="45"/>
  <c r="J166" i="45"/>
  <c r="K166" i="45"/>
  <c r="I160" i="45"/>
  <c r="J160" i="45"/>
  <c r="K160" i="45"/>
  <c r="I158" i="45"/>
  <c r="J158" i="45"/>
  <c r="K158" i="45"/>
  <c r="I154" i="45"/>
  <c r="I153" i="45" s="1"/>
  <c r="J154" i="45"/>
  <c r="J153" i="45" s="1"/>
  <c r="K154" i="45"/>
  <c r="K153" i="45" s="1"/>
  <c r="I149" i="45"/>
  <c r="I148" i="45" s="1"/>
  <c r="J149" i="45"/>
  <c r="J148" i="45" s="1"/>
  <c r="K149" i="45"/>
  <c r="K148" i="45" s="1"/>
  <c r="I145" i="45"/>
  <c r="I144" i="45" s="1"/>
  <c r="J145" i="45"/>
  <c r="J144" i="45" s="1"/>
  <c r="K145" i="45"/>
  <c r="K144" i="45" s="1"/>
  <c r="I136" i="45"/>
  <c r="J136" i="45"/>
  <c r="K136" i="45"/>
  <c r="I133" i="45"/>
  <c r="J133" i="45"/>
  <c r="K133" i="45"/>
  <c r="I130" i="45"/>
  <c r="J130" i="45"/>
  <c r="K130" i="45"/>
  <c r="I128" i="45"/>
  <c r="I127" i="45" s="1"/>
  <c r="J128" i="45"/>
  <c r="J127" i="45" s="1"/>
  <c r="K128" i="45"/>
  <c r="K127" i="45" s="1"/>
  <c r="I123" i="45"/>
  <c r="I122" i="45" s="1"/>
  <c r="J123" i="45"/>
  <c r="J122" i="45" s="1"/>
  <c r="K123" i="45"/>
  <c r="K122" i="45" s="1"/>
  <c r="I119" i="45"/>
  <c r="I117" i="45" s="1"/>
  <c r="I116" i="45" s="1"/>
  <c r="J119" i="45"/>
  <c r="K119" i="45"/>
  <c r="K117" i="45" s="1"/>
  <c r="K116" i="45" s="1"/>
  <c r="J117" i="45"/>
  <c r="J116" i="45" s="1"/>
  <c r="I113" i="45"/>
  <c r="I112" i="45" s="1"/>
  <c r="J113" i="45"/>
  <c r="J112" i="45" s="1"/>
  <c r="K113" i="45"/>
  <c r="K112" i="45" s="1"/>
  <c r="I108" i="45"/>
  <c r="J108" i="45"/>
  <c r="K108" i="45"/>
  <c r="I105" i="45"/>
  <c r="J105" i="45"/>
  <c r="K105" i="45"/>
  <c r="I101" i="45"/>
  <c r="I100" i="45" s="1"/>
  <c r="J101" i="45"/>
  <c r="J100" i="45" s="1"/>
  <c r="K101" i="45"/>
  <c r="K100" i="45" s="1"/>
  <c r="I96" i="45"/>
  <c r="I92" i="45" s="1"/>
  <c r="I91" i="45" s="1"/>
  <c r="J96" i="45"/>
  <c r="J92" i="45" s="1"/>
  <c r="J91" i="45" s="1"/>
  <c r="K96" i="45"/>
  <c r="K92" i="45" s="1"/>
  <c r="K91" i="45" s="1"/>
  <c r="I88" i="45"/>
  <c r="I87" i="45" s="1"/>
  <c r="J88" i="45"/>
  <c r="J87" i="45" s="1"/>
  <c r="K88" i="45"/>
  <c r="K87" i="45" s="1"/>
  <c r="I85" i="45"/>
  <c r="I84" i="45" s="1"/>
  <c r="J85" i="45"/>
  <c r="J84" i="45" s="1"/>
  <c r="K85" i="45"/>
  <c r="K84" i="45" s="1"/>
  <c r="I81" i="45"/>
  <c r="I80" i="45" s="1"/>
  <c r="J81" i="45"/>
  <c r="J80" i="45" s="1"/>
  <c r="K81" i="45"/>
  <c r="K80" i="45" s="1"/>
  <c r="I78" i="45"/>
  <c r="I77" i="45" s="1"/>
  <c r="J78" i="45"/>
  <c r="J77" i="45" s="1"/>
  <c r="K78" i="45"/>
  <c r="K77" i="45" s="1"/>
  <c r="I75" i="45"/>
  <c r="I74" i="45" s="1"/>
  <c r="J75" i="45"/>
  <c r="J74" i="45" s="1"/>
  <c r="K75" i="45"/>
  <c r="K74" i="45" s="1"/>
  <c r="I71" i="45"/>
  <c r="I70" i="45" s="1"/>
  <c r="J71" i="45"/>
  <c r="J70" i="45" s="1"/>
  <c r="K71" i="45"/>
  <c r="K70" i="45" s="1"/>
  <c r="I63" i="45"/>
  <c r="J63" i="45"/>
  <c r="K63" i="45"/>
  <c r="I61" i="45"/>
  <c r="J61" i="45"/>
  <c r="K61" i="45"/>
  <c r="I57" i="45"/>
  <c r="J57" i="45"/>
  <c r="K57" i="45"/>
  <c r="I54" i="45"/>
  <c r="J54" i="45"/>
  <c r="K54" i="45"/>
  <c r="I52" i="45"/>
  <c r="J52" i="45"/>
  <c r="K52" i="45"/>
  <c r="I30" i="45"/>
  <c r="J30" i="45"/>
  <c r="K30" i="45"/>
  <c r="I28" i="45"/>
  <c r="J28" i="45"/>
  <c r="K28" i="45"/>
  <c r="I26" i="45"/>
  <c r="J26" i="45"/>
  <c r="K26" i="45"/>
  <c r="I48" i="45"/>
  <c r="J48" i="45"/>
  <c r="K48" i="45"/>
  <c r="I46" i="45"/>
  <c r="J46" i="45"/>
  <c r="K46" i="45"/>
  <c r="I24" i="45"/>
  <c r="J24" i="45"/>
  <c r="K24" i="45"/>
  <c r="I43" i="45"/>
  <c r="J43" i="45"/>
  <c r="K43" i="45"/>
  <c r="I40" i="45"/>
  <c r="J40" i="45"/>
  <c r="K40" i="45"/>
  <c r="I37" i="45"/>
  <c r="J37" i="45"/>
  <c r="K37" i="45"/>
  <c r="I33" i="45"/>
  <c r="J33" i="45"/>
  <c r="K33" i="45"/>
  <c r="I16" i="45"/>
  <c r="I300" i="45" s="1"/>
  <c r="J16" i="45"/>
  <c r="J300" i="45" s="1"/>
  <c r="K16" i="45"/>
  <c r="K300" i="45" s="1"/>
  <c r="N284" i="45"/>
  <c r="T284" i="45" s="1"/>
  <c r="M284" i="45"/>
  <c r="S284" i="45" s="1"/>
  <c r="L284" i="45"/>
  <c r="R284" i="45" s="1"/>
  <c r="N282" i="45"/>
  <c r="T282" i="45" s="1"/>
  <c r="M282" i="45"/>
  <c r="S282" i="45" s="1"/>
  <c r="L282" i="45"/>
  <c r="R282" i="45" s="1"/>
  <c r="N281" i="45"/>
  <c r="T281" i="45" s="1"/>
  <c r="L281" i="45"/>
  <c r="R281" i="45" s="1"/>
  <c r="N278" i="45"/>
  <c r="T278" i="45" s="1"/>
  <c r="M278" i="45"/>
  <c r="S278" i="45" s="1"/>
  <c r="L278" i="45"/>
  <c r="R278" i="45" s="1"/>
  <c r="N276" i="45"/>
  <c r="T276" i="45" s="1"/>
  <c r="M276" i="45"/>
  <c r="S276" i="45" s="1"/>
  <c r="L276" i="45"/>
  <c r="R276" i="45" s="1"/>
  <c r="N275" i="45"/>
  <c r="M275" i="45"/>
  <c r="L275" i="45"/>
  <c r="N273" i="45"/>
  <c r="T273" i="45" s="1"/>
  <c r="M273" i="45"/>
  <c r="S273" i="45" s="1"/>
  <c r="L273" i="45"/>
  <c r="R273" i="45" s="1"/>
  <c r="N272" i="45"/>
  <c r="T272" i="45" s="1"/>
  <c r="M272" i="45"/>
  <c r="S272" i="45" s="1"/>
  <c r="L272" i="45"/>
  <c r="R272" i="45" s="1"/>
  <c r="N271" i="45"/>
  <c r="T271" i="45" s="1"/>
  <c r="M271" i="45"/>
  <c r="S271" i="45" s="1"/>
  <c r="L271" i="45"/>
  <c r="R271" i="45" s="1"/>
  <c r="N270" i="45"/>
  <c r="T270" i="45" s="1"/>
  <c r="M270" i="45"/>
  <c r="S270" i="45" s="1"/>
  <c r="L270" i="45"/>
  <c r="R270" i="45" s="1"/>
  <c r="N268" i="45"/>
  <c r="T268" i="45" s="1"/>
  <c r="M268" i="45"/>
  <c r="S268" i="45" s="1"/>
  <c r="L268" i="45"/>
  <c r="R268" i="45" s="1"/>
  <c r="N267" i="45"/>
  <c r="T267" i="45" s="1"/>
  <c r="M267" i="45"/>
  <c r="S267" i="45" s="1"/>
  <c r="L267" i="45"/>
  <c r="R267" i="45" s="1"/>
  <c r="N266" i="45"/>
  <c r="T266" i="45" s="1"/>
  <c r="M266" i="45"/>
  <c r="S266" i="45" s="1"/>
  <c r="L266" i="45"/>
  <c r="R266" i="45" s="1"/>
  <c r="N264" i="45"/>
  <c r="T264" i="45" s="1"/>
  <c r="M264" i="45"/>
  <c r="S264" i="45" s="1"/>
  <c r="L264" i="45"/>
  <c r="R264" i="45" s="1"/>
  <c r="N263" i="45"/>
  <c r="T263" i="45" s="1"/>
  <c r="M263" i="45"/>
  <c r="S263" i="45" s="1"/>
  <c r="L263" i="45"/>
  <c r="R263" i="45" s="1"/>
  <c r="N262" i="45"/>
  <c r="T262" i="45" s="1"/>
  <c r="M262" i="45"/>
  <c r="S262" i="45" s="1"/>
  <c r="L262" i="45"/>
  <c r="R262" i="45" s="1"/>
  <c r="N261" i="45"/>
  <c r="T261" i="45" s="1"/>
  <c r="M261" i="45"/>
  <c r="S261" i="45" s="1"/>
  <c r="L261" i="45"/>
  <c r="R261" i="45" s="1"/>
  <c r="N260" i="45"/>
  <c r="T260" i="45" s="1"/>
  <c r="M260" i="45"/>
  <c r="S260" i="45" s="1"/>
  <c r="L260" i="45"/>
  <c r="R260" i="45" s="1"/>
  <c r="N259" i="45"/>
  <c r="T259" i="45" s="1"/>
  <c r="M259" i="45"/>
  <c r="S259" i="45" s="1"/>
  <c r="L259" i="45"/>
  <c r="R259" i="45" s="1"/>
  <c r="N258" i="45"/>
  <c r="T258" i="45" s="1"/>
  <c r="M258" i="45"/>
  <c r="S258" i="45" s="1"/>
  <c r="L258" i="45"/>
  <c r="R258" i="45" s="1"/>
  <c r="N257" i="45"/>
  <c r="T257" i="45" s="1"/>
  <c r="M257" i="45"/>
  <c r="S257" i="45" s="1"/>
  <c r="L257" i="45"/>
  <c r="R257" i="45" s="1"/>
  <c r="N256" i="45"/>
  <c r="T256" i="45" s="1"/>
  <c r="M256" i="45"/>
  <c r="S256" i="45" s="1"/>
  <c r="L256" i="45"/>
  <c r="R256" i="45" s="1"/>
  <c r="N255" i="45"/>
  <c r="T255" i="45" s="1"/>
  <c r="M255" i="45"/>
  <c r="S255" i="45" s="1"/>
  <c r="L255" i="45"/>
  <c r="R255" i="45" s="1"/>
  <c r="N254" i="45"/>
  <c r="T254" i="45" s="1"/>
  <c r="M254" i="45"/>
  <c r="S254" i="45" s="1"/>
  <c r="L254" i="45"/>
  <c r="R254" i="45" s="1"/>
  <c r="N253" i="45"/>
  <c r="T253" i="45" s="1"/>
  <c r="M253" i="45"/>
  <c r="S253" i="45" s="1"/>
  <c r="L253" i="45"/>
  <c r="R253" i="45" s="1"/>
  <c r="N252" i="45"/>
  <c r="T252" i="45" s="1"/>
  <c r="M252" i="45"/>
  <c r="S252" i="45" s="1"/>
  <c r="L252" i="45"/>
  <c r="R252" i="45" s="1"/>
  <c r="N251" i="45"/>
  <c r="T251" i="45" s="1"/>
  <c r="M251" i="45"/>
  <c r="S251" i="45" s="1"/>
  <c r="L251" i="45"/>
  <c r="R251" i="45" s="1"/>
  <c r="N250" i="45"/>
  <c r="T250" i="45" s="1"/>
  <c r="M250" i="45"/>
  <c r="S250" i="45" s="1"/>
  <c r="L250" i="45"/>
  <c r="R250" i="45" s="1"/>
  <c r="N249" i="45"/>
  <c r="T249" i="45" s="1"/>
  <c r="M249" i="45"/>
  <c r="S249" i="45" s="1"/>
  <c r="L249" i="45"/>
  <c r="R249" i="45" s="1"/>
  <c r="N248" i="45"/>
  <c r="T248" i="45" s="1"/>
  <c r="M248" i="45"/>
  <c r="S248" i="45" s="1"/>
  <c r="L248" i="45"/>
  <c r="R248" i="45" s="1"/>
  <c r="N247" i="45"/>
  <c r="T247" i="45" s="1"/>
  <c r="M247" i="45"/>
  <c r="S247" i="45" s="1"/>
  <c r="L247" i="45"/>
  <c r="R247" i="45" s="1"/>
  <c r="N246" i="45"/>
  <c r="T246" i="45" s="1"/>
  <c r="M246" i="45"/>
  <c r="S246" i="45" s="1"/>
  <c r="L246" i="45"/>
  <c r="R246" i="45" s="1"/>
  <c r="N245" i="45"/>
  <c r="T245" i="45" s="1"/>
  <c r="M245" i="45"/>
  <c r="S245" i="45" s="1"/>
  <c r="L245" i="45"/>
  <c r="R245" i="45" s="1"/>
  <c r="N244" i="45"/>
  <c r="T244" i="45" s="1"/>
  <c r="M244" i="45"/>
  <c r="S244" i="45" s="1"/>
  <c r="L244" i="45"/>
  <c r="R244" i="45" s="1"/>
  <c r="N243" i="45"/>
  <c r="T243" i="45" s="1"/>
  <c r="M243" i="45"/>
  <c r="S243" i="45" s="1"/>
  <c r="L243" i="45"/>
  <c r="R243" i="45" s="1"/>
  <c r="N242" i="45"/>
  <c r="T242" i="45" s="1"/>
  <c r="M242" i="45"/>
  <c r="S242" i="45" s="1"/>
  <c r="L242" i="45"/>
  <c r="R242" i="45" s="1"/>
  <c r="N241" i="45"/>
  <c r="T241" i="45" s="1"/>
  <c r="M241" i="45"/>
  <c r="S241" i="45" s="1"/>
  <c r="L241" i="45"/>
  <c r="R241" i="45" s="1"/>
  <c r="N240" i="45"/>
  <c r="T240" i="45" s="1"/>
  <c r="M240" i="45"/>
  <c r="S240" i="45" s="1"/>
  <c r="L240" i="45"/>
  <c r="R240" i="45" s="1"/>
  <c r="N239" i="45"/>
  <c r="T239" i="45" s="1"/>
  <c r="M239" i="45"/>
  <c r="S239" i="45" s="1"/>
  <c r="L239" i="45"/>
  <c r="R239" i="45" s="1"/>
  <c r="N238" i="45"/>
  <c r="T238" i="45" s="1"/>
  <c r="M238" i="45"/>
  <c r="S238" i="45" s="1"/>
  <c r="L238" i="45"/>
  <c r="R238" i="45" s="1"/>
  <c r="N237" i="45"/>
  <c r="T237" i="45" s="1"/>
  <c r="M237" i="45"/>
  <c r="S237" i="45" s="1"/>
  <c r="L237" i="45"/>
  <c r="R237" i="45" s="1"/>
  <c r="N236" i="45"/>
  <c r="T236" i="45" s="1"/>
  <c r="M236" i="45"/>
  <c r="S236" i="45" s="1"/>
  <c r="L236" i="45"/>
  <c r="R236" i="45" s="1"/>
  <c r="N235" i="45"/>
  <c r="T235" i="45" s="1"/>
  <c r="M235" i="45"/>
  <c r="S235" i="45" s="1"/>
  <c r="L235" i="45"/>
  <c r="R235" i="45" s="1"/>
  <c r="N234" i="45"/>
  <c r="T234" i="45" s="1"/>
  <c r="M234" i="45"/>
  <c r="S234" i="45" s="1"/>
  <c r="L234" i="45"/>
  <c r="R234" i="45" s="1"/>
  <c r="N233" i="45"/>
  <c r="T233" i="45" s="1"/>
  <c r="M233" i="45"/>
  <c r="S233" i="45" s="1"/>
  <c r="L233" i="45"/>
  <c r="R233" i="45" s="1"/>
  <c r="N232" i="45"/>
  <c r="T232" i="45" s="1"/>
  <c r="M232" i="45"/>
  <c r="S232" i="45" s="1"/>
  <c r="L232" i="45"/>
  <c r="R232" i="45" s="1"/>
  <c r="N231" i="45"/>
  <c r="T231" i="45" s="1"/>
  <c r="M231" i="45"/>
  <c r="S231" i="45" s="1"/>
  <c r="L231" i="45"/>
  <c r="R231" i="45" s="1"/>
  <c r="N230" i="45"/>
  <c r="T230" i="45" s="1"/>
  <c r="M230" i="45"/>
  <c r="S230" i="45" s="1"/>
  <c r="L230" i="45"/>
  <c r="R230" i="45" s="1"/>
  <c r="N228" i="45"/>
  <c r="T228" i="45" s="1"/>
  <c r="M228" i="45"/>
  <c r="S228" i="45" s="1"/>
  <c r="L228" i="45"/>
  <c r="R228" i="45" s="1"/>
  <c r="N227" i="45"/>
  <c r="T227" i="45" s="1"/>
  <c r="M227" i="45"/>
  <c r="S227" i="45" s="1"/>
  <c r="L227" i="45"/>
  <c r="R227" i="45" s="1"/>
  <c r="N225" i="45"/>
  <c r="T225" i="45" s="1"/>
  <c r="M225" i="45"/>
  <c r="S225" i="45" s="1"/>
  <c r="L225" i="45"/>
  <c r="R225" i="45" s="1"/>
  <c r="N224" i="45"/>
  <c r="T224" i="45" s="1"/>
  <c r="M224" i="45"/>
  <c r="S224" i="45" s="1"/>
  <c r="L224" i="45"/>
  <c r="R224" i="45" s="1"/>
  <c r="N223" i="45"/>
  <c r="T223" i="45" s="1"/>
  <c r="M223" i="45"/>
  <c r="S223" i="45" s="1"/>
  <c r="L223" i="45"/>
  <c r="R223" i="45" s="1"/>
  <c r="N222" i="45"/>
  <c r="T222" i="45" s="1"/>
  <c r="M222" i="45"/>
  <c r="S222" i="45" s="1"/>
  <c r="L222" i="45"/>
  <c r="R222" i="45" s="1"/>
  <c r="N221" i="45"/>
  <c r="T221" i="45" s="1"/>
  <c r="M221" i="45"/>
  <c r="S221" i="45" s="1"/>
  <c r="L221" i="45"/>
  <c r="R221" i="45" s="1"/>
  <c r="N220" i="45"/>
  <c r="T220" i="45" s="1"/>
  <c r="M220" i="45"/>
  <c r="S220" i="45" s="1"/>
  <c r="L220" i="45"/>
  <c r="R220" i="45" s="1"/>
  <c r="N219" i="45"/>
  <c r="T219" i="45" s="1"/>
  <c r="M219" i="45"/>
  <c r="S219" i="45" s="1"/>
  <c r="L219" i="45"/>
  <c r="R219" i="45" s="1"/>
  <c r="N218" i="45"/>
  <c r="T218" i="45" s="1"/>
  <c r="M218" i="45"/>
  <c r="S218" i="45" s="1"/>
  <c r="L218" i="45"/>
  <c r="R218" i="45" s="1"/>
  <c r="N217" i="45"/>
  <c r="T217" i="45" s="1"/>
  <c r="M217" i="45"/>
  <c r="S217" i="45" s="1"/>
  <c r="L217" i="45"/>
  <c r="R217" i="45" s="1"/>
  <c r="N216" i="45"/>
  <c r="T216" i="45" s="1"/>
  <c r="M216" i="45"/>
  <c r="S216" i="45" s="1"/>
  <c r="L216" i="45"/>
  <c r="R216" i="45" s="1"/>
  <c r="N215" i="45"/>
  <c r="T215" i="45" s="1"/>
  <c r="M215" i="45"/>
  <c r="S215" i="45" s="1"/>
  <c r="L215" i="45"/>
  <c r="R215" i="45" s="1"/>
  <c r="N214" i="45"/>
  <c r="T214" i="45" s="1"/>
  <c r="M214" i="45"/>
  <c r="S214" i="45" s="1"/>
  <c r="L214" i="45"/>
  <c r="R214" i="45" s="1"/>
  <c r="N213" i="45"/>
  <c r="T213" i="45" s="1"/>
  <c r="M213" i="45"/>
  <c r="S213" i="45" s="1"/>
  <c r="L213" i="45"/>
  <c r="R213" i="45" s="1"/>
  <c r="N212" i="45"/>
  <c r="T212" i="45" s="1"/>
  <c r="M212" i="45"/>
  <c r="S212" i="45" s="1"/>
  <c r="L212" i="45"/>
  <c r="R212" i="45" s="1"/>
  <c r="N211" i="45"/>
  <c r="T211" i="45" s="1"/>
  <c r="M211" i="45"/>
  <c r="S211" i="45" s="1"/>
  <c r="L211" i="45"/>
  <c r="R211" i="45" s="1"/>
  <c r="N209" i="45"/>
  <c r="T209" i="45" s="1"/>
  <c r="M209" i="45"/>
  <c r="S209" i="45" s="1"/>
  <c r="L209" i="45"/>
  <c r="R209" i="45" s="1"/>
  <c r="N208" i="45"/>
  <c r="T208" i="45" s="1"/>
  <c r="M208" i="45"/>
  <c r="S208" i="45" s="1"/>
  <c r="L208" i="45"/>
  <c r="R208" i="45" s="1"/>
  <c r="N207" i="45"/>
  <c r="T207" i="45" s="1"/>
  <c r="M207" i="45"/>
  <c r="S207" i="45" s="1"/>
  <c r="L207" i="45"/>
  <c r="R207" i="45" s="1"/>
  <c r="N206" i="45"/>
  <c r="T206" i="45" s="1"/>
  <c r="M206" i="45"/>
  <c r="S206" i="45" s="1"/>
  <c r="L206" i="45"/>
  <c r="R206" i="45" s="1"/>
  <c r="N205" i="45"/>
  <c r="T205" i="45" s="1"/>
  <c r="M205" i="45"/>
  <c r="S205" i="45" s="1"/>
  <c r="L205" i="45"/>
  <c r="R205" i="45" s="1"/>
  <c r="N204" i="45"/>
  <c r="T204" i="45" s="1"/>
  <c r="M204" i="45"/>
  <c r="S204" i="45" s="1"/>
  <c r="L204" i="45"/>
  <c r="R204" i="45" s="1"/>
  <c r="N203" i="45"/>
  <c r="T203" i="45" s="1"/>
  <c r="M203" i="45"/>
  <c r="S203" i="45" s="1"/>
  <c r="L203" i="45"/>
  <c r="R203" i="45" s="1"/>
  <c r="N202" i="45"/>
  <c r="T202" i="45" s="1"/>
  <c r="M202" i="45"/>
  <c r="S202" i="45" s="1"/>
  <c r="L202" i="45"/>
  <c r="R202" i="45" s="1"/>
  <c r="N201" i="45"/>
  <c r="T201" i="45" s="1"/>
  <c r="M201" i="45"/>
  <c r="S201" i="45" s="1"/>
  <c r="L201" i="45"/>
  <c r="R201" i="45" s="1"/>
  <c r="N200" i="45"/>
  <c r="T200" i="45" s="1"/>
  <c r="M200" i="45"/>
  <c r="S200" i="45" s="1"/>
  <c r="L200" i="45"/>
  <c r="R200" i="45" s="1"/>
  <c r="N199" i="45"/>
  <c r="T199" i="45" s="1"/>
  <c r="M199" i="45"/>
  <c r="S199" i="45" s="1"/>
  <c r="L199" i="45"/>
  <c r="R199" i="45" s="1"/>
  <c r="N197" i="45"/>
  <c r="T197" i="45" s="1"/>
  <c r="M197" i="45"/>
  <c r="S197" i="45" s="1"/>
  <c r="L197" i="45"/>
  <c r="R197" i="45" s="1"/>
  <c r="N195" i="45"/>
  <c r="T195" i="45" s="1"/>
  <c r="M195" i="45"/>
  <c r="S195" i="45" s="1"/>
  <c r="R195" i="45"/>
  <c r="N193" i="45"/>
  <c r="T193" i="45" s="1"/>
  <c r="M193" i="45"/>
  <c r="S193" i="45" s="1"/>
  <c r="L193" i="45"/>
  <c r="R193" i="45" s="1"/>
  <c r="N192" i="45"/>
  <c r="T192" i="45" s="1"/>
  <c r="M192" i="45"/>
  <c r="S192" i="45" s="1"/>
  <c r="L192" i="45"/>
  <c r="R192" i="45" s="1"/>
  <c r="N191" i="45"/>
  <c r="T191" i="45" s="1"/>
  <c r="M191" i="45"/>
  <c r="S191" i="45" s="1"/>
  <c r="L191" i="45"/>
  <c r="R191" i="45" s="1"/>
  <c r="N190" i="45"/>
  <c r="T190" i="45" s="1"/>
  <c r="M190" i="45"/>
  <c r="S190" i="45" s="1"/>
  <c r="L190" i="45"/>
  <c r="R190" i="45" s="1"/>
  <c r="N189" i="45"/>
  <c r="T189" i="45" s="1"/>
  <c r="M189" i="45"/>
  <c r="S189" i="45" s="1"/>
  <c r="L189" i="45"/>
  <c r="R189" i="45" s="1"/>
  <c r="N188" i="45"/>
  <c r="T188" i="45" s="1"/>
  <c r="M188" i="45"/>
  <c r="S188" i="45" s="1"/>
  <c r="N187" i="45"/>
  <c r="T187" i="45" s="1"/>
  <c r="M187" i="45"/>
  <c r="S187" i="45" s="1"/>
  <c r="L187" i="45"/>
  <c r="R187" i="45" s="1"/>
  <c r="N186" i="45"/>
  <c r="T186" i="45" s="1"/>
  <c r="M186" i="45"/>
  <c r="S186" i="45" s="1"/>
  <c r="L186" i="45"/>
  <c r="R186" i="45" s="1"/>
  <c r="N185" i="45"/>
  <c r="T185" i="45" s="1"/>
  <c r="M185" i="45"/>
  <c r="S185" i="45" s="1"/>
  <c r="L185" i="45"/>
  <c r="R185" i="45" s="1"/>
  <c r="N183" i="45"/>
  <c r="T183" i="45" s="1"/>
  <c r="M183" i="45"/>
  <c r="S183" i="45" s="1"/>
  <c r="L183" i="45"/>
  <c r="R183" i="45" s="1"/>
  <c r="N181" i="45"/>
  <c r="T181" i="45" s="1"/>
  <c r="M181" i="45"/>
  <c r="S181" i="45" s="1"/>
  <c r="L181" i="45"/>
  <c r="R181" i="45" s="1"/>
  <c r="N180" i="45"/>
  <c r="T180" i="45" s="1"/>
  <c r="M180" i="45"/>
  <c r="S180" i="45" s="1"/>
  <c r="L180" i="45"/>
  <c r="R180" i="45" s="1"/>
  <c r="N179" i="45"/>
  <c r="T179" i="45" s="1"/>
  <c r="M179" i="45"/>
  <c r="S179" i="45" s="1"/>
  <c r="L179" i="45"/>
  <c r="R179" i="45" s="1"/>
  <c r="N172" i="45"/>
  <c r="M172" i="45"/>
  <c r="L172" i="45"/>
  <c r="N170" i="45"/>
  <c r="M170" i="45"/>
  <c r="L170" i="45"/>
  <c r="N168" i="45"/>
  <c r="T168" i="45" s="1"/>
  <c r="M168" i="45"/>
  <c r="S168" i="45" s="1"/>
  <c r="L168" i="45"/>
  <c r="R168" i="45" s="1"/>
  <c r="N167" i="45"/>
  <c r="T167" i="45" s="1"/>
  <c r="M167" i="45"/>
  <c r="S167" i="45" s="1"/>
  <c r="L167" i="45"/>
  <c r="R167" i="45" s="1"/>
  <c r="N164" i="45"/>
  <c r="T164" i="45" s="1"/>
  <c r="M164" i="45"/>
  <c r="S164" i="45" s="1"/>
  <c r="L164" i="45"/>
  <c r="R164" i="45" s="1"/>
  <c r="N163" i="45"/>
  <c r="T163" i="45" s="1"/>
  <c r="M163" i="45"/>
  <c r="S163" i="45" s="1"/>
  <c r="L163" i="45"/>
  <c r="R163" i="45" s="1"/>
  <c r="N162" i="45"/>
  <c r="T162" i="45" s="1"/>
  <c r="M162" i="45"/>
  <c r="S162" i="45" s="1"/>
  <c r="L162" i="45"/>
  <c r="R162" i="45" s="1"/>
  <c r="N161" i="45"/>
  <c r="T161" i="45" s="1"/>
  <c r="M161" i="45"/>
  <c r="S161" i="45" s="1"/>
  <c r="L161" i="45"/>
  <c r="R161" i="45" s="1"/>
  <c r="N159" i="45"/>
  <c r="M159" i="45"/>
  <c r="L159" i="45"/>
  <c r="N157" i="45"/>
  <c r="T157" i="45" s="1"/>
  <c r="M157" i="45"/>
  <c r="S157" i="45" s="1"/>
  <c r="L157" i="45"/>
  <c r="R157" i="45" s="1"/>
  <c r="N156" i="45"/>
  <c r="T156" i="45" s="1"/>
  <c r="M156" i="45"/>
  <c r="S156" i="45" s="1"/>
  <c r="L156" i="45"/>
  <c r="R156" i="45" s="1"/>
  <c r="N155" i="45"/>
  <c r="T155" i="45" s="1"/>
  <c r="M155" i="45"/>
  <c r="S155" i="45" s="1"/>
  <c r="L155" i="45"/>
  <c r="R155" i="45" s="1"/>
  <c r="N152" i="45"/>
  <c r="T152" i="45" s="1"/>
  <c r="M152" i="45"/>
  <c r="S152" i="45" s="1"/>
  <c r="L152" i="45"/>
  <c r="R152" i="45" s="1"/>
  <c r="N151" i="45"/>
  <c r="T151" i="45" s="1"/>
  <c r="M151" i="45"/>
  <c r="S151" i="45" s="1"/>
  <c r="L151" i="45"/>
  <c r="R151" i="45" s="1"/>
  <c r="N150" i="45"/>
  <c r="T150" i="45" s="1"/>
  <c r="M150" i="45"/>
  <c r="S150" i="45" s="1"/>
  <c r="L150" i="45"/>
  <c r="R150" i="45" s="1"/>
  <c r="N147" i="45"/>
  <c r="T147" i="45" s="1"/>
  <c r="M147" i="45"/>
  <c r="S147" i="45" s="1"/>
  <c r="L147" i="45"/>
  <c r="R147" i="45" s="1"/>
  <c r="N146" i="45"/>
  <c r="T146" i="45" s="1"/>
  <c r="M146" i="45"/>
  <c r="S146" i="45" s="1"/>
  <c r="L146" i="45"/>
  <c r="R146" i="45" s="1"/>
  <c r="N143" i="45"/>
  <c r="T143" i="45" s="1"/>
  <c r="M143" i="45"/>
  <c r="S143" i="45" s="1"/>
  <c r="L143" i="45"/>
  <c r="R143" i="45" s="1"/>
  <c r="N140" i="45"/>
  <c r="T140" i="45" s="1"/>
  <c r="M140" i="45"/>
  <c r="S140" i="45" s="1"/>
  <c r="L140" i="45"/>
  <c r="R140" i="45" s="1"/>
  <c r="N138" i="45"/>
  <c r="T138" i="45" s="1"/>
  <c r="M138" i="45"/>
  <c r="S138" i="45" s="1"/>
  <c r="L138" i="45"/>
  <c r="R138" i="45" s="1"/>
  <c r="N135" i="45"/>
  <c r="T135" i="45" s="1"/>
  <c r="M135" i="45"/>
  <c r="S135" i="45" s="1"/>
  <c r="L135" i="45"/>
  <c r="R135" i="45" s="1"/>
  <c r="N132" i="45"/>
  <c r="T132" i="45" s="1"/>
  <c r="M132" i="45"/>
  <c r="S132" i="45" s="1"/>
  <c r="L132" i="45"/>
  <c r="R132" i="45" s="1"/>
  <c r="N129" i="45"/>
  <c r="M129" i="45"/>
  <c r="L129" i="45"/>
  <c r="N124" i="45"/>
  <c r="M124" i="45"/>
  <c r="L124" i="45"/>
  <c r="N121" i="45"/>
  <c r="T121" i="45" s="1"/>
  <c r="M121" i="45"/>
  <c r="S121" i="45" s="1"/>
  <c r="L121" i="45"/>
  <c r="R121" i="45" s="1"/>
  <c r="N120" i="45"/>
  <c r="M120" i="45"/>
  <c r="L120" i="45"/>
  <c r="N118" i="45"/>
  <c r="T118" i="45" s="1"/>
  <c r="M118" i="45"/>
  <c r="S118" i="45" s="1"/>
  <c r="L118" i="45"/>
  <c r="R118" i="45" s="1"/>
  <c r="N115" i="45"/>
  <c r="T115" i="45" s="1"/>
  <c r="M115" i="45"/>
  <c r="S115" i="45" s="1"/>
  <c r="L115" i="45"/>
  <c r="R115" i="45" s="1"/>
  <c r="N114" i="45"/>
  <c r="T114" i="45" s="1"/>
  <c r="M114" i="45"/>
  <c r="S114" i="45" s="1"/>
  <c r="L114" i="45"/>
  <c r="R114" i="45" s="1"/>
  <c r="N110" i="45"/>
  <c r="T110" i="45" s="1"/>
  <c r="M110" i="45"/>
  <c r="S110" i="45" s="1"/>
  <c r="L110" i="45"/>
  <c r="R110" i="45" s="1"/>
  <c r="N109" i="45"/>
  <c r="T109" i="45" s="1"/>
  <c r="M109" i="45"/>
  <c r="S109" i="45" s="1"/>
  <c r="L109" i="45"/>
  <c r="R109" i="45" s="1"/>
  <c r="N107" i="45"/>
  <c r="T107" i="45" s="1"/>
  <c r="M107" i="45"/>
  <c r="S107" i="45" s="1"/>
  <c r="L107" i="45"/>
  <c r="R107" i="45" s="1"/>
  <c r="N106" i="45"/>
  <c r="T106" i="45" s="1"/>
  <c r="M106" i="45"/>
  <c r="S106" i="45" s="1"/>
  <c r="L106" i="45"/>
  <c r="R106" i="45" s="1"/>
  <c r="N103" i="45"/>
  <c r="T103" i="45" s="1"/>
  <c r="M103" i="45"/>
  <c r="S103" i="45" s="1"/>
  <c r="L103" i="45"/>
  <c r="R103" i="45" s="1"/>
  <c r="N102" i="45"/>
  <c r="T102" i="45" s="1"/>
  <c r="M102" i="45"/>
  <c r="S102" i="45" s="1"/>
  <c r="L102" i="45"/>
  <c r="R102" i="45" s="1"/>
  <c r="N98" i="45"/>
  <c r="T98" i="45" s="1"/>
  <c r="M98" i="45"/>
  <c r="S98" i="45" s="1"/>
  <c r="L98" i="45"/>
  <c r="R98" i="45" s="1"/>
  <c r="N97" i="45"/>
  <c r="T97" i="45" s="1"/>
  <c r="M97" i="45"/>
  <c r="S97" i="45" s="1"/>
  <c r="L97" i="45"/>
  <c r="R97" i="45" s="1"/>
  <c r="N95" i="45"/>
  <c r="T95" i="45" s="1"/>
  <c r="M95" i="45"/>
  <c r="S95" i="45" s="1"/>
  <c r="L95" i="45"/>
  <c r="R95" i="45" s="1"/>
  <c r="N94" i="45"/>
  <c r="T94" i="45" s="1"/>
  <c r="M94" i="45"/>
  <c r="S94" i="45" s="1"/>
  <c r="L94" i="45"/>
  <c r="R94" i="45" s="1"/>
  <c r="N93" i="45"/>
  <c r="T93" i="45" s="1"/>
  <c r="M93" i="45"/>
  <c r="S93" i="45" s="1"/>
  <c r="L93" i="45"/>
  <c r="R93" i="45" s="1"/>
  <c r="N90" i="45"/>
  <c r="T90" i="45" s="1"/>
  <c r="M90" i="45"/>
  <c r="S90" i="45" s="1"/>
  <c r="L90" i="45"/>
  <c r="R90" i="45" s="1"/>
  <c r="N89" i="45"/>
  <c r="T89" i="45" s="1"/>
  <c r="M89" i="45"/>
  <c r="S89" i="45" s="1"/>
  <c r="L89" i="45"/>
  <c r="N86" i="45"/>
  <c r="M86" i="45"/>
  <c r="L86" i="45"/>
  <c r="N83" i="45"/>
  <c r="T83" i="45" s="1"/>
  <c r="M83" i="45"/>
  <c r="S83" i="45" s="1"/>
  <c r="L83" i="45"/>
  <c r="R83" i="45" s="1"/>
  <c r="N82" i="45"/>
  <c r="T82" i="45" s="1"/>
  <c r="M82" i="45"/>
  <c r="S82" i="45" s="1"/>
  <c r="L82" i="45"/>
  <c r="R82" i="45" s="1"/>
  <c r="N79" i="45"/>
  <c r="M79" i="45"/>
  <c r="L79" i="45"/>
  <c r="N76" i="45"/>
  <c r="M76" i="45"/>
  <c r="L76" i="45"/>
  <c r="N73" i="45"/>
  <c r="T73" i="45" s="1"/>
  <c r="M73" i="45"/>
  <c r="S73" i="45" s="1"/>
  <c r="L73" i="45"/>
  <c r="R73" i="45" s="1"/>
  <c r="N72" i="45"/>
  <c r="T72" i="45" s="1"/>
  <c r="M72" i="45"/>
  <c r="S72" i="45" s="1"/>
  <c r="L72" i="45"/>
  <c r="R72" i="45" s="1"/>
  <c r="N68" i="45"/>
  <c r="T68" i="45" s="1"/>
  <c r="M68" i="45"/>
  <c r="S68" i="45" s="1"/>
  <c r="L68" i="45"/>
  <c r="R68" i="45" s="1"/>
  <c r="N64" i="45"/>
  <c r="M64" i="45"/>
  <c r="L64" i="45"/>
  <c r="N62" i="45"/>
  <c r="M62" i="45"/>
  <c r="L62" i="45"/>
  <c r="N59" i="45"/>
  <c r="T59" i="45" s="1"/>
  <c r="M59" i="45"/>
  <c r="S59" i="45" s="1"/>
  <c r="L59" i="45"/>
  <c r="R59" i="45" s="1"/>
  <c r="N58" i="45"/>
  <c r="M58" i="45"/>
  <c r="L58" i="45"/>
  <c r="N55" i="45"/>
  <c r="M55" i="45"/>
  <c r="L55" i="45"/>
  <c r="N53" i="45"/>
  <c r="M53" i="45"/>
  <c r="L53" i="45"/>
  <c r="N50" i="45"/>
  <c r="T50" i="45" s="1"/>
  <c r="M50" i="45"/>
  <c r="S50" i="45" s="1"/>
  <c r="L50" i="45"/>
  <c r="R50" i="45" s="1"/>
  <c r="N49" i="45"/>
  <c r="T49" i="45" s="1"/>
  <c r="M49" i="45"/>
  <c r="S49" i="45" s="1"/>
  <c r="L49" i="45"/>
  <c r="R49" i="45" s="1"/>
  <c r="N47" i="45"/>
  <c r="T47" i="45" s="1"/>
  <c r="M47" i="45"/>
  <c r="S47" i="45" s="1"/>
  <c r="L47" i="45"/>
  <c r="R47" i="45" s="1"/>
  <c r="N44" i="45"/>
  <c r="M44" i="45"/>
  <c r="L44" i="45"/>
  <c r="N42" i="45"/>
  <c r="T42" i="45" s="1"/>
  <c r="M42" i="45"/>
  <c r="S42" i="45" s="1"/>
  <c r="L42" i="45"/>
  <c r="R42" i="45" s="1"/>
  <c r="N41" i="45"/>
  <c r="T41" i="45" s="1"/>
  <c r="M41" i="45"/>
  <c r="S41" i="45" s="1"/>
  <c r="L41" i="45"/>
  <c r="R41" i="45" s="1"/>
  <c r="N39" i="45"/>
  <c r="T39" i="45" s="1"/>
  <c r="M39" i="45"/>
  <c r="S39" i="45" s="1"/>
  <c r="L39" i="45"/>
  <c r="R39" i="45" s="1"/>
  <c r="N38" i="45"/>
  <c r="T38" i="45" s="1"/>
  <c r="M38" i="45"/>
  <c r="S38" i="45" s="1"/>
  <c r="L38" i="45"/>
  <c r="R38" i="45" s="1"/>
  <c r="N36" i="45"/>
  <c r="T36" i="45" s="1"/>
  <c r="M36" i="45"/>
  <c r="S36" i="45" s="1"/>
  <c r="L36" i="45"/>
  <c r="R36" i="45" s="1"/>
  <c r="N35" i="45"/>
  <c r="T35" i="45" s="1"/>
  <c r="M35" i="45"/>
  <c r="S35" i="45" s="1"/>
  <c r="L35" i="45"/>
  <c r="R35" i="45" s="1"/>
  <c r="N34" i="45"/>
  <c r="T34" i="45" s="1"/>
  <c r="M34" i="45"/>
  <c r="S34" i="45" s="1"/>
  <c r="L34" i="45"/>
  <c r="R34" i="45" s="1"/>
  <c r="N31" i="45"/>
  <c r="M31" i="45"/>
  <c r="L31" i="45"/>
  <c r="N29" i="45"/>
  <c r="M29" i="45"/>
  <c r="L29" i="45"/>
  <c r="N27" i="45"/>
  <c r="M27" i="45"/>
  <c r="L27" i="45"/>
  <c r="N25" i="45"/>
  <c r="M25" i="45"/>
  <c r="L25" i="45"/>
  <c r="N21" i="45"/>
  <c r="T21" i="45" s="1"/>
  <c r="M21" i="45"/>
  <c r="S21" i="45" s="1"/>
  <c r="L21" i="45"/>
  <c r="R21" i="45" s="1"/>
  <c r="N20" i="45"/>
  <c r="T20" i="45" s="1"/>
  <c r="M20" i="45"/>
  <c r="S20" i="45" s="1"/>
  <c r="L20" i="45"/>
  <c r="R20" i="45" s="1"/>
  <c r="N19" i="45"/>
  <c r="T19" i="45" s="1"/>
  <c r="M19" i="45"/>
  <c r="S19" i="45" s="1"/>
  <c r="L19" i="45"/>
  <c r="R19" i="45" s="1"/>
  <c r="N18" i="45"/>
  <c r="T18" i="45" s="1"/>
  <c r="M18" i="45"/>
  <c r="S18" i="45" s="1"/>
  <c r="L18" i="45"/>
  <c r="N17" i="45"/>
  <c r="T17" i="45" s="1"/>
  <c r="M17" i="45"/>
  <c r="S17" i="45" s="1"/>
  <c r="L17" i="45"/>
  <c r="R17" i="45" s="1"/>
  <c r="G281" i="45"/>
  <c r="G279" i="45" s="1"/>
  <c r="H277" i="45"/>
  <c r="F277" i="45"/>
  <c r="H274" i="45"/>
  <c r="G274" i="45"/>
  <c r="F274" i="45"/>
  <c r="H269" i="45"/>
  <c r="H265" i="45" s="1"/>
  <c r="G269" i="45"/>
  <c r="G265" i="45" s="1"/>
  <c r="F269" i="45"/>
  <c r="F265" i="45" s="1"/>
  <c r="H229" i="45"/>
  <c r="G229" i="45"/>
  <c r="F229" i="45"/>
  <c r="H226" i="45"/>
  <c r="N226" i="45" s="1"/>
  <c r="T226" i="45" s="1"/>
  <c r="G226" i="45"/>
  <c r="M226" i="45" s="1"/>
  <c r="S226" i="45" s="1"/>
  <c r="F226" i="45"/>
  <c r="L226" i="45" s="1"/>
  <c r="R226" i="45" s="1"/>
  <c r="H198" i="45"/>
  <c r="G198" i="45"/>
  <c r="F198" i="45"/>
  <c r="H184" i="45"/>
  <c r="N184" i="45" s="1"/>
  <c r="T184" i="45" s="1"/>
  <c r="G184" i="45"/>
  <c r="M184" i="45" s="1"/>
  <c r="S184" i="45" s="1"/>
  <c r="F184" i="45"/>
  <c r="L184" i="45" s="1"/>
  <c r="R184" i="45" s="1"/>
  <c r="H178" i="45"/>
  <c r="H177" i="45" s="1"/>
  <c r="G178" i="45"/>
  <c r="G177" i="45" s="1"/>
  <c r="F178" i="45"/>
  <c r="F177" i="45" s="1"/>
  <c r="H169" i="45"/>
  <c r="G169" i="45"/>
  <c r="F169" i="45"/>
  <c r="H166" i="45"/>
  <c r="G166" i="45"/>
  <c r="F166" i="45"/>
  <c r="H160" i="45"/>
  <c r="G160" i="45"/>
  <c r="F160" i="45"/>
  <c r="H158" i="45"/>
  <c r="G158" i="45"/>
  <c r="F158" i="45"/>
  <c r="H154" i="45"/>
  <c r="H153" i="45" s="1"/>
  <c r="G154" i="45"/>
  <c r="G153" i="45" s="1"/>
  <c r="F154" i="45"/>
  <c r="F153" i="45" s="1"/>
  <c r="H149" i="45"/>
  <c r="H148" i="45" s="1"/>
  <c r="G149" i="45"/>
  <c r="G148" i="45" s="1"/>
  <c r="F149" i="45"/>
  <c r="F148" i="45" s="1"/>
  <c r="H145" i="45"/>
  <c r="H144" i="45" s="1"/>
  <c r="G145" i="45"/>
  <c r="G144" i="45" s="1"/>
  <c r="F145" i="45"/>
  <c r="F144" i="45" s="1"/>
  <c r="H142" i="45"/>
  <c r="H141" i="45" s="1"/>
  <c r="N141" i="45" s="1"/>
  <c r="T141" i="45" s="1"/>
  <c r="G142" i="45"/>
  <c r="G141" i="45" s="1"/>
  <c r="M141" i="45" s="1"/>
  <c r="S141" i="45" s="1"/>
  <c r="F142" i="45"/>
  <c r="F141" i="45" s="1"/>
  <c r="L141" i="45" s="1"/>
  <c r="R141" i="45" s="1"/>
  <c r="H139" i="45"/>
  <c r="N139" i="45" s="1"/>
  <c r="T139" i="45" s="1"/>
  <c r="G139" i="45"/>
  <c r="M139" i="45" s="1"/>
  <c r="S139" i="45" s="1"/>
  <c r="F139" i="45"/>
  <c r="L139" i="45" s="1"/>
  <c r="R139" i="45" s="1"/>
  <c r="H137" i="45"/>
  <c r="H136" i="45" s="1"/>
  <c r="G137" i="45"/>
  <c r="G136" i="45" s="1"/>
  <c r="F137" i="45"/>
  <c r="F136" i="45" s="1"/>
  <c r="H134" i="45"/>
  <c r="H133" i="45" s="1"/>
  <c r="G134" i="45"/>
  <c r="G133" i="45" s="1"/>
  <c r="F134" i="45"/>
  <c r="F133" i="45" s="1"/>
  <c r="H131" i="45"/>
  <c r="H130" i="45" s="1"/>
  <c r="G131" i="45"/>
  <c r="G130" i="45" s="1"/>
  <c r="F131" i="45"/>
  <c r="F130" i="45" s="1"/>
  <c r="H128" i="45"/>
  <c r="H127" i="45" s="1"/>
  <c r="G128" i="45"/>
  <c r="G127" i="45" s="1"/>
  <c r="F128" i="45"/>
  <c r="F127" i="45" s="1"/>
  <c r="H123" i="45"/>
  <c r="H122" i="45" s="1"/>
  <c r="G123" i="45"/>
  <c r="G122" i="45" s="1"/>
  <c r="F123" i="45"/>
  <c r="F122" i="45" s="1"/>
  <c r="H119" i="45"/>
  <c r="H117" i="45" s="1"/>
  <c r="H116" i="45" s="1"/>
  <c r="G119" i="45"/>
  <c r="G117" i="45" s="1"/>
  <c r="G116" i="45" s="1"/>
  <c r="F119" i="45"/>
  <c r="H113" i="45"/>
  <c r="H112" i="45" s="1"/>
  <c r="G113" i="45"/>
  <c r="G112" i="45" s="1"/>
  <c r="F113" i="45"/>
  <c r="F112" i="45" s="1"/>
  <c r="H108" i="45"/>
  <c r="G108" i="45"/>
  <c r="F108" i="45"/>
  <c r="H105" i="45"/>
  <c r="G105" i="45"/>
  <c r="F105" i="45"/>
  <c r="H101" i="45"/>
  <c r="H100" i="45" s="1"/>
  <c r="G101" i="45"/>
  <c r="G100" i="45" s="1"/>
  <c r="F101" i="45"/>
  <c r="F100" i="45" s="1"/>
  <c r="H96" i="45"/>
  <c r="H92" i="45" s="1"/>
  <c r="H91" i="45" s="1"/>
  <c r="G96" i="45"/>
  <c r="G92" i="45" s="1"/>
  <c r="G91" i="45" s="1"/>
  <c r="F96" i="45"/>
  <c r="F92" i="45" s="1"/>
  <c r="F91" i="45" s="1"/>
  <c r="H88" i="45"/>
  <c r="H87" i="45" s="1"/>
  <c r="G88" i="45"/>
  <c r="G87" i="45" s="1"/>
  <c r="F88" i="45"/>
  <c r="F87" i="45" s="1"/>
  <c r="H85" i="45"/>
  <c r="H84" i="45" s="1"/>
  <c r="G85" i="45"/>
  <c r="G84" i="45" s="1"/>
  <c r="F85" i="45"/>
  <c r="F84" i="45" s="1"/>
  <c r="H81" i="45"/>
  <c r="H80" i="45" s="1"/>
  <c r="G81" i="45"/>
  <c r="G80" i="45" s="1"/>
  <c r="F81" i="45"/>
  <c r="F80" i="45" s="1"/>
  <c r="H78" i="45"/>
  <c r="H77" i="45" s="1"/>
  <c r="G78" i="45"/>
  <c r="G77" i="45" s="1"/>
  <c r="F78" i="45"/>
  <c r="F77" i="45" s="1"/>
  <c r="H75" i="45"/>
  <c r="H74" i="45" s="1"/>
  <c r="G75" i="45"/>
  <c r="G74" i="45" s="1"/>
  <c r="F75" i="45"/>
  <c r="F74" i="45" s="1"/>
  <c r="H71" i="45"/>
  <c r="H70" i="45" s="1"/>
  <c r="G71" i="45"/>
  <c r="G70" i="45" s="1"/>
  <c r="F71" i="45"/>
  <c r="F70" i="45" s="1"/>
  <c r="H67" i="45"/>
  <c r="N67" i="45" s="1"/>
  <c r="T67" i="45" s="1"/>
  <c r="G67" i="45"/>
  <c r="M67" i="45" s="1"/>
  <c r="S67" i="45" s="1"/>
  <c r="F67" i="45"/>
  <c r="H63" i="45"/>
  <c r="G63" i="45"/>
  <c r="F63" i="45"/>
  <c r="H61" i="45"/>
  <c r="G61" i="45"/>
  <c r="F61" i="45"/>
  <c r="H57" i="45"/>
  <c r="G57" i="45"/>
  <c r="F57" i="45"/>
  <c r="H54" i="45"/>
  <c r="G54" i="45"/>
  <c r="F54" i="45"/>
  <c r="H52" i="45"/>
  <c r="G52" i="45"/>
  <c r="F52" i="45"/>
  <c r="H48" i="45"/>
  <c r="G48" i="45"/>
  <c r="F48" i="45"/>
  <c r="H46" i="45"/>
  <c r="G46" i="45"/>
  <c r="M46" i="45" s="1"/>
  <c r="S46" i="45" s="1"/>
  <c r="F46" i="45"/>
  <c r="H43" i="45"/>
  <c r="G43" i="45"/>
  <c r="F43" i="45"/>
  <c r="H40" i="45"/>
  <c r="G40" i="45"/>
  <c r="F40" i="45"/>
  <c r="H37" i="45"/>
  <c r="G37" i="45"/>
  <c r="F37" i="45"/>
  <c r="H33" i="45"/>
  <c r="G33" i="45"/>
  <c r="F33" i="45"/>
  <c r="H30" i="45"/>
  <c r="G30" i="45"/>
  <c r="F30" i="45"/>
  <c r="H28" i="45"/>
  <c r="G28" i="45"/>
  <c r="F28" i="45"/>
  <c r="H26" i="45"/>
  <c r="G26" i="45"/>
  <c r="F26" i="45"/>
  <c r="H24" i="45"/>
  <c r="G24" i="45"/>
  <c r="F24" i="45"/>
  <c r="H16" i="45"/>
  <c r="H15" i="45" s="1"/>
  <c r="G16" i="45"/>
  <c r="G15" i="45" s="1"/>
  <c r="F16" i="45"/>
  <c r="F15" i="45" s="1"/>
  <c r="R18" i="45" l="1"/>
  <c r="L16" i="45"/>
  <c r="T275" i="45"/>
  <c r="T274" i="45" s="1"/>
  <c r="N274" i="45"/>
  <c r="S275" i="45"/>
  <c r="S274" i="45" s="1"/>
  <c r="M274" i="45"/>
  <c r="R275" i="45"/>
  <c r="R274" i="45" s="1"/>
  <c r="L274" i="45"/>
  <c r="R40" i="45"/>
  <c r="T172" i="45"/>
  <c r="T171" i="45" s="1"/>
  <c r="N171" i="45"/>
  <c r="R172" i="45"/>
  <c r="R171" i="45" s="1"/>
  <c r="L171" i="45"/>
  <c r="S172" i="45"/>
  <c r="S171" i="45" s="1"/>
  <c r="M171" i="45"/>
  <c r="R37" i="45"/>
  <c r="T40" i="45"/>
  <c r="T48" i="45"/>
  <c r="T88" i="45"/>
  <c r="T87" i="45" s="1"/>
  <c r="S101" i="45"/>
  <c r="S100" i="45" s="1"/>
  <c r="S108" i="45"/>
  <c r="R166" i="45"/>
  <c r="J104" i="45"/>
  <c r="J99" i="45" s="1"/>
  <c r="T71" i="45"/>
  <c r="T70" i="45" s="1"/>
  <c r="T81" i="45"/>
  <c r="T80" i="45" s="1"/>
  <c r="S88" i="45"/>
  <c r="S87" i="45" s="1"/>
  <c r="R101" i="45"/>
  <c r="R100" i="45" s="1"/>
  <c r="I104" i="45"/>
  <c r="I99" i="45" s="1"/>
  <c r="F117" i="45"/>
  <c r="F116" i="45" s="1"/>
  <c r="F111" i="45" s="1"/>
  <c r="R108" i="45"/>
  <c r="T145" i="45"/>
  <c r="T144" i="45" s="1"/>
  <c r="R16" i="45"/>
  <c r="R96" i="45"/>
  <c r="R92" i="45" s="1"/>
  <c r="R91" i="45" s="1"/>
  <c r="T108" i="45"/>
  <c r="R145" i="45"/>
  <c r="R144" i="45" s="1"/>
  <c r="S149" i="45"/>
  <c r="S148" i="45" s="1"/>
  <c r="T149" i="45"/>
  <c r="T148" i="45" s="1"/>
  <c r="R154" i="45"/>
  <c r="R153" i="45" s="1"/>
  <c r="S154" i="45"/>
  <c r="S153" i="45" s="1"/>
  <c r="R160" i="45"/>
  <c r="S160" i="45"/>
  <c r="S166" i="45"/>
  <c r="N26" i="45"/>
  <c r="T27" i="45"/>
  <c r="T26" i="45" s="1"/>
  <c r="L30" i="45"/>
  <c r="R31" i="45"/>
  <c r="R30" i="45" s="1"/>
  <c r="L43" i="45"/>
  <c r="R44" i="45"/>
  <c r="R43" i="45" s="1"/>
  <c r="L52" i="45"/>
  <c r="R53" i="45"/>
  <c r="R52" i="45" s="1"/>
  <c r="N57" i="45"/>
  <c r="T58" i="45"/>
  <c r="T57" i="45" s="1"/>
  <c r="M63" i="45"/>
  <c r="S64" i="45"/>
  <c r="S63" i="45" s="1"/>
  <c r="N78" i="45"/>
  <c r="N77" i="45" s="1"/>
  <c r="T79" i="45"/>
  <c r="T78" i="45" s="1"/>
  <c r="T77" i="45" s="1"/>
  <c r="M85" i="45"/>
  <c r="M84" i="45" s="1"/>
  <c r="S86" i="45"/>
  <c r="S85" i="45" s="1"/>
  <c r="S84" i="45" s="1"/>
  <c r="L123" i="45"/>
  <c r="L122" i="45" s="1"/>
  <c r="R124" i="45"/>
  <c r="R123" i="45" s="1"/>
  <c r="R122" i="45" s="1"/>
  <c r="S16" i="45"/>
  <c r="N24" i="45"/>
  <c r="T25" i="45"/>
  <c r="T24" i="45" s="1"/>
  <c r="T33" i="45"/>
  <c r="M52" i="45"/>
  <c r="S53" i="45"/>
  <c r="S52" i="45" s="1"/>
  <c r="M61" i="45"/>
  <c r="S62" i="45"/>
  <c r="S61" i="45" s="1"/>
  <c r="N63" i="45"/>
  <c r="T64" i="45"/>
  <c r="T63" i="45" s="1"/>
  <c r="N75" i="45"/>
  <c r="N74" i="45" s="1"/>
  <c r="T76" i="45"/>
  <c r="T75" i="45" s="1"/>
  <c r="T74" i="45" s="1"/>
  <c r="N85" i="45"/>
  <c r="N84" i="45" s="1"/>
  <c r="T86" i="45"/>
  <c r="T85" i="45" s="1"/>
  <c r="T84" i="45" s="1"/>
  <c r="T101" i="45"/>
  <c r="T100" i="45" s="1"/>
  <c r="R113" i="45"/>
  <c r="R112" i="45" s="1"/>
  <c r="N128" i="45"/>
  <c r="N127" i="45" s="1"/>
  <c r="T129" i="45"/>
  <c r="T128" i="45" s="1"/>
  <c r="T127" i="45" s="1"/>
  <c r="L158" i="45"/>
  <c r="R159" i="45"/>
  <c r="R158" i="45" s="1"/>
  <c r="T198" i="45"/>
  <c r="T182" i="45" s="1"/>
  <c r="S229" i="45"/>
  <c r="T229" i="45"/>
  <c r="T210" i="45" s="1"/>
  <c r="T16" i="45"/>
  <c r="L26" i="45"/>
  <c r="R27" i="45"/>
  <c r="R26" i="45" s="1"/>
  <c r="M28" i="45"/>
  <c r="S29" i="45"/>
  <c r="S28" i="45" s="1"/>
  <c r="N30" i="45"/>
  <c r="T31" i="45"/>
  <c r="T30" i="45" s="1"/>
  <c r="T37" i="45"/>
  <c r="N43" i="45"/>
  <c r="T44" i="45"/>
  <c r="T43" i="45" s="1"/>
  <c r="R48" i="45"/>
  <c r="N52" i="45"/>
  <c r="T53" i="45"/>
  <c r="T52" i="45" s="1"/>
  <c r="L57" i="45"/>
  <c r="R58" i="45"/>
  <c r="R57" i="45" s="1"/>
  <c r="N61" i="45"/>
  <c r="T62" i="45"/>
  <c r="T61" i="45" s="1"/>
  <c r="S71" i="45"/>
  <c r="S70" i="45" s="1"/>
  <c r="L78" i="45"/>
  <c r="L77" i="45" s="1"/>
  <c r="R79" i="45"/>
  <c r="R78" i="45" s="1"/>
  <c r="R77" i="45" s="1"/>
  <c r="S81" i="45"/>
  <c r="S80" i="45" s="1"/>
  <c r="L88" i="45"/>
  <c r="L87" i="45" s="1"/>
  <c r="R89" i="45"/>
  <c r="R88" i="45" s="1"/>
  <c r="R87" i="45" s="1"/>
  <c r="S96" i="45"/>
  <c r="S92" i="45" s="1"/>
  <c r="S91" i="45" s="1"/>
  <c r="S105" i="45"/>
  <c r="S104" i="45" s="1"/>
  <c r="T105" i="45"/>
  <c r="S113" i="45"/>
  <c r="S112" i="45" s="1"/>
  <c r="T113" i="45"/>
  <c r="T112" i="45" s="1"/>
  <c r="L119" i="45"/>
  <c r="L117" i="45" s="1"/>
  <c r="L116" i="45" s="1"/>
  <c r="R120" i="45"/>
  <c r="R119" i="45" s="1"/>
  <c r="R117" i="45" s="1"/>
  <c r="R116" i="45" s="1"/>
  <c r="N123" i="45"/>
  <c r="N122" i="45" s="1"/>
  <c r="T124" i="45"/>
  <c r="T123" i="45" s="1"/>
  <c r="T122" i="45" s="1"/>
  <c r="S145" i="45"/>
  <c r="S144" i="45" s="1"/>
  <c r="T154" i="45"/>
  <c r="T153" i="45" s="1"/>
  <c r="M158" i="45"/>
  <c r="S159" i="45"/>
  <c r="S158" i="45" s="1"/>
  <c r="T160" i="45"/>
  <c r="T166" i="45"/>
  <c r="L169" i="45"/>
  <c r="R170" i="45"/>
  <c r="R169" i="45" s="1"/>
  <c r="R198" i="45"/>
  <c r="R182" i="45" s="1"/>
  <c r="R15" i="45"/>
  <c r="M24" i="45"/>
  <c r="S25" i="45"/>
  <c r="S24" i="45" s="1"/>
  <c r="M54" i="45"/>
  <c r="S55" i="45"/>
  <c r="S54" i="45" s="1"/>
  <c r="L61" i="45"/>
  <c r="R62" i="45"/>
  <c r="R61" i="45" s="1"/>
  <c r="M75" i="45"/>
  <c r="M74" i="45" s="1"/>
  <c r="S76" i="45"/>
  <c r="S75" i="45" s="1"/>
  <c r="S74" i="45" s="1"/>
  <c r="N119" i="45"/>
  <c r="N117" i="45" s="1"/>
  <c r="N116" i="45" s="1"/>
  <c r="T120" i="45"/>
  <c r="T119" i="45" s="1"/>
  <c r="T117" i="45" s="1"/>
  <c r="T116" i="45" s="1"/>
  <c r="M128" i="45"/>
  <c r="M127" i="45" s="1"/>
  <c r="S129" i="45"/>
  <c r="S128" i="45" s="1"/>
  <c r="S127" i="45" s="1"/>
  <c r="N169" i="45"/>
  <c r="T170" i="45"/>
  <c r="T169" i="45" s="1"/>
  <c r="L28" i="45"/>
  <c r="R29" i="45"/>
  <c r="R28" i="45" s="1"/>
  <c r="M30" i="45"/>
  <c r="S31" i="45"/>
  <c r="S30" i="45" s="1"/>
  <c r="S37" i="45"/>
  <c r="M43" i="45"/>
  <c r="S44" i="45"/>
  <c r="S43" i="45" s="1"/>
  <c r="N54" i="45"/>
  <c r="T55" i="45"/>
  <c r="T54" i="45" s="1"/>
  <c r="R71" i="45"/>
  <c r="R70" i="45" s="1"/>
  <c r="R81" i="45"/>
  <c r="R80" i="45" s="1"/>
  <c r="R105" i="45"/>
  <c r="M123" i="45"/>
  <c r="M122" i="45" s="1"/>
  <c r="S124" i="45"/>
  <c r="S123" i="45" s="1"/>
  <c r="S122" i="45" s="1"/>
  <c r="S198" i="45"/>
  <c r="S182" i="45" s="1"/>
  <c r="L24" i="45"/>
  <c r="R25" i="45"/>
  <c r="R24" i="45" s="1"/>
  <c r="M26" i="45"/>
  <c r="S27" i="45"/>
  <c r="S26" i="45" s="1"/>
  <c r="N28" i="45"/>
  <c r="T29" i="45"/>
  <c r="T28" i="45" s="1"/>
  <c r="R33" i="45"/>
  <c r="S33" i="45"/>
  <c r="S40" i="45"/>
  <c r="S48" i="45"/>
  <c r="L54" i="45"/>
  <c r="R55" i="45"/>
  <c r="R54" i="45" s="1"/>
  <c r="M57" i="45"/>
  <c r="S58" i="45"/>
  <c r="S57" i="45" s="1"/>
  <c r="L63" i="45"/>
  <c r="R64" i="45"/>
  <c r="R63" i="45" s="1"/>
  <c r="L75" i="45"/>
  <c r="L74" i="45" s="1"/>
  <c r="R76" i="45"/>
  <c r="R75" i="45" s="1"/>
  <c r="R74" i="45" s="1"/>
  <c r="M78" i="45"/>
  <c r="M77" i="45" s="1"/>
  <c r="S79" i="45"/>
  <c r="S78" i="45" s="1"/>
  <c r="S77" i="45" s="1"/>
  <c r="L85" i="45"/>
  <c r="L84" i="45" s="1"/>
  <c r="R86" i="45"/>
  <c r="R85" i="45" s="1"/>
  <c r="R84" i="45" s="1"/>
  <c r="T96" i="45"/>
  <c r="T92" i="45" s="1"/>
  <c r="T91" i="45" s="1"/>
  <c r="M119" i="45"/>
  <c r="M117" i="45" s="1"/>
  <c r="M116" i="45" s="1"/>
  <c r="S120" i="45"/>
  <c r="S119" i="45" s="1"/>
  <c r="S117" i="45" s="1"/>
  <c r="S116" i="45" s="1"/>
  <c r="L128" i="45"/>
  <c r="L127" i="45" s="1"/>
  <c r="R129" i="45"/>
  <c r="R128" i="45" s="1"/>
  <c r="R127" i="45" s="1"/>
  <c r="R149" i="45"/>
  <c r="R148" i="45" s="1"/>
  <c r="N158" i="45"/>
  <c r="T159" i="45"/>
  <c r="T158" i="45" s="1"/>
  <c r="M169" i="45"/>
  <c r="S170" i="45"/>
  <c r="S169" i="45" s="1"/>
  <c r="R229" i="45"/>
  <c r="R210" i="45" s="1"/>
  <c r="S210" i="45"/>
  <c r="L67" i="45"/>
  <c r="R67" i="45" s="1"/>
  <c r="L46" i="45"/>
  <c r="R46" i="45" s="1"/>
  <c r="N279" i="45"/>
  <c r="I23" i="45"/>
  <c r="I22" i="45" s="1"/>
  <c r="L279" i="45"/>
  <c r="I15" i="45"/>
  <c r="I51" i="45"/>
  <c r="I45" i="45" s="1"/>
  <c r="I165" i="45"/>
  <c r="L229" i="45"/>
  <c r="L210" i="45" s="1"/>
  <c r="J60" i="45"/>
  <c r="J56" i="45" s="1"/>
  <c r="I60" i="45"/>
  <c r="I56" i="45" s="1"/>
  <c r="N178" i="45"/>
  <c r="T178" i="45" s="1"/>
  <c r="T177" i="45" s="1"/>
  <c r="I32" i="45"/>
  <c r="J51" i="45"/>
  <c r="J45" i="45" s="1"/>
  <c r="H165" i="45"/>
  <c r="N46" i="45"/>
  <c r="T46" i="45" s="1"/>
  <c r="F51" i="45"/>
  <c r="F45" i="45" s="1"/>
  <c r="M37" i="45"/>
  <c r="N88" i="45"/>
  <c r="N87" i="45" s="1"/>
  <c r="M101" i="45"/>
  <c r="M100" i="45" s="1"/>
  <c r="M108" i="45"/>
  <c r="N269" i="45"/>
  <c r="J165" i="45"/>
  <c r="G104" i="45"/>
  <c r="G99" i="45" s="1"/>
  <c r="G165" i="45"/>
  <c r="L134" i="45"/>
  <c r="M145" i="45"/>
  <c r="M144" i="45" s="1"/>
  <c r="N154" i="45"/>
  <c r="N153" i="45" s="1"/>
  <c r="N166" i="45"/>
  <c r="K15" i="45"/>
  <c r="J32" i="45"/>
  <c r="M48" i="45"/>
  <c r="L101" i="45"/>
  <c r="L100" i="45" s="1"/>
  <c r="N105" i="45"/>
  <c r="L108" i="45"/>
  <c r="L166" i="45"/>
  <c r="N149" i="45"/>
  <c r="N148" i="45" s="1"/>
  <c r="L154" i="45"/>
  <c r="L153" i="45" s="1"/>
  <c r="M16" i="45"/>
  <c r="M300" i="45" s="1"/>
  <c r="L33" i="45"/>
  <c r="M33" i="45"/>
  <c r="M40" i="45"/>
  <c r="N40" i="45"/>
  <c r="M71" i="45"/>
  <c r="M70" i="45" s="1"/>
  <c r="M81" i="45"/>
  <c r="M80" i="45" s="1"/>
  <c r="M96" i="45"/>
  <c r="M92" i="45" s="1"/>
  <c r="M91" i="45" s="1"/>
  <c r="M105" i="45"/>
  <c r="M113" i="45"/>
  <c r="M112" i="45" s="1"/>
  <c r="L81" i="45"/>
  <c r="L80" i="45" s="1"/>
  <c r="L96" i="45"/>
  <c r="L92" i="45" s="1"/>
  <c r="L91" i="45" s="1"/>
  <c r="L113" i="45"/>
  <c r="L112" i="45" s="1"/>
  <c r="G277" i="45"/>
  <c r="G51" i="45"/>
  <c r="G45" i="45" s="1"/>
  <c r="L300" i="45"/>
  <c r="L37" i="45"/>
  <c r="L48" i="45"/>
  <c r="L71" i="45"/>
  <c r="L70" i="45" s="1"/>
  <c r="N101" i="45"/>
  <c r="N100" i="45" s="1"/>
  <c r="L105" i="45"/>
  <c r="N108" i="45"/>
  <c r="N145" i="45"/>
  <c r="N144" i="45" s="1"/>
  <c r="L149" i="45"/>
  <c r="L148" i="45" s="1"/>
  <c r="L198" i="45"/>
  <c r="L182" i="45" s="1"/>
  <c r="M198" i="45"/>
  <c r="M182" i="45" s="1"/>
  <c r="M281" i="45"/>
  <c r="J15" i="45"/>
  <c r="L131" i="45"/>
  <c r="L142" i="45"/>
  <c r="R142" i="45" s="1"/>
  <c r="M149" i="45"/>
  <c r="M148" i="45" s="1"/>
  <c r="L178" i="45"/>
  <c r="L269" i="45"/>
  <c r="J23" i="45"/>
  <c r="J22" i="45" s="1"/>
  <c r="N137" i="45"/>
  <c r="N33" i="45"/>
  <c r="F69" i="45"/>
  <c r="F66" i="45" s="1"/>
  <c r="F182" i="45"/>
  <c r="G182" i="45"/>
  <c r="N16" i="45"/>
  <c r="N300" i="45" s="1"/>
  <c r="N37" i="45"/>
  <c r="L40" i="45"/>
  <c r="N48" i="45"/>
  <c r="N71" i="45"/>
  <c r="N70" i="45" s="1"/>
  <c r="N81" i="45"/>
  <c r="N80" i="45" s="1"/>
  <c r="M88" i="45"/>
  <c r="M87" i="45" s="1"/>
  <c r="N96" i="45"/>
  <c r="N92" i="45" s="1"/>
  <c r="N91" i="45" s="1"/>
  <c r="N113" i="45"/>
  <c r="N112" i="45" s="1"/>
  <c r="N134" i="45"/>
  <c r="L137" i="45"/>
  <c r="M142" i="45"/>
  <c r="S142" i="45" s="1"/>
  <c r="L145" i="45"/>
  <c r="L144" i="45" s="1"/>
  <c r="M154" i="45"/>
  <c r="M153" i="45" s="1"/>
  <c r="M166" i="45"/>
  <c r="M178" i="45"/>
  <c r="N198" i="45"/>
  <c r="N182" i="45" s="1"/>
  <c r="M269" i="45"/>
  <c r="H111" i="45"/>
  <c r="N131" i="45"/>
  <c r="M134" i="45"/>
  <c r="M160" i="45"/>
  <c r="I69" i="45"/>
  <c r="I66" i="45" s="1"/>
  <c r="M131" i="45"/>
  <c r="M137" i="45"/>
  <c r="N142" i="45"/>
  <c r="T142" i="45" s="1"/>
  <c r="N160" i="45"/>
  <c r="L160" i="45"/>
  <c r="F210" i="45"/>
  <c r="N229" i="45"/>
  <c r="N210" i="45" s="1"/>
  <c r="M229" i="45"/>
  <c r="M210" i="45" s="1"/>
  <c r="I176" i="45"/>
  <c r="I175" i="45" s="1"/>
  <c r="J176" i="45"/>
  <c r="J175" i="45" s="1"/>
  <c r="K176" i="45"/>
  <c r="K175" i="45" s="1"/>
  <c r="K165" i="45"/>
  <c r="I126" i="45"/>
  <c r="J126" i="45"/>
  <c r="K126" i="45"/>
  <c r="J111" i="45"/>
  <c r="I111" i="45"/>
  <c r="K111" i="45"/>
  <c r="K104" i="45"/>
  <c r="K99" i="45" s="1"/>
  <c r="J69" i="45"/>
  <c r="J66" i="45" s="1"/>
  <c r="K69" i="45"/>
  <c r="K66" i="45" s="1"/>
  <c r="K60" i="45"/>
  <c r="K56" i="45" s="1"/>
  <c r="K51" i="45"/>
  <c r="K45" i="45" s="1"/>
  <c r="K23" i="45"/>
  <c r="K22" i="45" s="1"/>
  <c r="K32" i="45"/>
  <c r="F32" i="45"/>
  <c r="G69" i="45"/>
  <c r="G66" i="45" s="1"/>
  <c r="H32" i="45"/>
  <c r="F60" i="45"/>
  <c r="F56" i="45" s="1"/>
  <c r="G60" i="45"/>
  <c r="G56" i="45" s="1"/>
  <c r="H104" i="45"/>
  <c r="H99" i="45" s="1"/>
  <c r="H23" i="45"/>
  <c r="H22" i="45" s="1"/>
  <c r="G23" i="45"/>
  <c r="G22" i="45" s="1"/>
  <c r="H126" i="45"/>
  <c r="F126" i="45"/>
  <c r="F23" i="45"/>
  <c r="F22" i="45" s="1"/>
  <c r="H60" i="45"/>
  <c r="H56" i="45" s="1"/>
  <c r="F104" i="45"/>
  <c r="F99" i="45" s="1"/>
  <c r="F165" i="45"/>
  <c r="H51" i="45"/>
  <c r="H45" i="45" s="1"/>
  <c r="G111" i="45"/>
  <c r="H182" i="45"/>
  <c r="H210" i="45"/>
  <c r="G32" i="45"/>
  <c r="F300" i="45"/>
  <c r="G300" i="45"/>
  <c r="H300" i="45"/>
  <c r="H69" i="45"/>
  <c r="H66" i="45" s="1"/>
  <c r="G126" i="45"/>
  <c r="G210" i="45"/>
  <c r="L277" i="45" l="1"/>
  <c r="R279" i="45"/>
  <c r="N277" i="45"/>
  <c r="T279" i="45"/>
  <c r="T277" i="45" s="1"/>
  <c r="S99" i="45"/>
  <c r="S300" i="45"/>
  <c r="T300" i="45"/>
  <c r="R300" i="45"/>
  <c r="S165" i="45"/>
  <c r="J125" i="45"/>
  <c r="J65" i="45" s="1"/>
  <c r="M104" i="45"/>
  <c r="M99" i="45" s="1"/>
  <c r="M51" i="45"/>
  <c r="M45" i="45" s="1"/>
  <c r="L51" i="45"/>
  <c r="L45" i="45" s="1"/>
  <c r="L165" i="45"/>
  <c r="T104" i="45"/>
  <c r="T99" i="45" s="1"/>
  <c r="M165" i="45"/>
  <c r="L60" i="45"/>
  <c r="L56" i="45" s="1"/>
  <c r="R165" i="45"/>
  <c r="N51" i="45"/>
  <c r="M60" i="45"/>
  <c r="M56" i="45" s="1"/>
  <c r="N165" i="45"/>
  <c r="I297" i="45"/>
  <c r="N23" i="45"/>
  <c r="N22" i="45" s="1"/>
  <c r="L23" i="45"/>
  <c r="L22" i="45" s="1"/>
  <c r="R69" i="45"/>
  <c r="R66" i="45" s="1"/>
  <c r="T69" i="45"/>
  <c r="T66" i="45" s="1"/>
  <c r="S60" i="45"/>
  <c r="S56" i="45" s="1"/>
  <c r="I14" i="45"/>
  <c r="N60" i="45"/>
  <c r="N56" i="45" s="1"/>
  <c r="M23" i="45"/>
  <c r="M22" i="45" s="1"/>
  <c r="R32" i="45"/>
  <c r="R104" i="45"/>
  <c r="R99" i="45" s="1"/>
  <c r="T23" i="45"/>
  <c r="T22" i="45" s="1"/>
  <c r="R60" i="45"/>
  <c r="R56" i="45" s="1"/>
  <c r="R111" i="45"/>
  <c r="R51" i="45"/>
  <c r="R45" i="45" s="1"/>
  <c r="L136" i="45"/>
  <c r="R137" i="45"/>
  <c r="R136" i="45" s="1"/>
  <c r="M279" i="45"/>
  <c r="S281" i="45"/>
  <c r="T32" i="45"/>
  <c r="M136" i="45"/>
  <c r="S137" i="45"/>
  <c r="S136" i="45" s="1"/>
  <c r="M133" i="45"/>
  <c r="S134" i="45"/>
  <c r="S133" i="45" s="1"/>
  <c r="M265" i="45"/>
  <c r="S269" i="45"/>
  <c r="S265" i="45" s="1"/>
  <c r="N133" i="45"/>
  <c r="T134" i="45"/>
  <c r="T133" i="45" s="1"/>
  <c r="N69" i="45"/>
  <c r="N66" i="45" s="1"/>
  <c r="S32" i="45"/>
  <c r="S23" i="45"/>
  <c r="S22" i="45" s="1"/>
  <c r="T111" i="45"/>
  <c r="L130" i="45"/>
  <c r="R131" i="45"/>
  <c r="R130" i="45" s="1"/>
  <c r="S111" i="45"/>
  <c r="S69" i="45"/>
  <c r="S66" i="45" s="1"/>
  <c r="S51" i="45"/>
  <c r="S45" i="45" s="1"/>
  <c r="L111" i="45"/>
  <c r="M130" i="45"/>
  <c r="S131" i="45"/>
  <c r="S130" i="45" s="1"/>
  <c r="N130" i="45"/>
  <c r="T131" i="45"/>
  <c r="T130" i="45" s="1"/>
  <c r="L265" i="45"/>
  <c r="L176" i="45" s="1"/>
  <c r="L175" i="45" s="1"/>
  <c r="R269" i="45"/>
  <c r="R265" i="45" s="1"/>
  <c r="L133" i="45"/>
  <c r="R134" i="45"/>
  <c r="R133" i="45" s="1"/>
  <c r="N15" i="45"/>
  <c r="M177" i="45"/>
  <c r="S178" i="45"/>
  <c r="S177" i="45" s="1"/>
  <c r="N136" i="45"/>
  <c r="T137" i="45"/>
  <c r="T136" i="45" s="1"/>
  <c r="L177" i="45"/>
  <c r="R178" i="45"/>
  <c r="R177" i="45" s="1"/>
  <c r="N177" i="45"/>
  <c r="N265" i="45"/>
  <c r="T269" i="45"/>
  <c r="T265" i="45" s="1"/>
  <c r="T176" i="45" s="1"/>
  <c r="R23" i="45"/>
  <c r="R22" i="45" s="1"/>
  <c r="T165" i="45"/>
  <c r="T60" i="45"/>
  <c r="T56" i="45" s="1"/>
  <c r="T51" i="45"/>
  <c r="T45" i="45" s="1"/>
  <c r="T15" i="45"/>
  <c r="S15" i="45"/>
  <c r="G125" i="45"/>
  <c r="G298" i="45" s="1"/>
  <c r="I125" i="45"/>
  <c r="I65" i="45" s="1"/>
  <c r="G176" i="45"/>
  <c r="G175" i="45" s="1"/>
  <c r="H125" i="45"/>
  <c r="H65" i="45" s="1"/>
  <c r="M111" i="45"/>
  <c r="M69" i="45"/>
  <c r="M66" i="45" s="1"/>
  <c r="L32" i="45"/>
  <c r="F176" i="45"/>
  <c r="F175" i="45" s="1"/>
  <c r="J14" i="45"/>
  <c r="N104" i="45"/>
  <c r="N99" i="45" s="1"/>
  <c r="L15" i="45"/>
  <c r="F125" i="45"/>
  <c r="F65" i="45" s="1"/>
  <c r="K297" i="45"/>
  <c r="K125" i="45"/>
  <c r="N111" i="45"/>
  <c r="J297" i="45"/>
  <c r="L104" i="45"/>
  <c r="L99" i="45" s="1"/>
  <c r="L69" i="45"/>
  <c r="L66" i="45" s="1"/>
  <c r="M15" i="45"/>
  <c r="N32" i="45"/>
  <c r="M32" i="45"/>
  <c r="N45" i="45"/>
  <c r="H297" i="45"/>
  <c r="J298" i="45"/>
  <c r="J299" i="45"/>
  <c r="K14" i="45"/>
  <c r="H176" i="45"/>
  <c r="F14" i="45"/>
  <c r="F297" i="45"/>
  <c r="H14" i="45"/>
  <c r="G14" i="45"/>
  <c r="G297" i="45"/>
  <c r="M277" i="45" l="1"/>
  <c r="S279" i="45"/>
  <c r="S277" i="45" s="1"/>
  <c r="T175" i="45"/>
  <c r="S297" i="45"/>
  <c r="R297" i="45"/>
  <c r="T297" i="45"/>
  <c r="M14" i="45"/>
  <c r="G299" i="45"/>
  <c r="G65" i="45"/>
  <c r="G174" i="45" s="1"/>
  <c r="G286" i="45" s="1"/>
  <c r="K299" i="45"/>
  <c r="K65" i="45"/>
  <c r="K174" i="45" s="1"/>
  <c r="K301" i="45" s="1"/>
  <c r="K304" i="45" s="1"/>
  <c r="I174" i="45"/>
  <c r="I285" i="45" s="1"/>
  <c r="J174" i="45"/>
  <c r="J285" i="45" s="1"/>
  <c r="M176" i="45"/>
  <c r="S176" i="45"/>
  <c r="L126" i="45"/>
  <c r="L125" i="45" s="1"/>
  <c r="L65" i="45" s="1"/>
  <c r="S126" i="45"/>
  <c r="S125" i="45" s="1"/>
  <c r="S65" i="45" s="1"/>
  <c r="S174" i="45" s="1"/>
  <c r="S301" i="45" s="1"/>
  <c r="S304" i="45" s="1"/>
  <c r="S302" i="45" s="1"/>
  <c r="F298" i="45"/>
  <c r="T126" i="45"/>
  <c r="T125" i="45" s="1"/>
  <c r="T65" i="45" s="1"/>
  <c r="T174" i="45" s="1"/>
  <c r="T301" i="45" s="1"/>
  <c r="T304" i="45" s="1"/>
  <c r="T302" i="45" s="1"/>
  <c r="I299" i="45"/>
  <c r="N126" i="45"/>
  <c r="N125" i="45" s="1"/>
  <c r="I298" i="45"/>
  <c r="N176" i="45"/>
  <c r="N175" i="45" s="1"/>
  <c r="M126" i="45"/>
  <c r="M125" i="45" s="1"/>
  <c r="F174" i="45"/>
  <c r="F285" i="45" s="1"/>
  <c r="R176" i="45"/>
  <c r="R175" i="45" s="1"/>
  <c r="R126" i="45"/>
  <c r="R125" i="45" s="1"/>
  <c r="R298" i="45" s="1"/>
  <c r="F299" i="45"/>
  <c r="H298" i="45"/>
  <c r="H299" i="45"/>
  <c r="L297" i="45"/>
  <c r="M297" i="45"/>
  <c r="K298" i="45"/>
  <c r="L14" i="45"/>
  <c r="L299" i="45"/>
  <c r="N297" i="45"/>
  <c r="N14" i="45"/>
  <c r="L298" i="45"/>
  <c r="H175" i="45"/>
  <c r="H174" i="45"/>
  <c r="H301" i="45" s="1"/>
  <c r="H304" i="45" s="1"/>
  <c r="H302" i="45" s="1"/>
  <c r="S175" i="45" l="1"/>
  <c r="M175" i="45"/>
  <c r="R299" i="45"/>
  <c r="S298" i="45"/>
  <c r="S299" i="45"/>
  <c r="T298" i="45"/>
  <c r="T299" i="45"/>
  <c r="J301" i="45"/>
  <c r="J304" i="45" s="1"/>
  <c r="I301" i="45"/>
  <c r="I304" i="45" s="1"/>
  <c r="I286" i="45"/>
  <c r="J286" i="45"/>
  <c r="M65" i="45"/>
  <c r="M174" i="45" s="1"/>
  <c r="N298" i="45"/>
  <c r="N65" i="45"/>
  <c r="N174" i="45" s="1"/>
  <c r="N299" i="45"/>
  <c r="R65" i="45"/>
  <c r="R174" i="45" s="1"/>
  <c r="R301" i="45" s="1"/>
  <c r="M299" i="45"/>
  <c r="S286" i="45"/>
  <c r="F286" i="45"/>
  <c r="F301" i="45"/>
  <c r="F304" i="45" s="1"/>
  <c r="F302" i="45" s="1"/>
  <c r="M298" i="45"/>
  <c r="K286" i="45"/>
  <c r="K285" i="45"/>
  <c r="L174" i="45"/>
  <c r="L286" i="45" s="1"/>
  <c r="G301" i="45"/>
  <c r="G304" i="45" s="1"/>
  <c r="G302" i="45" s="1"/>
  <c r="G285" i="45"/>
  <c r="H285" i="45"/>
  <c r="H286" i="45"/>
  <c r="R304" i="45" l="1"/>
  <c r="N286" i="45"/>
  <c r="S285" i="45"/>
  <c r="R286" i="45"/>
  <c r="R285" i="45"/>
  <c r="M301" i="45"/>
  <c r="M304" i="45" s="1"/>
  <c r="M302" i="45" s="1"/>
  <c r="M285" i="45"/>
  <c r="M286" i="45"/>
  <c r="N301" i="45"/>
  <c r="N304" i="45" s="1"/>
  <c r="N302" i="45" s="1"/>
  <c r="N285" i="45"/>
  <c r="T286" i="45"/>
  <c r="T285" i="45"/>
  <c r="L285" i="45"/>
  <c r="L301" i="45"/>
  <c r="L304" i="45" s="1"/>
  <c r="L302" i="45" s="1"/>
  <c r="O301" i="45" l="1"/>
  <c r="R302" i="45"/>
  <c r="O304" i="45"/>
  <c r="O302" i="45" s="1"/>
</calcChain>
</file>

<file path=xl/comments1.xml><?xml version="1.0" encoding="utf-8"?>
<comments xmlns="http://schemas.openxmlformats.org/spreadsheetml/2006/main">
  <authors>
    <author>Автор</author>
  </authors>
  <commentList>
    <comment ref="L1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добавлено 0,1
</t>
        </r>
      </text>
    </comment>
  </commentList>
</comments>
</file>

<file path=xl/sharedStrings.xml><?xml version="1.0" encoding="utf-8"?>
<sst xmlns="http://schemas.openxmlformats.org/spreadsheetml/2006/main" count="595" uniqueCount="546">
  <si>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</si>
  <si>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</si>
  <si>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</si>
  <si>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</si>
  <si>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</si>
  <si>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</si>
  <si>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</si>
  <si>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</si>
  <si>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</si>
  <si>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</si>
  <si>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</si>
  <si>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</si>
  <si>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</si>
  <si>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</si>
  <si>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</si>
  <si>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</si>
  <si>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</si>
  <si>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</si>
  <si>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</si>
  <si>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</si>
  <si>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</si>
  <si>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</si>
  <si>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</si>
  <si>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</si>
  <si>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</si>
  <si>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</si>
  <si>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</si>
  <si>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</si>
  <si>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</si>
  <si>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</si>
  <si>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</si>
  <si>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</si>
  <si>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</si>
  <si>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</si>
  <si>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</si>
  <si>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</si>
  <si>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</si>
  <si>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</si>
  <si>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</si>
  <si>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</si>
  <si>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</si>
  <si>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</si>
  <si>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</si>
  <si>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</si>
  <si>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</si>
  <si>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</si>
  <si>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</si>
  <si>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</si>
  <si>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</si>
  <si>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</si>
  <si>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</si>
  <si>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</si>
  <si>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</si>
  <si>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</si>
  <si>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</si>
  <si>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</si>
  <si>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</si>
  <si>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</si>
  <si>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</si>
  <si>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</si>
  <si>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</si>
  <si>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</si>
  <si>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</si>
  <si>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</si>
  <si>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</si>
  <si>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</si>
  <si>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</si>
  <si>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</si>
  <si>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</si>
  <si>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</si>
  <si>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</si>
  <si>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</si>
  <si>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</si>
  <si>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</si>
  <si>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</si>
  <si>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</si>
  <si>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</si>
  <si>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</si>
  <si>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</si>
  <si>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</si>
  <si>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</si>
  <si>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</si>
  <si>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</si>
  <si>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</si>
  <si>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</si>
  <si>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</si>
  <si>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</si>
  <si>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</si>
  <si>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</si>
  <si>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</si>
  <si>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</si>
  <si>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</si>
  <si>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</si>
  <si>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</si>
  <si>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</si>
  <si>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</si>
  <si>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</si>
  <si>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</si>
  <si>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</si>
  <si>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</si>
  <si>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</si>
  <si>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</si>
  <si>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</si>
  <si>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</si>
  <si>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</si>
  <si>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</si>
  <si>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</si>
  <si>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</si>
  <si>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</si>
  <si>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</si>
  <si>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</si>
  <si>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</si>
  <si>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</si>
  <si>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</si>
  <si>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</si>
  <si>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</si>
  <si>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</si>
  <si>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</si>
  <si>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</si>
  <si>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</si>
  <si>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</si>
  <si>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</si>
  <si>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</si>
  <si>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</si>
  <si>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</si>
  <si>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</si>
  <si>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</si>
  <si>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</si>
  <si>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</si>
  <si>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</si>
  <si>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</si>
  <si>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</si>
  <si>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</si>
  <si>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</si>
  <si>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</si>
  <si>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</si>
  <si>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</si>
  <si>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</si>
  <si>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</si>
  <si>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</si>
  <si>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</si>
  <si>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</si>
  <si>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</si>
  <si>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</si>
  <si>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</si>
  <si>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</si>
  <si>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</si>
  <si>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</si>
  <si>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</si>
  <si>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</si>
  <si>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</si>
  <si>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</si>
  <si>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</si>
  <si>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</si>
  <si>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</si>
  <si>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</si>
  <si>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</si>
  <si>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</si>
  <si>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</si>
  <si>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</si>
  <si>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</si>
  <si>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</si>
  <si>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</si>
  <si>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</si>
  <si>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</si>
  <si>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</si>
  <si>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</si>
  <si>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</si>
  <si>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</si>
  <si>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</si>
  <si>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</si>
  <si>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</si>
  <si>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</si>
  <si>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</si>
  <si>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</si>
  <si>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</si>
  <si>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</si>
  <si>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</si>
  <si>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</si>
  <si>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</si>
  <si>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</si>
  <si>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</si>
  <si>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</si>
  <si>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</si>
  <si>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</si>
  <si>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</si>
  <si>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</si>
  <si>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</si>
  <si>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</si>
  <si>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</si>
  <si>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</si>
  <si>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</si>
  <si>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</si>
  <si>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</si>
  <si>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</si>
  <si>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</si>
  <si>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</si>
  <si>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</si>
  <si>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</si>
  <si>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</si>
  <si>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</si>
  <si>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</si>
  <si>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</si>
  <si>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</si>
  <si>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</si>
  <si>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</si>
  <si>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</si>
  <si>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</si>
  <si>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</si>
  <si>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</si>
  <si>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</si>
  <si>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</si>
  <si>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</si>
  <si>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</si>
  <si>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</si>
  <si>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</si>
  <si>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</si>
  <si>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</si>
  <si>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</si>
  <si>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</si>
  <si>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</si>
  <si>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</si>
  <si>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</si>
  <si>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</si>
  <si>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</si>
  <si>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</si>
  <si>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</si>
  <si>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</si>
  <si>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</si>
  <si>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</si>
  <si>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</si>
  <si>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</si>
  <si>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</si>
  <si>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</si>
  <si>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</si>
  <si>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</si>
  <si>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</si>
  <si>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</si>
  <si>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</si>
  <si>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</si>
  <si>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Налоговые доходы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</si>
  <si>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</si>
  <si>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</si>
  <si>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</si>
  <si>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</si>
  <si>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</si>
  <si>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</si>
  <si>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</si>
  <si>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</si>
  <si>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</si>
  <si>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</si>
  <si>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</si>
  <si>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</si>
  <si>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</si>
  <si>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</si>
  <si>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</si>
  <si>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</si>
  <si>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</si>
  <si>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</si>
  <si>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</si>
  <si>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</si>
  <si>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</si>
  <si>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</si>
  <si>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</si>
  <si>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</si>
  <si>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</si>
  <si>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</si>
  <si>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</si>
  <si>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</si>
  <si>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</si>
  <si>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</si>
  <si>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</si>
  <si>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</si>
  <si>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</si>
  <si>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</si>
  <si>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</si>
  <si>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</si>
  <si>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</si>
  <si>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</si>
  <si>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</si>
  <si>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</si>
  <si>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</si>
  <si>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</si>
  <si>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</si>
  <si>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</si>
  <si>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</si>
  <si>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</si>
  <si>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</si>
  <si>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</si>
  <si>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</si>
  <si>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</si>
  <si>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</si>
  <si>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</si>
  <si>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</si>
  <si>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</si>
  <si>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</si>
  <si>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</si>
  <si>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</si>
  <si>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</si>
  <si>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</si>
  <si>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</si>
  <si>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Безвозмездные поступления от негосударственных организаций в бюджеты городских  округов</t>
  </si>
  <si>
    <t>2 07 00000 00 0000 150</t>
  </si>
  <si>
    <t xml:space="preserve">в том числе собственная база </t>
  </si>
  <si>
    <t>% дефицита в решение</t>
  </si>
  <si>
    <t>тыс.руб. дефицит в решении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</si>
  <si>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</si>
  <si>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</si>
  <si>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</si>
  <si>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</si>
  <si>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</si>
  <si>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</si>
  <si>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</si>
  <si>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</si>
  <si>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</si>
  <si>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</si>
  <si>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</si>
  <si>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</si>
  <si>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</si>
  <si>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</si>
  <si>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</si>
  <si>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</si>
  <si>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</si>
  <si>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</si>
  <si>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</si>
  <si>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1 16 01073 01 0000 140</t>
  </si>
  <si>
    <t>1 16 01193 01 0000 140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</si>
  <si>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</si>
  <si>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</si>
  <si>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</si>
  <si>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</si>
  <si>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</si>
  <si>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</si>
  <si>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</si>
  <si>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</si>
  <si>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</si>
  <si>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</si>
  <si>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</si>
  <si>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</si>
  <si>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</si>
  <si>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</si>
  <si>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</si>
  <si>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</si>
  <si>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</si>
  <si>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</si>
  <si>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</si>
  <si>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</si>
  <si>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</si>
  <si>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</si>
  <si>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</si>
  <si>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</si>
  <si>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</si>
  <si>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</si>
  <si>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</si>
  <si>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</si>
  <si>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</si>
  <si>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</si>
  <si>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</si>
  <si>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</si>
  <si>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</si>
  <si>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</si>
  <si>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</si>
  <si>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</si>
  <si>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</si>
  <si>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</si>
  <si>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</si>
  <si>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</si>
  <si>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</si>
  <si>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</si>
  <si>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</si>
  <si>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</si>
  <si>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</si>
  <si>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</si>
  <si>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</si>
  <si>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</si>
  <si>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2 04 04000 04 0000 150</t>
  </si>
  <si>
    <t>2 04 04010 04 0000 150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</si>
  <si>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</si>
  <si>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</si>
  <si>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</si>
  <si>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</si>
  <si>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</si>
  <si>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</si>
  <si>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</si>
  <si>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</si>
  <si>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</si>
  <si>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</si>
  <si>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</si>
  <si>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</si>
  <si>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</si>
  <si>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</si>
  <si>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</si>
  <si>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</si>
  <si>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</si>
  <si>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</si>
  <si>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</si>
  <si>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</si>
  <si>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</si>
  <si>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</si>
  <si>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</si>
  <si>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</si>
  <si>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</si>
  <si>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</si>
  <si>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</si>
  <si>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</si>
  <si>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</si>
  <si>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</si>
  <si>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</si>
  <si>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</si>
  <si>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</si>
  <si>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</si>
  <si>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</si>
  <si>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</si>
  <si>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</si>
  <si>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</si>
  <si>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</si>
  <si>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</si>
  <si>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</si>
  <si>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</si>
  <si>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</si>
  <si>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</si>
  <si>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</si>
  <si>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</si>
  <si>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</si>
  <si>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</si>
  <si>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</si>
  <si>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</si>
  <si>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</si>
  <si>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1 11 05024 04 0100 120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</si>
  <si>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недоимка,задолженность по платежу)</t>
  </si>
  <si>
    <t>1 14 02043 04 0100 410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</si>
  <si>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недоимка,задолженность по платежу)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</si>
  <si>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</si>
  <si>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</si>
  <si>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</si>
  <si>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</si>
  <si>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</si>
  <si>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</si>
  <si>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</si>
  <si>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</si>
  <si>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</si>
  <si>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</si>
  <si>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</si>
  <si>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</si>
  <si>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</si>
  <si>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комерческого найма жилья)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</si>
  <si>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</si>
  <si>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</si>
  <si>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</si>
  <si>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</si>
  <si>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</si>
  <si>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</si>
  <si>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</si>
  <si>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</si>
  <si>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</si>
  <si>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</si>
  <si>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</si>
  <si>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</si>
  <si>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</si>
  <si>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</si>
  <si>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</si>
  <si>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</si>
  <si>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Средства от распоряжения и реализации выморочного и иного имущества, обращенного в собственность городских округов (в части реализации материальных запасов по указанному имуществу)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</si>
  <si>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</si>
  <si>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1 16 01080 01 0000 140</t>
  </si>
  <si>
    <t>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</si>
  <si>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</si>
  <si>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</si>
  <si>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городских округов на реализацию программ формирования современной городской среды</t>
  </si>
  <si>
    <t>Итого налоговые и неналоговые доходы</t>
  </si>
  <si>
    <t>2 02 35134 04 0000 150</t>
  </si>
  <si>
    <t>1 13 02994 04 0003 130</t>
  </si>
  <si>
    <t>Дотации бюджетам бюджетной системы Российской Федерации</t>
  </si>
  <si>
    <t xml:space="preserve">
Невыясненные поступления, зачисляемые в бюджеты городских округов
</t>
  </si>
  <si>
    <t>1 11 05012 04 0100 120</t>
  </si>
  <si>
    <t>1 11 05012 04 0200 120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</si>
  <si>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</t>
  </si>
  <si>
    <t>Прочие доходы от компенсации затрат бюджетов городских округов (возврат дебиторской задолженности прошлых лет)</t>
  </si>
  <si>
    <t>1 16 01053 01 9000 140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</si>
  <si>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</si>
  <si>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</si>
  <si>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</si>
  <si>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1 16 01073 01 0027 140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</si>
  <si>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</si>
  <si>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1 16 01083 01 0281 140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</si>
  <si>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</si>
  <si>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1 16 01143 01 9000 140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</si>
  <si>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</si>
  <si>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1 16 01153 01 0005 140</t>
  </si>
  <si>
    <t>1 16 01153 01 9000 140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</si>
  <si>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</si>
  <si>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</si>
  <si>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1 16 01193 01 0005 140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</si>
  <si>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</si>
  <si>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1 16 01193 01 0007 140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</si>
  <si>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</si>
  <si>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1 16 01203 01 0000 140</t>
  </si>
  <si>
    <t>1 16 01203 01 0021 140</t>
  </si>
  <si>
    <t>1 16 01203 01 9000 140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</si>
  <si>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</si>
  <si>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</si>
  <si>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2 07 04050 04 0000 150</t>
  </si>
  <si>
    <t>2 07 04050 04 0009 150</t>
  </si>
  <si>
    <t>2 07 04050 04 0053 150</t>
  </si>
  <si>
    <t>2023г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</si>
  <si>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</si>
  <si>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</si>
  <si>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этнокультурное развитие наций и народностей Кемеровской области-Кузбасса</t>
  </si>
  <si>
    <t xml:space="preserve"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</si>
  <si>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мероприятия по укреплению единства российской нации и этнокультурному развитию народов России 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</si>
  <si>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</si>
  <si>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 создание центров цифрового образования детей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</si>
  <si>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</si>
  <si>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2 02 45303 04 0000 150</t>
  </si>
  <si>
    <t>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</si>
  <si>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январь</t>
  </si>
  <si>
    <t>доп%</t>
  </si>
  <si>
    <t>41,95</t>
  </si>
  <si>
    <t>41,57</t>
  </si>
  <si>
    <t>41,01</t>
  </si>
  <si>
    <t>2 07 04050 04 0300 150</t>
  </si>
  <si>
    <t>2 07 04020 04 0300 150</t>
  </si>
  <si>
    <t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кузбасс-твоя инициатива" в Кемеровской области)</t>
  </si>
  <si>
    <t>Прочие безвозмездные поступления в бюджеты городских округов(на реализацию проектов инициативного бюджетирования "Твой кузбасс-твоя инициатива" в Кемеровской области)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</si>
  <si>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</si>
  <si>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февраль</t>
  </si>
  <si>
    <t>2 02 25516 04 0000 150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</si>
  <si>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</si>
  <si>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</si>
  <si>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2 02 25491 04 0000 150</t>
  </si>
  <si>
    <t>0390002230</t>
  </si>
  <si>
    <t>(тыс. руб.)</t>
  </si>
  <si>
    <t>1 17 15020 04 0101 150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</si>
  <si>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</si>
  <si>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>1 17 00000 00 0000 000</t>
  </si>
  <si>
    <t>Прочие неналоговые доходы</t>
  </si>
  <si>
    <t xml:space="preserve">Код </t>
  </si>
  <si>
    <t>Наименование групп, подгрупп, статей, подстатей, элементов, 
видов (подвидов), кодов  классификации доходов</t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</si>
  <si>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</si>
  <si>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</si>
  <si>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</si>
  <si>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>от 25.12.2020 № 301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</si>
  <si>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2021 год и плановый период 2022 и 2023 годов</t>
  </si>
  <si>
    <t>Начальник финансового управления администрации Анжеро-Судженского городского округа -</t>
  </si>
  <si>
    <t xml:space="preserve">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</si>
  <si>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 (сумма налога (сбора)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</si>
</sst>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.00000\ _₽_-;\-* #,##0.00000\ _₽_-;_-* &quot;-&quot;??\ _₽_-;_-@_-"/>
    <numFmt numFmtId="167" formatCode="0.00000"/>
    <numFmt numFmtId="168" formatCode="0.0000"/>
  </numFmts>
  <fonts count="87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b/>
      <sz val="14"/>
      <name val="Times"/>
      <family val="1"/>
    </font>
    <font>
      <i/>
      <sz val="14"/>
      <name val="Times"/>
      <family val="1"/>
    </font>
    <font>
      <sz val="14"/>
      <name val="Times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1"/>
      <name val="Calibri"/>
      <family val="2"/>
      <scheme val="minor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4"/>
      <color rgb="FFFF0000"/>
      <name val="Times"/>
      <family val="1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"/>
      <family val="1"/>
    </font>
    <font>
      <sz val="16"/>
      <name val="Calibri"/>
      <family val="2"/>
      <scheme val="minor"/>
    </font>
    <font>
      <b/>
      <sz val="14"/>
      <color theme="1"/>
      <name val="Times"/>
      <family val="1"/>
    </font>
    <font>
      <sz val="14"/>
      <name val="Times"/>
      <charset val="204"/>
    </font>
    <font>
      <sz val="12"/>
      <color theme="1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i/>
      <sz val="12"/>
      <color theme="9" tint="-0.499984740745262"/>
      <name val="Times"/>
      <family val="1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u/>
      <sz val="8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9" tint="-0.249977111117893"/>
      <name val="Times"/>
      <family val="1"/>
    </font>
    <font>
      <sz val="11"/>
      <color theme="9" tint="-0.249977111117893"/>
      <name val="Calibri"/>
      <family val="2"/>
      <scheme val="minor"/>
    </font>
    <font>
      <sz val="12"/>
      <color theme="0"/>
      <name val="Times"/>
      <family val="1"/>
    </font>
    <font>
      <b/>
      <sz val="14"/>
      <color theme="5"/>
      <name val="Times"/>
      <family val="1"/>
    </font>
    <font>
      <b/>
      <sz val="16"/>
      <color theme="1"/>
      <name val="Calibri"/>
      <family val="2"/>
      <charset val="204"/>
      <scheme val="minor"/>
    </font>
    <font>
      <b/>
      <sz val="14"/>
      <name val="Times"/>
      <charset val="204"/>
    </font>
    <font>
      <b/>
      <sz val="14"/>
      <color theme="8" tint="-0.249977111117893"/>
      <name val="Times"/>
      <family val="1"/>
    </font>
    <font>
      <b/>
      <sz val="16"/>
      <color theme="8" tint="-0.249977111117893"/>
      <name val="Times"/>
      <family val="1"/>
    </font>
    <font>
      <b/>
      <i/>
      <sz val="14"/>
      <color theme="8" tint="-0.249977111117893"/>
      <name val="Times"/>
      <family val="1"/>
    </font>
    <font>
      <b/>
      <u/>
      <sz val="14"/>
      <color theme="8" tint="-0.249977111117893"/>
      <name val="Times"/>
      <family val="1"/>
    </font>
    <font>
      <b/>
      <sz val="14"/>
      <color theme="6" tint="-0.249977111117893"/>
      <name val="Times"/>
      <family val="1"/>
    </font>
    <font>
      <sz val="12"/>
      <color theme="3" tint="0.59999389629810485"/>
      <name val="Times"/>
      <family val="1"/>
    </font>
    <font>
      <sz val="14"/>
      <color theme="9" tint="0.79998168889431442"/>
      <name val="Times"/>
      <family val="1"/>
    </font>
    <font>
      <sz val="8"/>
      <color theme="1"/>
      <name val="Times New Roman"/>
      <family val="1"/>
      <charset val="204"/>
    </font>
    <font>
      <sz val="14"/>
      <color theme="3" tint="0.39997558519241921"/>
      <name val="Times"/>
      <family val="1"/>
    </font>
    <font>
      <b/>
      <sz val="12"/>
      <name val="Times"/>
      <charset val="204"/>
    </font>
    <font>
      <b/>
      <sz val="14"/>
      <color theme="1"/>
      <name val="Times"/>
      <charset val="204"/>
    </font>
    <font>
      <sz val="14"/>
      <color rgb="FF00B0F0"/>
      <name val="Times New Roman"/>
      <family val="1"/>
      <charset val="204"/>
    </font>
    <font>
      <sz val="14"/>
      <color theme="3" tint="0.39997558519241921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0" fillId="0" borderId="0">
      <alignment vertical="top"/>
    </xf>
    <xf numFmtId="0" fontId="50" fillId="0" borderId="1">
      <alignment vertical="top"/>
    </xf>
    <xf numFmtId="49" fontId="54" fillId="0" borderId="1" applyFill="0" applyProtection="0">
      <alignment horizontal="center" vertical="center" wrapText="1"/>
    </xf>
    <xf numFmtId="0" fontId="52" fillId="0" borderId="0" applyNumberFormat="0" applyFill="0" applyBorder="0" applyProtection="0">
      <alignment horizontal="left" vertical="top"/>
    </xf>
    <xf numFmtId="0" fontId="54" fillId="0" borderId="1">
      <alignment vertical="top"/>
    </xf>
    <xf numFmtId="49" fontId="51" fillId="0" borderId="0" applyFill="0" applyBorder="0" applyProtection="0">
      <alignment horizontal="center" vertical="center"/>
    </xf>
    <xf numFmtId="49" fontId="50" fillId="0" borderId="0" applyFont="0" applyFill="0" applyBorder="0" applyProtection="0">
      <alignment horizontal="right" vertical="top"/>
    </xf>
    <xf numFmtId="49" fontId="53" fillId="0" borderId="0" applyFill="0" applyBorder="0" applyProtection="0">
      <alignment horizontal="left" vertical="top"/>
    </xf>
  </cellStyleXfs>
  <cellXfs count="421">
    <xf numFmtId="0" fontId="0" fillId="0" borderId="0" xfId="0"/>
    <xf numFmtId="0" fontId="7" fillId="0" borderId="0" xfId="0" applyFont="1"/>
    <xf numFmtId="0" fontId="0" fillId="0" borderId="0" xfId="0" applyFill="1"/>
    <xf numFmtId="0" fontId="17" fillId="0" borderId="0" xfId="0" applyFont="1"/>
    <xf numFmtId="0" fontId="23" fillId="0" borderId="0" xfId="0" applyFont="1"/>
    <xf numFmtId="0" fontId="7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0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13" fillId="3" borderId="0" xfId="0" applyFont="1" applyFill="1"/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/>
    <xf numFmtId="164" fontId="0" fillId="3" borderId="0" xfId="0" applyNumberFormat="1" applyFill="1"/>
    <xf numFmtId="0" fontId="7" fillId="3" borderId="0" xfId="0" applyFont="1" applyFill="1"/>
    <xf numFmtId="0" fontId="41" fillId="0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0" xfId="0" applyFont="1" applyFill="1"/>
    <xf numFmtId="0" fontId="0" fillId="2" borderId="0" xfId="0" applyFont="1" applyFill="1"/>
    <xf numFmtId="0" fontId="10" fillId="2" borderId="0" xfId="0" applyFont="1" applyFill="1"/>
    <xf numFmtId="0" fontId="10" fillId="2" borderId="11" xfId="0" applyFont="1" applyFill="1" applyBorder="1"/>
    <xf numFmtId="0" fontId="9" fillId="3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9" fillId="0" borderId="0" xfId="0" applyFont="1" applyFill="1"/>
    <xf numFmtId="0" fontId="6" fillId="3" borderId="0" xfId="0" applyFont="1" applyFill="1" applyAlignment="1"/>
    <xf numFmtId="0" fontId="3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/>
    </xf>
    <xf numFmtId="0" fontId="30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right" vertical="distributed"/>
    </xf>
    <xf numFmtId="0" fontId="10" fillId="0" borderId="0" xfId="0" applyFont="1" applyFill="1" applyAlignment="1">
      <alignment vertical="center"/>
    </xf>
    <xf numFmtId="0" fontId="48" fillId="0" borderId="1" xfId="0" applyFont="1" applyFill="1" applyBorder="1" applyAlignment="1">
      <alignment horizontal="right" vertical="center"/>
    </xf>
    <xf numFmtId="0" fontId="56" fillId="2" borderId="0" xfId="0" applyFont="1" applyFill="1"/>
    <xf numFmtId="0" fontId="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44" fillId="3" borderId="0" xfId="0" applyFont="1" applyFill="1" applyAlignment="1">
      <alignment horizontal="right" vertical="center"/>
    </xf>
    <xf numFmtId="0" fontId="47" fillId="3" borderId="1" xfId="0" applyFont="1" applyFill="1" applyBorder="1" applyAlignment="1">
      <alignment horizontal="right" vertical="center" wrapText="1"/>
    </xf>
    <xf numFmtId="0" fontId="47" fillId="3" borderId="1" xfId="0" applyFont="1" applyFill="1" applyBorder="1" applyAlignment="1">
      <alignment horizontal="right" vertical="center"/>
    </xf>
    <xf numFmtId="0" fontId="48" fillId="3" borderId="1" xfId="0" applyFont="1" applyFill="1" applyBorder="1" applyAlignment="1">
      <alignment horizontal="right" vertical="center" wrapText="1"/>
    </xf>
    <xf numFmtId="0" fontId="48" fillId="3" borderId="1" xfId="0" applyFont="1" applyFill="1" applyBorder="1" applyAlignment="1">
      <alignment horizontal="right" vertical="center"/>
    </xf>
    <xf numFmtId="0" fontId="47" fillId="2" borderId="1" xfId="0" applyFont="1" applyFill="1" applyBorder="1" applyAlignment="1">
      <alignment horizontal="right" vertical="center" wrapText="1"/>
    </xf>
    <xf numFmtId="0" fontId="44" fillId="3" borderId="1" xfId="0" applyFont="1" applyFill="1" applyBorder="1" applyAlignment="1">
      <alignment horizontal="right" vertical="center"/>
    </xf>
    <xf numFmtId="0" fontId="47" fillId="3" borderId="9" xfId="0" applyFont="1" applyFill="1" applyBorder="1" applyAlignment="1">
      <alignment horizontal="right" vertical="center" wrapText="1"/>
    </xf>
    <xf numFmtId="0" fontId="47" fillId="3" borderId="3" xfId="0" applyFont="1" applyFill="1" applyBorder="1" applyAlignment="1">
      <alignment horizontal="right" vertical="center"/>
    </xf>
    <xf numFmtId="0" fontId="59" fillId="3" borderId="0" xfId="0" applyFont="1" applyFill="1"/>
    <xf numFmtId="164" fontId="59" fillId="3" borderId="0" xfId="0" applyNumberFormat="1" applyFont="1" applyFill="1"/>
    <xf numFmtId="0" fontId="60" fillId="3" borderId="1" xfId="0" applyFont="1" applyFill="1" applyBorder="1" applyAlignment="1">
      <alignment vertical="center" wrapText="1"/>
    </xf>
    <xf numFmtId="0" fontId="61" fillId="2" borderId="1" xfId="0" applyFont="1" applyFill="1" applyBorder="1" applyAlignment="1">
      <alignment horizontal="right" vertical="center"/>
    </xf>
    <xf numFmtId="0" fontId="63" fillId="2" borderId="1" xfId="0" applyFont="1" applyFill="1" applyBorder="1" applyAlignment="1">
      <alignment horizontal="right" vertical="center"/>
    </xf>
    <xf numFmtId="49" fontId="61" fillId="2" borderId="1" xfId="0" applyNumberFormat="1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 wrapText="1"/>
    </xf>
    <xf numFmtId="0" fontId="61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61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61" fillId="2" borderId="10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62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1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right" vertical="center"/>
    </xf>
    <xf numFmtId="0" fontId="58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61" fillId="2" borderId="3" xfId="0" applyFont="1" applyFill="1" applyBorder="1" applyAlignment="1">
      <alignment horizontal="right" vertical="center"/>
    </xf>
    <xf numFmtId="0" fontId="65" fillId="2" borderId="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 wrapText="1"/>
    </xf>
    <xf numFmtId="0" fontId="64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61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61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62" fillId="2" borderId="3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right" vertical="center"/>
    </xf>
    <xf numFmtId="0" fontId="63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61" fillId="2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1" fillId="0" borderId="0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7" fillId="0" borderId="1" xfId="0" applyFont="1" applyBorder="1"/>
    <xf numFmtId="2" fontId="1" fillId="3" borderId="4" xfId="1" applyNumberFormat="1" applyFont="1" applyFill="1" applyBorder="1" applyAlignment="1">
      <alignment horizontal="right" vertical="center"/>
    </xf>
    <xf numFmtId="2" fontId="3" fillId="3" borderId="1" xfId="1" applyNumberFormat="1" applyFont="1" applyFill="1" applyBorder="1" applyAlignment="1">
      <alignment horizontal="right" vertical="center"/>
    </xf>
    <xf numFmtId="2" fontId="3" fillId="3" borderId="4" xfId="1" applyNumberFormat="1" applyFont="1" applyFill="1" applyBorder="1" applyAlignment="1">
      <alignment horizontal="right" vertical="center"/>
    </xf>
    <xf numFmtId="2" fontId="1" fillId="3" borderId="1" xfId="1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vertical="center"/>
    </xf>
    <xf numFmtId="2" fontId="32" fillId="3" borderId="1" xfId="0" applyNumberFormat="1" applyFont="1" applyFill="1" applyBorder="1" applyAlignment="1">
      <alignment vertical="center"/>
    </xf>
    <xf numFmtId="2" fontId="32" fillId="3" borderId="4" xfId="0" applyNumberFormat="1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3" borderId="4" xfId="1" applyFont="1" applyFill="1" applyBorder="1" applyAlignment="1">
      <alignment horizontal="right" vertical="center"/>
    </xf>
    <xf numFmtId="43" fontId="3" fillId="3" borderId="4" xfId="1" applyFont="1" applyFill="1" applyBorder="1" applyAlignment="1">
      <alignment horizontal="right" vertical="center"/>
    </xf>
    <xf numFmtId="43" fontId="24" fillId="3" borderId="1" xfId="1" applyFont="1" applyFill="1" applyBorder="1" applyAlignment="1">
      <alignment vertical="center"/>
    </xf>
    <xf numFmtId="0" fontId="48" fillId="0" borderId="1" xfId="0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vertical="center" wrapText="1"/>
    </xf>
    <xf numFmtId="2" fontId="32" fillId="0" borderId="1" xfId="0" applyNumberFormat="1" applyFont="1" applyFill="1" applyBorder="1" applyAlignment="1">
      <alignment vertical="center"/>
    </xf>
    <xf numFmtId="2" fontId="32" fillId="0" borderId="4" xfId="0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vertical="center" wrapText="1"/>
    </xf>
    <xf numFmtId="2" fontId="46" fillId="0" borderId="1" xfId="0" applyNumberFormat="1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horizontal="left" vertical="center" wrapText="1"/>
    </xf>
    <xf numFmtId="166" fontId="1" fillId="3" borderId="4" xfId="1" applyNumberFormat="1" applyFont="1" applyFill="1" applyBorder="1" applyAlignment="1">
      <alignment horizontal="right" vertical="center"/>
    </xf>
    <xf numFmtId="43" fontId="32" fillId="0" borderId="4" xfId="1" applyFont="1" applyFill="1" applyBorder="1" applyAlignment="1">
      <alignment horizontal="right" vertical="center"/>
    </xf>
    <xf numFmtId="43" fontId="3" fillId="3" borderId="4" xfId="1" applyFont="1" applyFill="1" applyBorder="1" applyAlignment="1">
      <alignment vertical="center"/>
    </xf>
    <xf numFmtId="166" fontId="3" fillId="3" borderId="4" xfId="1" applyNumberFormat="1" applyFont="1" applyFill="1" applyBorder="1" applyAlignment="1">
      <alignment horizontal="right" vertical="center"/>
    </xf>
    <xf numFmtId="166" fontId="32" fillId="0" borderId="4" xfId="1" applyNumberFormat="1" applyFont="1" applyFill="1" applyBorder="1" applyAlignment="1">
      <alignment horizontal="right" vertical="center"/>
    </xf>
    <xf numFmtId="166" fontId="3" fillId="3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right" vertical="center"/>
    </xf>
    <xf numFmtId="0" fontId="47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49" fontId="57" fillId="2" borderId="1" xfId="0" applyNumberFormat="1" applyFont="1" applyFill="1" applyBorder="1" applyAlignment="1">
      <alignment horizontal="right" vertical="center" wrapText="1"/>
    </xf>
    <xf numFmtId="0" fontId="38" fillId="2" borderId="3" xfId="0" applyFont="1" applyFill="1" applyBorder="1" applyAlignment="1">
      <alignment vertical="center" wrapText="1"/>
    </xf>
    <xf numFmtId="49" fontId="47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wrapText="1"/>
    </xf>
    <xf numFmtId="0" fontId="32" fillId="2" borderId="1" xfId="0" applyFont="1" applyFill="1" applyBorder="1" applyAlignment="1">
      <alignment vertical="top" wrapText="1"/>
    </xf>
    <xf numFmtId="49" fontId="66" fillId="2" borderId="1" xfId="0" applyNumberFormat="1" applyFont="1" applyFill="1" applyBorder="1" applyAlignment="1">
      <alignment horizontal="right" vertical="center" wrapText="1"/>
    </xf>
    <xf numFmtId="44" fontId="32" fillId="2" borderId="1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right" vertical="center" wrapText="1"/>
    </xf>
    <xf numFmtId="0" fontId="49" fillId="2" borderId="3" xfId="0" applyFont="1" applyFill="1" applyBorder="1" applyAlignment="1">
      <alignment horizontal="right" vertical="center"/>
    </xf>
    <xf numFmtId="165" fontId="2" fillId="2" borderId="4" xfId="1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9" fillId="2" borderId="1" xfId="0" applyFont="1" applyFill="1" applyBorder="1" applyAlignment="1">
      <alignment horizontal="right" vertical="center" wrapText="1"/>
    </xf>
    <xf numFmtId="43" fontId="47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165" fontId="8" fillId="2" borderId="4" xfId="1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3" fontId="24" fillId="2" borderId="1" xfId="1" applyFont="1" applyFill="1" applyBorder="1" applyAlignment="1">
      <alignment horizontal="center" vertical="center"/>
    </xf>
    <xf numFmtId="43" fontId="24" fillId="2" borderId="4" xfId="1" applyFont="1" applyFill="1" applyBorder="1" applyAlignment="1">
      <alignment horizontal="center" vertical="center"/>
    </xf>
    <xf numFmtId="0" fontId="47" fillId="2" borderId="1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47" fillId="2" borderId="1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3" fontId="4" fillId="2" borderId="5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3" fontId="31" fillId="2" borderId="4" xfId="1" applyFont="1" applyFill="1" applyBorder="1" applyAlignment="1">
      <alignment horizontal="center" vertical="center"/>
    </xf>
    <xf numFmtId="164" fontId="43" fillId="2" borderId="1" xfId="1" applyNumberFormat="1" applyFont="1" applyFill="1" applyBorder="1" applyAlignment="1">
      <alignment horizontal="right" vertical="center"/>
    </xf>
    <xf numFmtId="164" fontId="43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164" fontId="1" fillId="3" borderId="1" xfId="1" applyNumberFormat="1" applyFont="1" applyFill="1" applyBorder="1" applyAlignment="1">
      <alignment horizontal="right" vertical="center" wrapText="1"/>
    </xf>
    <xf numFmtId="164" fontId="1" fillId="3" borderId="4" xfId="1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2" fillId="2" borderId="1" xfId="0" applyNumberFormat="1" applyFont="1" applyFill="1" applyBorder="1" applyAlignment="1">
      <alignment vertical="center"/>
    </xf>
    <xf numFmtId="164" fontId="32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2" fillId="2" borderId="1" xfId="0" applyNumberFormat="1" applyFont="1" applyFill="1" applyBorder="1" applyAlignment="1">
      <alignment vertical="center" wrapText="1"/>
    </xf>
    <xf numFmtId="164" fontId="32" fillId="2" borderId="4" xfId="0" applyNumberFormat="1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vertical="center" wrapText="1"/>
    </xf>
    <xf numFmtId="164" fontId="32" fillId="0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4" fontId="32" fillId="3" borderId="4" xfId="0" applyNumberFormat="1" applyFont="1" applyFill="1" applyBorder="1" applyAlignment="1">
      <alignment vertical="center"/>
    </xf>
    <xf numFmtId="164" fontId="1" fillId="3" borderId="1" xfId="1" applyNumberFormat="1" applyFont="1" applyFill="1" applyBorder="1" applyAlignment="1">
      <alignment vertical="center"/>
    </xf>
    <xf numFmtId="0" fontId="7" fillId="0" borderId="2" xfId="0" applyFont="1" applyFill="1" applyBorder="1"/>
    <xf numFmtId="0" fontId="7" fillId="0" borderId="2" xfId="0" applyFont="1" applyBorder="1"/>
    <xf numFmtId="0" fontId="0" fillId="0" borderId="0" xfId="0" applyFill="1" applyBorder="1"/>
    <xf numFmtId="0" fontId="0" fillId="0" borderId="0" xfId="0" applyBorder="1"/>
    <xf numFmtId="0" fontId="0" fillId="2" borderId="0" xfId="0" applyFill="1" applyBorder="1"/>
    <xf numFmtId="0" fontId="1" fillId="2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5" fillId="3" borderId="1" xfId="0" applyFont="1" applyFill="1" applyBorder="1" applyAlignment="1">
      <alignment horizontal="right" vertical="center"/>
    </xf>
    <xf numFmtId="0" fontId="6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64" fontId="67" fillId="3" borderId="1" xfId="0" applyNumberFormat="1" applyFont="1" applyFill="1" applyBorder="1" applyAlignment="1">
      <alignment vertical="center"/>
    </xf>
    <xf numFmtId="164" fontId="67" fillId="3" borderId="4" xfId="0" applyNumberFormat="1" applyFont="1" applyFill="1" applyBorder="1" applyAlignment="1">
      <alignment vertical="center"/>
    </xf>
    <xf numFmtId="2" fontId="3" fillId="2" borderId="4" xfId="1" applyNumberFormat="1" applyFont="1" applyFill="1" applyBorder="1" applyAlignment="1">
      <alignment horizontal="right" vertical="center"/>
    </xf>
    <xf numFmtId="2" fontId="1" fillId="3" borderId="4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justify" wrapText="1"/>
    </xf>
    <xf numFmtId="164" fontId="32" fillId="3" borderId="1" xfId="0" applyNumberFormat="1" applyFont="1" applyFill="1" applyBorder="1" applyAlignment="1">
      <alignment vertical="center"/>
    </xf>
    <xf numFmtId="0" fontId="21" fillId="3" borderId="0" xfId="0" applyFont="1" applyFill="1"/>
    <xf numFmtId="0" fontId="34" fillId="3" borderId="0" xfId="0" applyFont="1" applyFill="1"/>
    <xf numFmtId="164" fontId="24" fillId="3" borderId="1" xfId="1" applyNumberFormat="1" applyFont="1" applyFill="1" applyBorder="1" applyAlignment="1">
      <alignment horizontal="right" vertical="center"/>
    </xf>
    <xf numFmtId="164" fontId="24" fillId="3" borderId="4" xfId="1" applyNumberFormat="1" applyFont="1" applyFill="1" applyBorder="1" applyAlignment="1">
      <alignment horizontal="right" vertical="center"/>
    </xf>
    <xf numFmtId="2" fontId="1" fillId="2" borderId="1" xfId="1" applyNumberFormat="1" applyFont="1" applyFill="1" applyBorder="1" applyAlignment="1">
      <alignment horizontal="right" vertical="center"/>
    </xf>
    <xf numFmtId="166" fontId="1" fillId="2" borderId="4" xfId="1" applyNumberFormat="1" applyFont="1" applyFill="1" applyBorder="1" applyAlignment="1">
      <alignment horizontal="right" vertical="center"/>
    </xf>
    <xf numFmtId="43" fontId="1" fillId="2" borderId="4" xfId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7" fillId="2" borderId="0" xfId="0" applyFont="1" applyFill="1"/>
    <xf numFmtId="2" fontId="3" fillId="2" borderId="1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43" fontId="3" fillId="2" borderId="4" xfId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vertical="center" wrapText="1"/>
    </xf>
    <xf numFmtId="2" fontId="43" fillId="2" borderId="1" xfId="1" applyNumberFormat="1" applyFont="1" applyFill="1" applyBorder="1" applyAlignment="1">
      <alignment horizontal="right" vertical="center"/>
    </xf>
    <xf numFmtId="2" fontId="43" fillId="2" borderId="4" xfId="1" applyNumberFormat="1" applyFont="1" applyFill="1" applyBorder="1" applyAlignment="1">
      <alignment horizontal="right" vertical="center"/>
    </xf>
    <xf numFmtId="166" fontId="43" fillId="2" borderId="4" xfId="1" applyNumberFormat="1" applyFont="1" applyFill="1" applyBorder="1" applyAlignment="1">
      <alignment horizontal="right" vertical="center"/>
    </xf>
    <xf numFmtId="43" fontId="43" fillId="2" borderId="4" xfId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33" fillId="2" borderId="1" xfId="0" applyFont="1" applyFill="1" applyBorder="1" applyAlignment="1">
      <alignment horizontal="justify" vertical="center" wrapText="1"/>
    </xf>
    <xf numFmtId="2" fontId="32" fillId="2" borderId="1" xfId="0" applyNumberFormat="1" applyFont="1" applyFill="1" applyBorder="1" applyAlignment="1">
      <alignment vertical="center"/>
    </xf>
    <xf numFmtId="2" fontId="32" fillId="2" borderId="4" xfId="0" applyNumberFormat="1" applyFont="1" applyFill="1" applyBorder="1" applyAlignment="1">
      <alignment vertical="center"/>
    </xf>
    <xf numFmtId="166" fontId="32" fillId="2" borderId="4" xfId="1" applyNumberFormat="1" applyFont="1" applyFill="1" applyBorder="1" applyAlignment="1">
      <alignment horizontal="right" vertical="center"/>
    </xf>
    <xf numFmtId="43" fontId="32" fillId="2" borderId="4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justify" vertical="center" wrapText="1"/>
    </xf>
    <xf numFmtId="166" fontId="3" fillId="2" borderId="4" xfId="1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0" fontId="45" fillId="2" borderId="1" xfId="0" applyFont="1" applyFill="1" applyBorder="1" applyAlignment="1">
      <alignment horizontal="right" vertical="center" wrapText="1"/>
    </xf>
    <xf numFmtId="2" fontId="42" fillId="2" borderId="1" xfId="0" applyNumberFormat="1" applyFont="1" applyFill="1" applyBorder="1" applyAlignment="1">
      <alignment vertical="center"/>
    </xf>
    <xf numFmtId="2" fontId="42" fillId="2" borderId="4" xfId="0" applyNumberFormat="1" applyFont="1" applyFill="1" applyBorder="1" applyAlignment="1">
      <alignment vertical="center"/>
    </xf>
    <xf numFmtId="166" fontId="42" fillId="2" borderId="4" xfId="1" applyNumberFormat="1" applyFont="1" applyFill="1" applyBorder="1" applyAlignment="1">
      <alignment vertical="center"/>
    </xf>
    <xf numFmtId="43" fontId="42" fillId="2" borderId="4" xfId="1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49" fontId="47" fillId="2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2" fontId="26" fillId="2" borderId="1" xfId="1" applyNumberFormat="1" applyFont="1" applyFill="1" applyBorder="1" applyAlignment="1">
      <alignment horizontal="right" vertical="center"/>
    </xf>
    <xf numFmtId="2" fontId="26" fillId="2" borderId="4" xfId="1" applyNumberFormat="1" applyFont="1" applyFill="1" applyBorder="1" applyAlignment="1">
      <alignment horizontal="right" vertical="center"/>
    </xf>
    <xf numFmtId="166" fontId="26" fillId="2" borderId="4" xfId="1" applyNumberFormat="1" applyFont="1" applyFill="1" applyBorder="1" applyAlignment="1">
      <alignment horizontal="right" vertical="center"/>
    </xf>
    <xf numFmtId="43" fontId="26" fillId="2" borderId="4" xfId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66" fontId="6" fillId="2" borderId="4" xfId="1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justify" vertical="center" wrapText="1"/>
    </xf>
    <xf numFmtId="2" fontId="33" fillId="2" borderId="1" xfId="0" applyNumberFormat="1" applyFont="1" applyFill="1" applyBorder="1" applyAlignment="1">
      <alignment vertical="center"/>
    </xf>
    <xf numFmtId="2" fontId="33" fillId="2" borderId="4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3" fillId="2" borderId="1" xfId="0" applyFont="1" applyFill="1" applyBorder="1" applyAlignment="1">
      <alignment wrapText="1"/>
    </xf>
    <xf numFmtId="0" fontId="65" fillId="3" borderId="1" xfId="0" applyFont="1" applyFill="1" applyBorder="1" applyAlignment="1">
      <alignment horizontal="right" vertical="center"/>
    </xf>
    <xf numFmtId="0" fontId="44" fillId="2" borderId="1" xfId="0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 wrapText="1"/>
    </xf>
    <xf numFmtId="0" fontId="10" fillId="3" borderId="0" xfId="0" applyFont="1" applyFill="1"/>
    <xf numFmtId="49" fontId="48" fillId="2" borderId="1" xfId="0" applyNumberFormat="1" applyFont="1" applyFill="1" applyBorder="1" applyAlignment="1">
      <alignment horizontal="right" vertical="center" wrapText="1"/>
    </xf>
    <xf numFmtId="0" fontId="32" fillId="2" borderId="1" xfId="0" applyNumberFormat="1" applyFont="1" applyFill="1" applyBorder="1" applyAlignment="1">
      <alignment wrapText="1"/>
    </xf>
    <xf numFmtId="49" fontId="47" fillId="2" borderId="3" xfId="0" applyNumberFormat="1" applyFont="1" applyFill="1" applyBorder="1" applyAlignment="1">
      <alignment horizontal="right" vertical="center" wrapText="1"/>
    </xf>
    <xf numFmtId="165" fontId="3" fillId="3" borderId="4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top" wrapText="1"/>
    </xf>
    <xf numFmtId="44" fontId="3" fillId="3" borderId="1" xfId="2" applyFont="1" applyFill="1" applyBorder="1" applyAlignment="1">
      <alignment vertical="center" wrapText="1"/>
    </xf>
    <xf numFmtId="2" fontId="0" fillId="3" borderId="0" xfId="0" applyNumberFormat="1" applyFill="1"/>
    <xf numFmtId="0" fontId="43" fillId="3" borderId="1" xfId="0" applyFont="1" applyFill="1" applyBorder="1" applyAlignment="1">
      <alignment horizontal="justify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61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0" fillId="3" borderId="1" xfId="0" applyFont="1" applyFill="1" applyBorder="1" applyAlignment="1">
      <alignment horizontal="right" vertical="center"/>
    </xf>
    <xf numFmtId="0" fontId="60" fillId="3" borderId="1" xfId="0" applyFont="1" applyFill="1" applyBorder="1" applyAlignment="1">
      <alignment horizontal="justify" vertical="center" wrapText="1"/>
    </xf>
    <xf numFmtId="2" fontId="71" fillId="3" borderId="1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6" fillId="3" borderId="1" xfId="0" applyFont="1" applyFill="1" applyBorder="1" applyAlignment="1">
      <alignment horizontal="right" vertical="center"/>
    </xf>
    <xf numFmtId="0" fontId="62" fillId="3" borderId="1" xfId="0" applyFont="1" applyFill="1" applyBorder="1" applyAlignment="1">
      <alignment horizontal="right" vertical="center"/>
    </xf>
    <xf numFmtId="0" fontId="61" fillId="0" borderId="1" xfId="0" applyFont="1" applyFill="1" applyBorder="1" applyAlignment="1">
      <alignment horizontal="right" vertical="center"/>
    </xf>
    <xf numFmtId="0" fontId="6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vertical="center"/>
    </xf>
    <xf numFmtId="167" fontId="69" fillId="0" borderId="1" xfId="0" applyNumberFormat="1" applyFont="1" applyFill="1" applyBorder="1" applyAlignment="1">
      <alignment vertical="center"/>
    </xf>
    <xf numFmtId="167" fontId="7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8" fontId="69" fillId="0" borderId="1" xfId="0" applyNumberFormat="1" applyFont="1" applyFill="1" applyBorder="1" applyAlignment="1">
      <alignment vertical="center"/>
    </xf>
    <xf numFmtId="168" fontId="73" fillId="0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41" fillId="0" borderId="0" xfId="0" applyFont="1"/>
    <xf numFmtId="167" fontId="3" fillId="0" borderId="1" xfId="0" applyNumberFormat="1" applyFont="1" applyFill="1" applyBorder="1" applyAlignment="1">
      <alignment vertical="center"/>
    </xf>
    <xf numFmtId="167" fontId="74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vertical="center"/>
    </xf>
    <xf numFmtId="168" fontId="74" fillId="0" borderId="1" xfId="0" applyNumberFormat="1" applyFont="1" applyFill="1" applyBorder="1" applyAlignment="1">
      <alignment horizontal="right" vertical="center"/>
    </xf>
    <xf numFmtId="164" fontId="32" fillId="2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/>
    </xf>
    <xf numFmtId="164" fontId="32" fillId="3" borderId="4" xfId="1" applyNumberFormat="1" applyFont="1" applyFill="1" applyBorder="1" applyAlignment="1">
      <alignment horizontal="right" vertical="center"/>
    </xf>
    <xf numFmtId="164" fontId="60" fillId="3" borderId="4" xfId="1" applyNumberFormat="1" applyFont="1" applyFill="1" applyBorder="1" applyAlignment="1">
      <alignment horizontal="right" vertical="center"/>
    </xf>
    <xf numFmtId="2" fontId="1" fillId="3" borderId="4" xfId="1" applyNumberFormat="1" applyFont="1" applyFill="1" applyBorder="1" applyAlignment="1">
      <alignment vertical="center"/>
    </xf>
    <xf numFmtId="167" fontId="3" fillId="2" borderId="4" xfId="1" applyNumberFormat="1" applyFont="1" applyFill="1" applyBorder="1" applyAlignment="1">
      <alignment horizontal="right" vertical="center"/>
    </xf>
    <xf numFmtId="167" fontId="3" fillId="2" borderId="4" xfId="0" applyNumberFormat="1" applyFont="1" applyFill="1" applyBorder="1" applyAlignment="1">
      <alignment vertical="center"/>
    </xf>
    <xf numFmtId="167" fontId="1" fillId="2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right" vertical="center" wrapText="1"/>
    </xf>
    <xf numFmtId="167" fontId="43" fillId="2" borderId="4" xfId="1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60" fillId="3" borderId="1" xfId="0" applyNumberFormat="1" applyFont="1" applyFill="1" applyBorder="1" applyAlignment="1">
      <alignment vertical="center"/>
    </xf>
    <xf numFmtId="0" fontId="57" fillId="3" borderId="1" xfId="0" applyFont="1" applyFill="1" applyBorder="1" applyAlignment="1">
      <alignment horizontal="right" vertical="center" wrapText="1"/>
    </xf>
    <xf numFmtId="49" fontId="57" fillId="3" borderId="1" xfId="0" applyNumberFormat="1" applyFont="1" applyFill="1" applyBorder="1" applyAlignment="1">
      <alignment horizontal="right" vertical="center" wrapText="1"/>
    </xf>
    <xf numFmtId="0" fontId="39" fillId="0" borderId="0" xfId="0" applyFont="1"/>
    <xf numFmtId="165" fontId="24" fillId="3" borderId="1" xfId="1" applyNumberFormat="1" applyFont="1" applyFill="1" applyBorder="1" applyAlignment="1">
      <alignment vertical="center"/>
    </xf>
    <xf numFmtId="165" fontId="71" fillId="3" borderId="1" xfId="0" applyNumberFormat="1" applyFont="1" applyFill="1" applyBorder="1" applyAlignment="1">
      <alignment vertical="center"/>
    </xf>
    <xf numFmtId="165" fontId="74" fillId="3" borderId="1" xfId="1" applyNumberFormat="1" applyFont="1" applyFill="1" applyBorder="1" applyAlignment="1">
      <alignment horizontal="center" vertical="center" wrapText="1"/>
    </xf>
    <xf numFmtId="43" fontId="74" fillId="3" borderId="1" xfId="1" applyFont="1" applyFill="1" applyBorder="1" applyAlignment="1">
      <alignment horizontal="center" vertical="center" wrapText="1"/>
    </xf>
    <xf numFmtId="43" fontId="74" fillId="3" borderId="4" xfId="1" applyFont="1" applyFill="1" applyBorder="1" applyAlignment="1">
      <alignment horizontal="center" vertical="center" wrapText="1"/>
    </xf>
    <xf numFmtId="165" fontId="80" fillId="3" borderId="1" xfId="1" applyNumberFormat="1" applyFont="1" applyFill="1" applyBorder="1" applyAlignment="1">
      <alignment horizontal="center" vertical="center" wrapText="1"/>
    </xf>
    <xf numFmtId="165" fontId="80" fillId="3" borderId="4" xfId="1" applyNumberFormat="1" applyFont="1" applyFill="1" applyBorder="1" applyAlignment="1">
      <alignment horizontal="center" vertical="center" wrapText="1"/>
    </xf>
    <xf numFmtId="0" fontId="79" fillId="0" borderId="1" xfId="0" applyFont="1" applyFill="1" applyBorder="1"/>
    <xf numFmtId="0" fontId="81" fillId="0" borderId="1" xfId="0" applyFont="1" applyFill="1" applyBorder="1"/>
    <xf numFmtId="0" fontId="77" fillId="2" borderId="1" xfId="0" applyFont="1" applyFill="1" applyBorder="1" applyAlignment="1">
      <alignment horizontal="center" vertical="center" wrapText="1"/>
    </xf>
    <xf numFmtId="0" fontId="82" fillId="2" borderId="3" xfId="0" applyFont="1" applyFill="1" applyBorder="1" applyAlignment="1">
      <alignment horizontal="right" vertical="center" wrapText="1"/>
    </xf>
    <xf numFmtId="49" fontId="38" fillId="2" borderId="1" xfId="1" applyNumberFormat="1" applyFont="1" applyFill="1" applyBorder="1" applyAlignment="1">
      <alignment horizontal="center" vertical="center" wrapText="1"/>
    </xf>
    <xf numFmtId="49" fontId="38" fillId="2" borderId="4" xfId="1" applyNumberFormat="1" applyFont="1" applyFill="1" applyBorder="1" applyAlignment="1">
      <alignment horizontal="center" vertical="center" wrapText="1"/>
    </xf>
    <xf numFmtId="0" fontId="79" fillId="2" borderId="1" xfId="0" applyFont="1" applyFill="1" applyBorder="1"/>
    <xf numFmtId="0" fontId="81" fillId="2" borderId="1" xfId="0" applyFont="1" applyFill="1" applyBorder="1"/>
    <xf numFmtId="0" fontId="83" fillId="3" borderId="1" xfId="0" applyFont="1" applyFill="1" applyBorder="1" applyAlignment="1">
      <alignment horizontal="center" wrapText="1"/>
    </xf>
    <xf numFmtId="0" fontId="83" fillId="0" borderId="1" xfId="0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right" vertical="center"/>
    </xf>
    <xf numFmtId="165" fontId="32" fillId="0" borderId="1" xfId="1" applyNumberFormat="1" applyFon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vertical="center"/>
    </xf>
    <xf numFmtId="165" fontId="42" fillId="2" borderId="1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vertical="center"/>
    </xf>
    <xf numFmtId="165" fontId="32" fillId="2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60" fillId="3" borderId="1" xfId="1" applyNumberFormat="1" applyFont="1" applyFill="1" applyBorder="1" applyAlignment="1">
      <alignment horizontal="right" vertical="center"/>
    </xf>
    <xf numFmtId="165" fontId="32" fillId="3" borderId="1" xfId="1" applyNumberFormat="1" applyFont="1" applyFill="1" applyBorder="1" applyAlignment="1">
      <alignment horizontal="right" vertical="center"/>
    </xf>
    <xf numFmtId="165" fontId="1" fillId="3" borderId="1" xfId="1" applyNumberFormat="1" applyFont="1" applyFill="1" applyBorder="1" applyAlignment="1">
      <alignment vertical="center"/>
    </xf>
    <xf numFmtId="0" fontId="4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166" fontId="3" fillId="0" borderId="4" xfId="1" applyNumberFormat="1" applyFont="1" applyFill="1" applyBorder="1" applyAlignment="1">
      <alignment horizontal="right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165" fontId="3" fillId="0" borderId="4" xfId="1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2" fontId="1" fillId="0" borderId="1" xfId="1" applyNumberFormat="1" applyFont="1" applyFill="1" applyBorder="1" applyAlignment="1">
      <alignment horizontal="right" vertical="center"/>
    </xf>
    <xf numFmtId="2" fontId="1" fillId="0" borderId="4" xfId="1" applyNumberFormat="1" applyFont="1" applyFill="1" applyBorder="1" applyAlignment="1">
      <alignment horizontal="right" vertical="center"/>
    </xf>
    <xf numFmtId="165" fontId="1" fillId="0" borderId="4" xfId="1" applyNumberFormat="1" applyFont="1" applyFill="1" applyBorder="1" applyAlignment="1">
      <alignment horizontal="right" vertical="center"/>
    </xf>
    <xf numFmtId="164" fontId="1" fillId="0" borderId="4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right" vertical="center"/>
    </xf>
    <xf numFmtId="2" fontId="3" fillId="0" borderId="4" xfId="1" applyNumberFormat="1" applyFont="1" applyFill="1" applyBorder="1" applyAlignment="1">
      <alignment horizontal="right" vertical="center"/>
    </xf>
    <xf numFmtId="43" fontId="1" fillId="3" borderId="4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 wrapText="1"/>
    </xf>
    <xf numFmtId="165" fontId="43" fillId="2" borderId="1" xfId="1" applyNumberFormat="1" applyFont="1" applyFill="1" applyBorder="1" applyAlignment="1">
      <alignment horizontal="right" vertical="center"/>
    </xf>
    <xf numFmtId="0" fontId="85" fillId="3" borderId="1" xfId="0" applyFont="1" applyFill="1" applyBorder="1" applyAlignment="1">
      <alignment horizontal="right" vertical="center" wrapText="1"/>
    </xf>
    <xf numFmtId="0" fontId="86" fillId="3" borderId="1" xfId="0" applyFont="1" applyFill="1" applyBorder="1" applyAlignment="1">
      <alignment horizontal="center" vertical="center" wrapText="1"/>
    </xf>
    <xf numFmtId="43" fontId="86" fillId="3" borderId="1" xfId="1" applyFont="1" applyFill="1" applyBorder="1" applyAlignment="1">
      <alignment horizontal="right" vertical="center"/>
    </xf>
    <xf numFmtId="43" fontId="86" fillId="3" borderId="4" xfId="1" applyFont="1" applyFill="1" applyBorder="1" applyAlignment="1">
      <alignment horizontal="right" vertical="center"/>
    </xf>
    <xf numFmtId="165" fontId="86" fillId="3" borderId="4" xfId="1" applyNumberFormat="1" applyFont="1" applyFill="1" applyBorder="1" applyAlignment="1">
      <alignment horizontal="right" vertical="center"/>
    </xf>
    <xf numFmtId="165" fontId="1" fillId="3" borderId="1" xfId="1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horizontal="left"/>
    </xf>
    <xf numFmtId="0" fontId="39" fillId="3" borderId="9" xfId="0" applyFont="1" applyFill="1" applyBorder="1" applyAlignment="1">
      <alignment horizontal="right"/>
    </xf>
    <xf numFmtId="0" fontId="74" fillId="0" borderId="1" xfId="0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right" vertical="center"/>
    </xf>
    <xf numFmtId="0" fontId="78" fillId="0" borderId="0" xfId="0" applyFont="1" applyBorder="1" applyAlignment="1">
      <alignment horizontal="right" vertical="top"/>
    </xf>
    <xf numFmtId="0" fontId="84" fillId="0" borderId="0" xfId="0" applyFont="1" applyBorder="1" applyAlignment="1">
      <alignment horizontal="center" vertical="top" wrapText="1"/>
    </xf>
    <xf numFmtId="0" fontId="78" fillId="0" borderId="0" xfId="0" applyFont="1" applyAlignment="1">
      <alignment horizontal="right"/>
    </xf>
    <xf numFmtId="0" fontId="68" fillId="0" borderId="11" xfId="0" applyFont="1" applyBorder="1" applyAlignment="1">
      <alignment horizontal="right"/>
    </xf>
    <xf numFmtId="0" fontId="78" fillId="3" borderId="0" xfId="0" applyFont="1" applyFill="1" applyAlignment="1">
      <alignment horizontal="right" vertical="center"/>
    </xf>
    <xf numFmtId="165" fontId="74" fillId="3" borderId="2" xfId="1" applyNumberFormat="1" applyFont="1" applyFill="1" applyBorder="1" applyAlignment="1">
      <alignment horizontal="center" vertical="center" wrapText="1"/>
    </xf>
    <xf numFmtId="165" fontId="74" fillId="3" borderId="3" xfId="1" applyNumberFormat="1" applyFont="1" applyFill="1" applyBorder="1" applyAlignment="1">
      <alignment horizontal="center" vertical="center" wrapText="1"/>
    </xf>
    <xf numFmtId="43" fontId="74" fillId="3" borderId="2" xfId="1" applyFont="1" applyFill="1" applyBorder="1" applyAlignment="1">
      <alignment horizontal="center" vertical="center" wrapText="1"/>
    </xf>
    <xf numFmtId="43" fontId="74" fillId="3" borderId="3" xfId="1" applyFont="1" applyFill="1" applyBorder="1" applyAlignment="1">
      <alignment horizontal="center" vertical="center" wrapText="1"/>
    </xf>
  </cellXfs>
  <cellStyles count="11">
    <cellStyle name="Данные таблицы" xfId="4"/>
    <cellStyle name="Денежный" xfId="2" builtinId="4"/>
    <cellStyle name="Заголовок таблицы" xfId="5"/>
    <cellStyle name="Значение параметра" xfId="6"/>
    <cellStyle name="Итоговая строка" xfId="7"/>
    <cellStyle name="Название документа" xfId="8"/>
    <cellStyle name="Название параметра" xfId="9"/>
    <cellStyle name="Обычный" xfId="0" builtinId="0"/>
    <cellStyle name="Обычный 2" xfId="3"/>
    <cellStyle name="Подписи под подписями" xfId="10"/>
    <cellStyle name="Финансовый" xfId="1" builtinId="3"/>
  </cellStyles>
  <dxfs count="0"/>
  <tableStyles count="0" defaultTableStyle="TableStyleMedium2" defaultPivotStyle="PivotStyleMedium9"/>
  <colors>
    <mruColors>
      <color rgb="FFD8CFE3"/>
      <color rgb="FFD4CAE0"/>
      <color rgb="FFB6B1F9"/>
      <color rgb="FF69FFFF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07"/>
  <sheetViews>
    <sheetView tabSelected="1" view="pageBreakPreview" topLeftCell="D1" zoomScale="62" zoomScaleNormal="75" zoomScaleSheetLayoutView="62" zoomScalePageLayoutView="62" workbookViewId="0">
      <selection activeCell="E13" sqref="E13"/>
    </sheetView>
  </sheetViews>
  <sheetFormatPr defaultRowHeight="18.75" outlineLevelCol="1" x14ac:dyDescent="0.3"/>
  <cols>
    <col min="1" max="1" width="7.28515625" style="83" hidden="1" customWidth="1"/>
    <col min="2" max="2" width="5.85546875" style="84" hidden="1" customWidth="1" outlineLevel="1"/>
    <col min="3" max="3" width="5.5703125" style="84" hidden="1" customWidth="1" outlineLevel="1"/>
    <col min="4" max="4" width="26.140625" style="66" customWidth="1" collapsed="1"/>
    <col min="5" max="5" width="111.140625" style="46" customWidth="1"/>
    <col min="6" max="6" width="22.85546875" style="13" hidden="1" customWidth="1"/>
    <col min="7" max="7" width="19.85546875" style="13" hidden="1" customWidth="1"/>
    <col min="8" max="8" width="20.42578125" style="13" hidden="1" customWidth="1"/>
    <col min="9" max="9" width="19" hidden="1" customWidth="1"/>
    <col min="10" max="10" width="21.140625" hidden="1" customWidth="1"/>
    <col min="11" max="11" width="21.42578125" hidden="1" customWidth="1"/>
    <col min="12" max="12" width="24.42578125" hidden="1" customWidth="1"/>
    <col min="13" max="13" width="21.28515625" hidden="1" customWidth="1"/>
    <col min="14" max="14" width="21.85546875" hidden="1" customWidth="1"/>
    <col min="15" max="15" width="17.85546875" style="323" hidden="1" customWidth="1"/>
    <col min="16" max="17" width="17" hidden="1" customWidth="1"/>
    <col min="18" max="18" width="22.140625" customWidth="1"/>
    <col min="19" max="19" width="18.28515625" customWidth="1"/>
    <col min="20" max="20" width="19.28515625" customWidth="1"/>
  </cols>
  <sheetData>
    <row r="1" spans="1:20" x14ac:dyDescent="0.25">
      <c r="D1" s="411" t="s">
        <v>538</v>
      </c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</row>
    <row r="2" spans="1:20" x14ac:dyDescent="0.25">
      <c r="D2" s="411" t="s">
        <v>539</v>
      </c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</row>
    <row r="3" spans="1:20" x14ac:dyDescent="0.25">
      <c r="D3" s="411" t="s">
        <v>540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</row>
    <row r="4" spans="1:20" x14ac:dyDescent="0.25"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</row>
    <row r="5" spans="1:20" ht="13.5" customHeight="1" x14ac:dyDescent="0.25">
      <c r="D5" s="416" t="s">
        <v>538</v>
      </c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</row>
    <row r="6" spans="1:20" ht="13.5" customHeight="1" x14ac:dyDescent="0.25">
      <c r="D6" s="414" t="s">
        <v>539</v>
      </c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</row>
    <row r="7" spans="1:20" ht="29.25" customHeight="1" x14ac:dyDescent="0.25">
      <c r="D7" s="412" t="s">
        <v>541</v>
      </c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</row>
    <row r="8" spans="1:20" ht="45" customHeight="1" x14ac:dyDescent="0.25">
      <c r="D8" s="413" t="s">
        <v>542</v>
      </c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</row>
    <row r="9" spans="1:20" x14ac:dyDescent="0.25">
      <c r="B9" s="112"/>
      <c r="C9" s="112"/>
      <c r="D9" s="415" t="s">
        <v>531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</row>
    <row r="10" spans="1:20" s="3" customFormat="1" ht="33" customHeight="1" x14ac:dyDescent="0.2">
      <c r="A10" s="6"/>
      <c r="B10" s="78"/>
      <c r="C10" s="78"/>
      <c r="D10" s="408" t="s">
        <v>536</v>
      </c>
      <c r="E10" s="409" t="s">
        <v>537</v>
      </c>
      <c r="F10" s="347" t="s">
        <v>345</v>
      </c>
      <c r="G10" s="348" t="s">
        <v>346</v>
      </c>
      <c r="H10" s="349" t="s">
        <v>504</v>
      </c>
      <c r="I10" s="347" t="s">
        <v>345</v>
      </c>
      <c r="J10" s="348" t="s">
        <v>346</v>
      </c>
      <c r="K10" s="349" t="s">
        <v>504</v>
      </c>
      <c r="L10" s="347" t="s">
        <v>345</v>
      </c>
      <c r="M10" s="348" t="s">
        <v>346</v>
      </c>
      <c r="N10" s="349" t="s">
        <v>504</v>
      </c>
      <c r="O10" s="347" t="s">
        <v>345</v>
      </c>
      <c r="P10" s="348" t="s">
        <v>346</v>
      </c>
      <c r="Q10" s="349" t="s">
        <v>504</v>
      </c>
      <c r="R10" s="417" t="s">
        <v>345</v>
      </c>
      <c r="S10" s="419" t="s">
        <v>346</v>
      </c>
      <c r="T10" s="419" t="s">
        <v>504</v>
      </c>
    </row>
    <row r="11" spans="1:20" s="2" customFormat="1" ht="21" customHeight="1" x14ac:dyDescent="0.25">
      <c r="A11" s="85"/>
      <c r="B11" s="86"/>
      <c r="C11" s="86"/>
      <c r="D11" s="408"/>
      <c r="E11" s="410"/>
      <c r="F11" s="350" t="s">
        <v>515</v>
      </c>
      <c r="G11" s="350" t="s">
        <v>515</v>
      </c>
      <c r="H11" s="351" t="s">
        <v>515</v>
      </c>
      <c r="I11" s="352"/>
      <c r="J11" s="352"/>
      <c r="K11" s="352"/>
      <c r="L11" s="351" t="s">
        <v>525</v>
      </c>
      <c r="M11" s="351" t="s">
        <v>525</v>
      </c>
      <c r="N11" s="351" t="s">
        <v>525</v>
      </c>
      <c r="O11" s="353"/>
      <c r="P11" s="352"/>
      <c r="Q11" s="352"/>
      <c r="R11" s="418"/>
      <c r="S11" s="420"/>
      <c r="T11" s="420"/>
    </row>
    <row r="12" spans="1:20" s="34" customFormat="1" ht="12" hidden="1" customHeight="1" x14ac:dyDescent="0.25">
      <c r="A12" s="87"/>
      <c r="B12" s="88"/>
      <c r="C12" s="88"/>
      <c r="D12" s="354"/>
      <c r="E12" s="355" t="s">
        <v>516</v>
      </c>
      <c r="F12" s="356" t="s">
        <v>517</v>
      </c>
      <c r="G12" s="356" t="s">
        <v>518</v>
      </c>
      <c r="H12" s="357" t="s">
        <v>519</v>
      </c>
      <c r="I12" s="358"/>
      <c r="J12" s="358"/>
      <c r="K12" s="358"/>
      <c r="L12" s="356" t="s">
        <v>517</v>
      </c>
      <c r="M12" s="356" t="s">
        <v>518</v>
      </c>
      <c r="N12" s="357" t="s">
        <v>519</v>
      </c>
      <c r="O12" s="359"/>
      <c r="P12" s="358"/>
      <c r="Q12" s="358"/>
      <c r="R12" s="356"/>
      <c r="S12" s="356"/>
      <c r="T12" s="356"/>
    </row>
    <row r="13" spans="1:20" s="34" customFormat="1" ht="15.75" customHeight="1" x14ac:dyDescent="0.25">
      <c r="A13" s="87"/>
      <c r="B13" s="88"/>
      <c r="C13" s="88"/>
      <c r="D13" s="360">
        <v>1</v>
      </c>
      <c r="E13" s="360">
        <v>2</v>
      </c>
      <c r="F13" s="360">
        <v>2</v>
      </c>
      <c r="G13" s="360">
        <v>2</v>
      </c>
      <c r="H13" s="360">
        <v>2</v>
      </c>
      <c r="I13" s="360">
        <v>2</v>
      </c>
      <c r="J13" s="360">
        <v>2</v>
      </c>
      <c r="K13" s="360">
        <v>2</v>
      </c>
      <c r="L13" s="360">
        <v>2</v>
      </c>
      <c r="M13" s="360">
        <v>2</v>
      </c>
      <c r="N13" s="360">
        <v>2</v>
      </c>
      <c r="O13" s="360">
        <v>2</v>
      </c>
      <c r="P13" s="360">
        <v>2</v>
      </c>
      <c r="Q13" s="360">
        <v>2</v>
      </c>
      <c r="R13" s="360">
        <v>3</v>
      </c>
      <c r="S13" s="361">
        <v>4</v>
      </c>
      <c r="T13" s="361">
        <v>5</v>
      </c>
    </row>
    <row r="14" spans="1:20" s="311" customFormat="1" ht="39.75" customHeight="1" x14ac:dyDescent="0.25">
      <c r="A14" s="89"/>
      <c r="B14" s="90"/>
      <c r="C14" s="90"/>
      <c r="D14" s="398"/>
      <c r="E14" s="399" t="s">
        <v>240</v>
      </c>
      <c r="F14" s="400">
        <f>F15+F22+F32+F45+F56</f>
        <v>518276</v>
      </c>
      <c r="G14" s="400">
        <f t="shared" ref="G14:N14" si="0">G15+G22+G32+G45+G56</f>
        <v>521781</v>
      </c>
      <c r="H14" s="401">
        <f t="shared" si="0"/>
        <v>532447</v>
      </c>
      <c r="I14" s="401">
        <f t="shared" si="0"/>
        <v>0</v>
      </c>
      <c r="J14" s="401">
        <f t="shared" si="0"/>
        <v>0</v>
      </c>
      <c r="K14" s="401">
        <f t="shared" si="0"/>
        <v>0</v>
      </c>
      <c r="L14" s="402">
        <f t="shared" si="0"/>
        <v>518276</v>
      </c>
      <c r="M14" s="402">
        <f t="shared" si="0"/>
        <v>521781</v>
      </c>
      <c r="N14" s="402">
        <f t="shared" si="0"/>
        <v>532447</v>
      </c>
      <c r="O14" s="401">
        <f>O15+O22+O32+O45+O56</f>
        <v>0</v>
      </c>
      <c r="P14" s="401">
        <f>P15+P22+P32+P45+P56</f>
        <v>0</v>
      </c>
      <c r="Q14" s="401">
        <f>Q15+Q22+Q32+Q45+Q56</f>
        <v>0</v>
      </c>
      <c r="R14" s="402">
        <f t="shared" ref="R14:T14" si="1">R15+R22+R32+R45+R56</f>
        <v>518276</v>
      </c>
      <c r="S14" s="402">
        <f t="shared" si="1"/>
        <v>521781</v>
      </c>
      <c r="T14" s="402">
        <f t="shared" si="1"/>
        <v>532447</v>
      </c>
    </row>
    <row r="15" spans="1:20" s="2" customFormat="1" x14ac:dyDescent="0.3">
      <c r="A15" s="16"/>
      <c r="B15" s="314"/>
      <c r="C15" s="314"/>
      <c r="D15" s="116" t="s">
        <v>0</v>
      </c>
      <c r="E15" s="387" t="s">
        <v>108</v>
      </c>
      <c r="F15" s="388">
        <f t="shared" ref="F15:T15" si="2">F16</f>
        <v>390887</v>
      </c>
      <c r="G15" s="388">
        <f t="shared" si="2"/>
        <v>400248</v>
      </c>
      <c r="H15" s="389">
        <f t="shared" si="2"/>
        <v>408715</v>
      </c>
      <c r="I15" s="389">
        <f t="shared" si="2"/>
        <v>0</v>
      </c>
      <c r="J15" s="389">
        <f t="shared" si="2"/>
        <v>0</v>
      </c>
      <c r="K15" s="389">
        <f t="shared" si="2"/>
        <v>0</v>
      </c>
      <c r="L15" s="390">
        <f t="shared" si="2"/>
        <v>390887</v>
      </c>
      <c r="M15" s="390">
        <f t="shared" si="2"/>
        <v>400248</v>
      </c>
      <c r="N15" s="390">
        <f t="shared" si="2"/>
        <v>408715</v>
      </c>
      <c r="O15" s="391">
        <f t="shared" si="2"/>
        <v>0</v>
      </c>
      <c r="P15" s="389">
        <f t="shared" si="2"/>
        <v>0</v>
      </c>
      <c r="Q15" s="389">
        <f t="shared" si="2"/>
        <v>0</v>
      </c>
      <c r="R15" s="392">
        <f t="shared" si="2"/>
        <v>390887</v>
      </c>
      <c r="S15" s="392">
        <f t="shared" si="2"/>
        <v>400248</v>
      </c>
      <c r="T15" s="392">
        <f t="shared" si="2"/>
        <v>408715</v>
      </c>
    </row>
    <row r="16" spans="1:20" s="2" customFormat="1" ht="23.25" customHeight="1" x14ac:dyDescent="0.3">
      <c r="A16" s="16"/>
      <c r="B16" s="314"/>
      <c r="C16" s="314"/>
      <c r="D16" s="116" t="s">
        <v>1</v>
      </c>
      <c r="E16" s="316" t="s">
        <v>109</v>
      </c>
      <c r="F16" s="393">
        <f>SUM(F17:F21)</f>
        <v>390887</v>
      </c>
      <c r="G16" s="393">
        <f t="shared" ref="G16:H16" si="3">SUM(G17:G21)</f>
        <v>400248</v>
      </c>
      <c r="H16" s="394">
        <f t="shared" si="3"/>
        <v>408715</v>
      </c>
      <c r="I16" s="394">
        <f t="shared" ref="I16" si="4">SUM(I17:I21)</f>
        <v>0</v>
      </c>
      <c r="J16" s="394">
        <f t="shared" ref="J16" si="5">SUM(J17:J21)</f>
        <v>0</v>
      </c>
      <c r="K16" s="394">
        <f t="shared" ref="K16" si="6">SUM(K17:K21)</f>
        <v>0</v>
      </c>
      <c r="L16" s="386">
        <f t="shared" ref="L16:M16" si="7">SUM(L17:L21)</f>
        <v>390887</v>
      </c>
      <c r="M16" s="386">
        <f t="shared" si="7"/>
        <v>400248</v>
      </c>
      <c r="N16" s="386">
        <f t="shared" ref="N16:S16" si="8">SUM(N17:N21)</f>
        <v>408715</v>
      </c>
      <c r="O16" s="152">
        <f t="shared" si="8"/>
        <v>0</v>
      </c>
      <c r="P16" s="394">
        <f t="shared" si="8"/>
        <v>0</v>
      </c>
      <c r="Q16" s="394">
        <f t="shared" si="8"/>
        <v>0</v>
      </c>
      <c r="R16" s="373">
        <f t="shared" si="8"/>
        <v>390887</v>
      </c>
      <c r="S16" s="373">
        <f t="shared" si="8"/>
        <v>400248</v>
      </c>
      <c r="T16" s="373">
        <f t="shared" ref="T16" si="9">SUM(T17:T21)</f>
        <v>408715</v>
      </c>
    </row>
    <row r="17" spans="1:20" s="2" customFormat="1" ht="78.75" x14ac:dyDescent="0.25">
      <c r="A17" s="16">
        <v>182</v>
      </c>
      <c r="B17" s="314"/>
      <c r="C17" s="314"/>
      <c r="D17" s="377" t="s">
        <v>2</v>
      </c>
      <c r="E17" s="385" t="s">
        <v>241</v>
      </c>
      <c r="F17" s="379">
        <v>385784</v>
      </c>
      <c r="G17" s="379">
        <v>395020</v>
      </c>
      <c r="H17" s="380">
        <v>403377</v>
      </c>
      <c r="I17" s="381"/>
      <c r="J17" s="381"/>
      <c r="K17" s="381"/>
      <c r="L17" s="386">
        <f t="shared" ref="L17:L79" si="10">F17+I17</f>
        <v>385784</v>
      </c>
      <c r="M17" s="386">
        <f t="shared" ref="M17:N79" si="11">G17+J17</f>
        <v>395020</v>
      </c>
      <c r="N17" s="386">
        <f t="shared" ref="N17:N79" si="12">H17+K17</f>
        <v>403377</v>
      </c>
      <c r="O17" s="317">
        <f>-26150</f>
        <v>-26150</v>
      </c>
      <c r="P17" s="381"/>
      <c r="Q17" s="381"/>
      <c r="R17" s="373">
        <f t="shared" ref="R17:R21" si="13">L17+O17</f>
        <v>359634</v>
      </c>
      <c r="S17" s="373">
        <f t="shared" ref="S17:S21" si="14">M17+P17</f>
        <v>395020</v>
      </c>
      <c r="T17" s="373">
        <f t="shared" ref="T17:T21" si="15">N17+Q17</f>
        <v>403377</v>
      </c>
    </row>
    <row r="18" spans="1:20" s="8" customFormat="1" ht="93.75" hidden="1" x14ac:dyDescent="0.25">
      <c r="A18" s="6">
        <v>182</v>
      </c>
      <c r="B18" s="78"/>
      <c r="C18" s="78"/>
      <c r="D18" s="71" t="s">
        <v>3</v>
      </c>
      <c r="E18" s="65" t="s">
        <v>110</v>
      </c>
      <c r="F18" s="131">
        <v>1553</v>
      </c>
      <c r="G18" s="131">
        <v>1600</v>
      </c>
      <c r="H18" s="132">
        <v>1642</v>
      </c>
      <c r="I18" s="130"/>
      <c r="J18" s="130"/>
      <c r="K18" s="130"/>
      <c r="L18" s="243">
        <f t="shared" si="10"/>
        <v>1553</v>
      </c>
      <c r="M18" s="244">
        <f t="shared" si="11"/>
        <v>1600</v>
      </c>
      <c r="N18" s="244">
        <f t="shared" si="12"/>
        <v>1642</v>
      </c>
      <c r="O18" s="195"/>
      <c r="P18" s="130"/>
      <c r="Q18" s="130"/>
      <c r="R18" s="366">
        <f t="shared" si="13"/>
        <v>1553</v>
      </c>
      <c r="S18" s="366">
        <f t="shared" si="14"/>
        <v>1600</v>
      </c>
      <c r="T18" s="366">
        <f t="shared" si="15"/>
        <v>1642</v>
      </c>
    </row>
    <row r="19" spans="1:20" s="7" customFormat="1" ht="37.5" hidden="1" x14ac:dyDescent="0.25">
      <c r="A19" s="6">
        <v>182</v>
      </c>
      <c r="B19" s="78"/>
      <c r="C19" s="78"/>
      <c r="D19" s="71" t="s">
        <v>4</v>
      </c>
      <c r="E19" s="65" t="s">
        <v>111</v>
      </c>
      <c r="F19" s="131">
        <v>2557</v>
      </c>
      <c r="G19" s="131">
        <v>2635</v>
      </c>
      <c r="H19" s="132">
        <v>2703</v>
      </c>
      <c r="I19" s="130"/>
      <c r="J19" s="130"/>
      <c r="K19" s="130"/>
      <c r="L19" s="243">
        <f t="shared" si="10"/>
        <v>2557</v>
      </c>
      <c r="M19" s="244">
        <f t="shared" si="11"/>
        <v>2635</v>
      </c>
      <c r="N19" s="244">
        <f t="shared" si="12"/>
        <v>2703</v>
      </c>
      <c r="O19" s="195"/>
      <c r="P19" s="130"/>
      <c r="Q19" s="130"/>
      <c r="R19" s="366">
        <f t="shared" si="13"/>
        <v>2557</v>
      </c>
      <c r="S19" s="366">
        <f t="shared" si="14"/>
        <v>2635</v>
      </c>
      <c r="T19" s="366">
        <f t="shared" si="15"/>
        <v>2703</v>
      </c>
    </row>
    <row r="20" spans="1:20" s="7" customFormat="1" ht="75" hidden="1" x14ac:dyDescent="0.25">
      <c r="A20" s="6">
        <v>182</v>
      </c>
      <c r="B20" s="78"/>
      <c r="C20" s="78"/>
      <c r="D20" s="71" t="s">
        <v>5</v>
      </c>
      <c r="E20" s="65" t="s">
        <v>112</v>
      </c>
      <c r="F20" s="131">
        <v>993</v>
      </c>
      <c r="G20" s="131">
        <v>993</v>
      </c>
      <c r="H20" s="132">
        <v>993</v>
      </c>
      <c r="I20" s="130"/>
      <c r="J20" s="130"/>
      <c r="K20" s="130"/>
      <c r="L20" s="243">
        <f t="shared" si="10"/>
        <v>993</v>
      </c>
      <c r="M20" s="244">
        <f t="shared" si="11"/>
        <v>993</v>
      </c>
      <c r="N20" s="244">
        <f t="shared" si="12"/>
        <v>993</v>
      </c>
      <c r="O20" s="195"/>
      <c r="P20" s="130"/>
      <c r="Q20" s="130"/>
      <c r="R20" s="366">
        <f t="shared" si="13"/>
        <v>993</v>
      </c>
      <c r="S20" s="366">
        <f t="shared" si="14"/>
        <v>993</v>
      </c>
      <c r="T20" s="366">
        <f t="shared" si="15"/>
        <v>993</v>
      </c>
    </row>
    <row r="21" spans="1:20" s="61" customFormat="1" ht="80.25" customHeight="1" x14ac:dyDescent="0.25">
      <c r="A21" s="16">
        <v>182</v>
      </c>
      <c r="B21" s="314"/>
      <c r="C21" s="314"/>
      <c r="D21" s="377" t="s">
        <v>544</v>
      </c>
      <c r="E21" s="378" t="s">
        <v>545</v>
      </c>
      <c r="F21" s="379"/>
      <c r="G21" s="379"/>
      <c r="H21" s="380"/>
      <c r="I21" s="381"/>
      <c r="J21" s="381"/>
      <c r="K21" s="381"/>
      <c r="L21" s="382">
        <f t="shared" si="10"/>
        <v>0</v>
      </c>
      <c r="M21" s="383">
        <f t="shared" si="11"/>
        <v>0</v>
      </c>
      <c r="N21" s="383">
        <f t="shared" si="12"/>
        <v>0</v>
      </c>
      <c r="O21" s="317">
        <v>26150</v>
      </c>
      <c r="P21" s="381"/>
      <c r="Q21" s="381"/>
      <c r="R21" s="373">
        <f t="shared" si="13"/>
        <v>26150</v>
      </c>
      <c r="S21" s="384">
        <f t="shared" si="14"/>
        <v>0</v>
      </c>
      <c r="T21" s="384">
        <f t="shared" si="15"/>
        <v>0</v>
      </c>
    </row>
    <row r="22" spans="1:20" s="247" customFormat="1" ht="37.5" hidden="1" x14ac:dyDescent="0.35">
      <c r="A22" s="6"/>
      <c r="B22" s="78"/>
      <c r="C22" s="78"/>
      <c r="D22" s="71" t="s">
        <v>6</v>
      </c>
      <c r="E22" s="154" t="s">
        <v>242</v>
      </c>
      <c r="F22" s="239">
        <f t="shared" ref="F22:T22" si="16">F23</f>
        <v>21416</v>
      </c>
      <c r="G22" s="239">
        <f t="shared" si="16"/>
        <v>21420</v>
      </c>
      <c r="H22" s="231">
        <f t="shared" si="16"/>
        <v>22646</v>
      </c>
      <c r="I22" s="231">
        <f t="shared" si="16"/>
        <v>0</v>
      </c>
      <c r="J22" s="231">
        <f t="shared" si="16"/>
        <v>0</v>
      </c>
      <c r="K22" s="231">
        <f t="shared" si="16"/>
        <v>0</v>
      </c>
      <c r="L22" s="240">
        <f t="shared" si="16"/>
        <v>21416</v>
      </c>
      <c r="M22" s="241">
        <f t="shared" si="16"/>
        <v>21420</v>
      </c>
      <c r="N22" s="241">
        <f t="shared" si="16"/>
        <v>22646</v>
      </c>
      <c r="O22" s="336">
        <f t="shared" si="16"/>
        <v>0</v>
      </c>
      <c r="P22" s="231">
        <f t="shared" si="16"/>
        <v>0</v>
      </c>
      <c r="Q22" s="231">
        <f t="shared" si="16"/>
        <v>0</v>
      </c>
      <c r="R22" s="369">
        <f t="shared" si="16"/>
        <v>21416</v>
      </c>
      <c r="S22" s="369">
        <f t="shared" si="16"/>
        <v>21420</v>
      </c>
      <c r="T22" s="369">
        <f t="shared" si="16"/>
        <v>22646</v>
      </c>
    </row>
    <row r="23" spans="1:20" s="7" customFormat="1" ht="37.5" hidden="1" x14ac:dyDescent="0.25">
      <c r="A23" s="6"/>
      <c r="B23" s="78"/>
      <c r="C23" s="78"/>
      <c r="D23" s="71" t="s">
        <v>7</v>
      </c>
      <c r="E23" s="155" t="s">
        <v>243</v>
      </c>
      <c r="F23" s="248">
        <f t="shared" ref="F23:N23" si="17">F24+F26+F28+F30</f>
        <v>21416</v>
      </c>
      <c r="G23" s="248">
        <f t="shared" si="17"/>
        <v>21420</v>
      </c>
      <c r="H23" s="249">
        <f t="shared" si="17"/>
        <v>22646</v>
      </c>
      <c r="I23" s="249">
        <f t="shared" si="17"/>
        <v>0</v>
      </c>
      <c r="J23" s="249">
        <f t="shared" si="17"/>
        <v>0</v>
      </c>
      <c r="K23" s="249">
        <f t="shared" si="17"/>
        <v>0</v>
      </c>
      <c r="L23" s="250">
        <f t="shared" si="17"/>
        <v>21416</v>
      </c>
      <c r="M23" s="251">
        <f t="shared" si="17"/>
        <v>21420</v>
      </c>
      <c r="N23" s="251">
        <f t="shared" si="17"/>
        <v>22646</v>
      </c>
      <c r="O23" s="337">
        <f t="shared" ref="O23:T23" si="18">O24+O26+O28+O30</f>
        <v>0</v>
      </c>
      <c r="P23" s="249">
        <f t="shared" si="18"/>
        <v>0</v>
      </c>
      <c r="Q23" s="249">
        <f t="shared" si="18"/>
        <v>0</v>
      </c>
      <c r="R23" s="396">
        <f t="shared" si="18"/>
        <v>21416</v>
      </c>
      <c r="S23" s="396">
        <f t="shared" si="18"/>
        <v>21420</v>
      </c>
      <c r="T23" s="396">
        <f t="shared" si="18"/>
        <v>22646</v>
      </c>
    </row>
    <row r="24" spans="1:20" s="7" customFormat="1" ht="56.25" hidden="1" x14ac:dyDescent="0.25">
      <c r="A24" s="6"/>
      <c r="B24" s="78"/>
      <c r="C24" s="78"/>
      <c r="D24" s="71" t="s">
        <v>8</v>
      </c>
      <c r="E24" s="252" t="s">
        <v>113</v>
      </c>
      <c r="F24" s="242">
        <f t="shared" ref="F24:T24" si="19">F25</f>
        <v>9834</v>
      </c>
      <c r="G24" s="242">
        <f t="shared" si="19"/>
        <v>9847</v>
      </c>
      <c r="H24" s="229">
        <f t="shared" si="19"/>
        <v>10485</v>
      </c>
      <c r="I24" s="229">
        <f t="shared" si="19"/>
        <v>0</v>
      </c>
      <c r="J24" s="229">
        <f t="shared" si="19"/>
        <v>0</v>
      </c>
      <c r="K24" s="229">
        <f t="shared" si="19"/>
        <v>0</v>
      </c>
      <c r="L24" s="243">
        <f t="shared" si="19"/>
        <v>9834</v>
      </c>
      <c r="M24" s="244">
        <f t="shared" si="19"/>
        <v>9847</v>
      </c>
      <c r="N24" s="244">
        <f t="shared" si="19"/>
        <v>10485</v>
      </c>
      <c r="O24" s="334">
        <f t="shared" si="19"/>
        <v>0</v>
      </c>
      <c r="P24" s="229">
        <f t="shared" si="19"/>
        <v>0</v>
      </c>
      <c r="Q24" s="229">
        <f t="shared" si="19"/>
        <v>0</v>
      </c>
      <c r="R24" s="366">
        <f t="shared" si="19"/>
        <v>9834</v>
      </c>
      <c r="S24" s="366">
        <f t="shared" si="19"/>
        <v>9847</v>
      </c>
      <c r="T24" s="366">
        <f t="shared" si="19"/>
        <v>10485</v>
      </c>
    </row>
    <row r="25" spans="1:20" s="7" customFormat="1" ht="93.75" hidden="1" x14ac:dyDescent="0.25">
      <c r="A25" s="6">
        <v>100</v>
      </c>
      <c r="B25" s="78"/>
      <c r="C25" s="78"/>
      <c r="D25" s="71" t="s">
        <v>244</v>
      </c>
      <c r="E25" s="65" t="s">
        <v>245</v>
      </c>
      <c r="F25" s="131">
        <v>9834</v>
      </c>
      <c r="G25" s="131">
        <v>9847</v>
      </c>
      <c r="H25" s="132">
        <v>10485</v>
      </c>
      <c r="I25" s="130"/>
      <c r="J25" s="130"/>
      <c r="K25" s="130"/>
      <c r="L25" s="243">
        <f t="shared" si="10"/>
        <v>9834</v>
      </c>
      <c r="M25" s="244">
        <f t="shared" si="11"/>
        <v>9847</v>
      </c>
      <c r="N25" s="244">
        <f t="shared" si="12"/>
        <v>10485</v>
      </c>
      <c r="O25" s="335"/>
      <c r="P25" s="130"/>
      <c r="Q25" s="130"/>
      <c r="R25" s="366">
        <f t="shared" ref="R25" si="20">L25+O25</f>
        <v>9834</v>
      </c>
      <c r="S25" s="366">
        <f t="shared" ref="S25" si="21">M25+P25</f>
        <v>9847</v>
      </c>
      <c r="T25" s="366">
        <f t="shared" ref="T25" si="22">N25+Q25</f>
        <v>10485</v>
      </c>
    </row>
    <row r="26" spans="1:20" s="7" customFormat="1" ht="75" hidden="1" x14ac:dyDescent="0.25">
      <c r="A26" s="6"/>
      <c r="B26" s="78"/>
      <c r="C26" s="78"/>
      <c r="D26" s="71" t="s">
        <v>9</v>
      </c>
      <c r="E26" s="252" t="s">
        <v>114</v>
      </c>
      <c r="F26" s="253">
        <f t="shared" ref="F26:T26" si="23">F27</f>
        <v>56</v>
      </c>
      <c r="G26" s="253">
        <f t="shared" si="23"/>
        <v>56</v>
      </c>
      <c r="H26" s="254">
        <f t="shared" si="23"/>
        <v>59</v>
      </c>
      <c r="I26" s="254">
        <f t="shared" si="23"/>
        <v>0</v>
      </c>
      <c r="J26" s="254">
        <f t="shared" si="23"/>
        <v>0</v>
      </c>
      <c r="K26" s="254">
        <f t="shared" si="23"/>
        <v>0</v>
      </c>
      <c r="L26" s="255">
        <f t="shared" si="23"/>
        <v>56</v>
      </c>
      <c r="M26" s="256">
        <f t="shared" si="23"/>
        <v>56</v>
      </c>
      <c r="N26" s="256">
        <f t="shared" si="23"/>
        <v>59</v>
      </c>
      <c r="O26" s="338">
        <f t="shared" si="23"/>
        <v>0</v>
      </c>
      <c r="P26" s="254">
        <f t="shared" si="23"/>
        <v>0</v>
      </c>
      <c r="Q26" s="254">
        <f t="shared" si="23"/>
        <v>0</v>
      </c>
      <c r="R26" s="397">
        <f t="shared" si="23"/>
        <v>56</v>
      </c>
      <c r="S26" s="397">
        <f t="shared" si="23"/>
        <v>56</v>
      </c>
      <c r="T26" s="397">
        <f t="shared" si="23"/>
        <v>59</v>
      </c>
    </row>
    <row r="27" spans="1:20" s="7" customFormat="1" ht="112.5" hidden="1" x14ac:dyDescent="0.25">
      <c r="A27" s="6">
        <v>100</v>
      </c>
      <c r="B27" s="78"/>
      <c r="C27" s="78"/>
      <c r="D27" s="71" t="s">
        <v>246</v>
      </c>
      <c r="E27" s="65" t="s">
        <v>247</v>
      </c>
      <c r="F27" s="131">
        <v>56</v>
      </c>
      <c r="G27" s="131">
        <v>56</v>
      </c>
      <c r="H27" s="132">
        <v>59</v>
      </c>
      <c r="I27" s="130"/>
      <c r="J27" s="130"/>
      <c r="K27" s="130"/>
      <c r="L27" s="243">
        <f t="shared" si="10"/>
        <v>56</v>
      </c>
      <c r="M27" s="244">
        <f t="shared" si="11"/>
        <v>56</v>
      </c>
      <c r="N27" s="244">
        <f t="shared" si="12"/>
        <v>59</v>
      </c>
      <c r="O27" s="335"/>
      <c r="P27" s="130"/>
      <c r="Q27" s="130"/>
      <c r="R27" s="366">
        <f t="shared" ref="R27" si="24">L27+O27</f>
        <v>56</v>
      </c>
      <c r="S27" s="366">
        <f t="shared" ref="S27" si="25">M27+P27</f>
        <v>56</v>
      </c>
      <c r="T27" s="366">
        <f t="shared" ref="T27" si="26">N27+Q27</f>
        <v>59</v>
      </c>
    </row>
    <row r="28" spans="1:20" s="7" customFormat="1" ht="56.25" hidden="1" x14ac:dyDescent="0.25">
      <c r="A28" s="6"/>
      <c r="B28" s="78"/>
      <c r="C28" s="78"/>
      <c r="D28" s="71" t="s">
        <v>10</v>
      </c>
      <c r="E28" s="252" t="s">
        <v>115</v>
      </c>
      <c r="F28" s="242">
        <f t="shared" ref="F28:T28" si="27">F29</f>
        <v>12935</v>
      </c>
      <c r="G28" s="242">
        <f t="shared" si="27"/>
        <v>12920</v>
      </c>
      <c r="H28" s="229">
        <f t="shared" si="27"/>
        <v>13712</v>
      </c>
      <c r="I28" s="229">
        <f t="shared" si="27"/>
        <v>0</v>
      </c>
      <c r="J28" s="229">
        <f t="shared" si="27"/>
        <v>0</v>
      </c>
      <c r="K28" s="229">
        <f t="shared" si="27"/>
        <v>0</v>
      </c>
      <c r="L28" s="243">
        <f t="shared" si="27"/>
        <v>12935</v>
      </c>
      <c r="M28" s="244">
        <f t="shared" si="27"/>
        <v>12920</v>
      </c>
      <c r="N28" s="244">
        <f t="shared" si="27"/>
        <v>13712</v>
      </c>
      <c r="O28" s="334">
        <f t="shared" si="27"/>
        <v>0</v>
      </c>
      <c r="P28" s="229">
        <f t="shared" si="27"/>
        <v>0</v>
      </c>
      <c r="Q28" s="229">
        <f t="shared" si="27"/>
        <v>0</v>
      </c>
      <c r="R28" s="366">
        <f t="shared" si="27"/>
        <v>12935</v>
      </c>
      <c r="S28" s="366">
        <f t="shared" si="27"/>
        <v>12920</v>
      </c>
      <c r="T28" s="366">
        <f t="shared" si="27"/>
        <v>13712</v>
      </c>
    </row>
    <row r="29" spans="1:20" s="7" customFormat="1" ht="93.75" hidden="1" x14ac:dyDescent="0.25">
      <c r="A29" s="6">
        <v>100</v>
      </c>
      <c r="B29" s="78"/>
      <c r="C29" s="78"/>
      <c r="D29" s="71" t="s">
        <v>248</v>
      </c>
      <c r="E29" s="65" t="s">
        <v>249</v>
      </c>
      <c r="F29" s="131">
        <v>12935</v>
      </c>
      <c r="G29" s="131">
        <v>12920</v>
      </c>
      <c r="H29" s="132">
        <v>13712</v>
      </c>
      <c r="I29" s="130"/>
      <c r="J29" s="130"/>
      <c r="K29" s="130"/>
      <c r="L29" s="243">
        <f t="shared" si="10"/>
        <v>12935</v>
      </c>
      <c r="M29" s="244">
        <f t="shared" si="11"/>
        <v>12920</v>
      </c>
      <c r="N29" s="244">
        <f t="shared" si="12"/>
        <v>13712</v>
      </c>
      <c r="O29" s="335"/>
      <c r="P29" s="130"/>
      <c r="Q29" s="130"/>
      <c r="R29" s="366">
        <f t="shared" ref="R29" si="28">L29+O29</f>
        <v>12935</v>
      </c>
      <c r="S29" s="366">
        <f t="shared" ref="S29" si="29">M29+P29</f>
        <v>12920</v>
      </c>
      <c r="T29" s="366">
        <f t="shared" ref="T29" si="30">N29+Q29</f>
        <v>13712</v>
      </c>
    </row>
    <row r="30" spans="1:20" s="7" customFormat="1" ht="56.25" hidden="1" x14ac:dyDescent="0.25">
      <c r="A30" s="6"/>
      <c r="B30" s="78"/>
      <c r="C30" s="78"/>
      <c r="D30" s="71" t="s">
        <v>11</v>
      </c>
      <c r="E30" s="252" t="s">
        <v>116</v>
      </c>
      <c r="F30" s="242">
        <f t="shared" ref="F30:T30" si="31">F31</f>
        <v>-1409</v>
      </c>
      <c r="G30" s="242">
        <f t="shared" si="31"/>
        <v>-1403</v>
      </c>
      <c r="H30" s="229">
        <f t="shared" si="31"/>
        <v>-1610</v>
      </c>
      <c r="I30" s="229">
        <f t="shared" si="31"/>
        <v>0</v>
      </c>
      <c r="J30" s="229">
        <f t="shared" si="31"/>
        <v>0</v>
      </c>
      <c r="K30" s="229">
        <f t="shared" si="31"/>
        <v>0</v>
      </c>
      <c r="L30" s="243">
        <f t="shared" si="31"/>
        <v>-1409</v>
      </c>
      <c r="M30" s="244">
        <f t="shared" si="31"/>
        <v>-1403</v>
      </c>
      <c r="N30" s="244">
        <f t="shared" si="31"/>
        <v>-1610</v>
      </c>
      <c r="O30" s="334">
        <f t="shared" si="31"/>
        <v>0</v>
      </c>
      <c r="P30" s="229">
        <f t="shared" si="31"/>
        <v>0</v>
      </c>
      <c r="Q30" s="229">
        <f t="shared" si="31"/>
        <v>0</v>
      </c>
      <c r="R30" s="366">
        <f t="shared" si="31"/>
        <v>-1409</v>
      </c>
      <c r="S30" s="366">
        <f t="shared" si="31"/>
        <v>-1403</v>
      </c>
      <c r="T30" s="366">
        <f t="shared" si="31"/>
        <v>-1610</v>
      </c>
    </row>
    <row r="31" spans="1:20" s="7" customFormat="1" ht="93.75" hidden="1" x14ac:dyDescent="0.25">
      <c r="A31" s="6">
        <v>100</v>
      </c>
      <c r="B31" s="78"/>
      <c r="C31" s="78"/>
      <c r="D31" s="71" t="s">
        <v>250</v>
      </c>
      <c r="E31" s="65" t="s">
        <v>251</v>
      </c>
      <c r="F31" s="131">
        <v>-1409</v>
      </c>
      <c r="G31" s="131">
        <v>-1403</v>
      </c>
      <c r="H31" s="132">
        <v>-1610</v>
      </c>
      <c r="I31" s="130"/>
      <c r="J31" s="130"/>
      <c r="K31" s="130"/>
      <c r="L31" s="243">
        <f t="shared" si="10"/>
        <v>-1409</v>
      </c>
      <c r="M31" s="244">
        <f t="shared" si="11"/>
        <v>-1403</v>
      </c>
      <c r="N31" s="244">
        <f t="shared" si="12"/>
        <v>-1610</v>
      </c>
      <c r="O31" s="335"/>
      <c r="P31" s="130"/>
      <c r="Q31" s="130"/>
      <c r="R31" s="366">
        <f t="shared" ref="R31" si="32">L31+O31</f>
        <v>-1409</v>
      </c>
      <c r="S31" s="366">
        <f t="shared" ref="S31" si="33">M31+P31</f>
        <v>-1403</v>
      </c>
      <c r="T31" s="366">
        <f t="shared" ref="T31" si="34">N31+Q31</f>
        <v>-1610</v>
      </c>
    </row>
    <row r="32" spans="1:20" s="257" customFormat="1" ht="21" hidden="1" x14ac:dyDescent="0.25">
      <c r="A32" s="6"/>
      <c r="B32" s="78"/>
      <c r="C32" s="78"/>
      <c r="D32" s="71" t="s">
        <v>12</v>
      </c>
      <c r="E32" s="154" t="s">
        <v>117</v>
      </c>
      <c r="F32" s="239">
        <f>F33+F37+F40+F43</f>
        <v>53288</v>
      </c>
      <c r="G32" s="239">
        <f>G33+G37+G40+G43</f>
        <v>47029</v>
      </c>
      <c r="H32" s="231">
        <f>H33+H37+H40+H43</f>
        <v>47587</v>
      </c>
      <c r="I32" s="231">
        <f t="shared" ref="I32:K32" si="35">I33+I37+I40+I43</f>
        <v>0</v>
      </c>
      <c r="J32" s="231">
        <f t="shared" si="35"/>
        <v>0</v>
      </c>
      <c r="K32" s="231">
        <f t="shared" si="35"/>
        <v>0</v>
      </c>
      <c r="L32" s="240">
        <f t="shared" ref="L32" si="36">L33+L37+L40+L43</f>
        <v>53288</v>
      </c>
      <c r="M32" s="241">
        <f t="shared" ref="M32" si="37">M33+M37+M40+M43</f>
        <v>47029</v>
      </c>
      <c r="N32" s="241">
        <f t="shared" ref="N32:S32" si="38">N33+N37+N40+N43</f>
        <v>47587</v>
      </c>
      <c r="O32" s="336">
        <f t="shared" si="38"/>
        <v>0</v>
      </c>
      <c r="P32" s="231">
        <f t="shared" si="38"/>
        <v>0</v>
      </c>
      <c r="Q32" s="231">
        <f t="shared" si="38"/>
        <v>0</v>
      </c>
      <c r="R32" s="369">
        <f t="shared" si="38"/>
        <v>53288</v>
      </c>
      <c r="S32" s="369">
        <f t="shared" si="38"/>
        <v>47029</v>
      </c>
      <c r="T32" s="369">
        <f t="shared" ref="T32" si="39">T33+T37+T40+T43</f>
        <v>47587</v>
      </c>
    </row>
    <row r="33" spans="1:20" s="7" customFormat="1" hidden="1" x14ac:dyDescent="0.25">
      <c r="A33" s="6"/>
      <c r="B33" s="78"/>
      <c r="C33" s="78"/>
      <c r="D33" s="71" t="s">
        <v>215</v>
      </c>
      <c r="E33" s="155" t="s">
        <v>218</v>
      </c>
      <c r="F33" s="242">
        <f t="shared" ref="F33:N33" si="40">F34+F35+F36</f>
        <v>33085</v>
      </c>
      <c r="G33" s="242">
        <f t="shared" si="40"/>
        <v>33085</v>
      </c>
      <c r="H33" s="229">
        <f t="shared" si="40"/>
        <v>33085</v>
      </c>
      <c r="I33" s="229">
        <f t="shared" si="40"/>
        <v>0</v>
      </c>
      <c r="J33" s="229">
        <f t="shared" si="40"/>
        <v>0</v>
      </c>
      <c r="K33" s="229">
        <f t="shared" si="40"/>
        <v>0</v>
      </c>
      <c r="L33" s="243">
        <f t="shared" si="40"/>
        <v>33085</v>
      </c>
      <c r="M33" s="244">
        <f t="shared" si="40"/>
        <v>33085</v>
      </c>
      <c r="N33" s="244">
        <f t="shared" si="40"/>
        <v>33085</v>
      </c>
      <c r="O33" s="334">
        <f t="shared" ref="O33:T33" si="41">O34+O35+O36</f>
        <v>0</v>
      </c>
      <c r="P33" s="229">
        <f t="shared" si="41"/>
        <v>0</v>
      </c>
      <c r="Q33" s="229">
        <f t="shared" si="41"/>
        <v>0</v>
      </c>
      <c r="R33" s="366">
        <f t="shared" si="41"/>
        <v>33085</v>
      </c>
      <c r="S33" s="366">
        <f t="shared" si="41"/>
        <v>33085</v>
      </c>
      <c r="T33" s="366">
        <f t="shared" si="41"/>
        <v>33085</v>
      </c>
    </row>
    <row r="34" spans="1:20" s="8" customFormat="1" ht="37.5" hidden="1" x14ac:dyDescent="0.25">
      <c r="A34" s="6">
        <v>182</v>
      </c>
      <c r="B34" s="78"/>
      <c r="C34" s="78"/>
      <c r="D34" s="71" t="s">
        <v>216</v>
      </c>
      <c r="E34" s="65" t="s">
        <v>219</v>
      </c>
      <c r="F34" s="131">
        <v>24741</v>
      </c>
      <c r="G34" s="131">
        <v>24741</v>
      </c>
      <c r="H34" s="132">
        <v>24741</v>
      </c>
      <c r="I34" s="130"/>
      <c r="J34" s="130"/>
      <c r="K34" s="130"/>
      <c r="L34" s="243">
        <f t="shared" si="10"/>
        <v>24741</v>
      </c>
      <c r="M34" s="244">
        <f t="shared" si="11"/>
        <v>24741</v>
      </c>
      <c r="N34" s="244">
        <f t="shared" si="12"/>
        <v>24741</v>
      </c>
      <c r="O34" s="335"/>
      <c r="P34" s="130"/>
      <c r="Q34" s="130"/>
      <c r="R34" s="366">
        <f t="shared" ref="R34:R36" si="42">L34+O34</f>
        <v>24741</v>
      </c>
      <c r="S34" s="366">
        <f t="shared" ref="S34:S36" si="43">M34+P34</f>
        <v>24741</v>
      </c>
      <c r="T34" s="366">
        <f t="shared" ref="T34:T36" si="44">N34+Q34</f>
        <v>24741</v>
      </c>
    </row>
    <row r="35" spans="1:20" s="8" customFormat="1" ht="37.5" hidden="1" x14ac:dyDescent="0.25">
      <c r="A35" s="6">
        <v>182</v>
      </c>
      <c r="B35" s="78"/>
      <c r="C35" s="78"/>
      <c r="D35" s="71" t="s">
        <v>217</v>
      </c>
      <c r="E35" s="65" t="s">
        <v>220</v>
      </c>
      <c r="F35" s="131">
        <v>8344</v>
      </c>
      <c r="G35" s="131">
        <v>8344</v>
      </c>
      <c r="H35" s="132">
        <v>8344</v>
      </c>
      <c r="I35" s="130"/>
      <c r="J35" s="130"/>
      <c r="K35" s="130"/>
      <c r="L35" s="243">
        <f t="shared" si="10"/>
        <v>8344</v>
      </c>
      <c r="M35" s="244">
        <f t="shared" si="11"/>
        <v>8344</v>
      </c>
      <c r="N35" s="244">
        <f t="shared" si="12"/>
        <v>8344</v>
      </c>
      <c r="O35" s="335"/>
      <c r="P35" s="130"/>
      <c r="Q35" s="130"/>
      <c r="R35" s="366">
        <f t="shared" si="42"/>
        <v>8344</v>
      </c>
      <c r="S35" s="366">
        <f t="shared" si="43"/>
        <v>8344</v>
      </c>
      <c r="T35" s="366">
        <f t="shared" si="44"/>
        <v>8344</v>
      </c>
    </row>
    <row r="36" spans="1:20" s="8" customFormat="1" ht="37.5" hidden="1" customHeight="1" x14ac:dyDescent="0.25">
      <c r="A36" s="6">
        <v>182</v>
      </c>
      <c r="B36" s="78"/>
      <c r="C36" s="78"/>
      <c r="D36" s="114" t="s">
        <v>234</v>
      </c>
      <c r="E36" s="115" t="s">
        <v>233</v>
      </c>
      <c r="F36" s="131"/>
      <c r="G36" s="131"/>
      <c r="H36" s="132"/>
      <c r="I36" s="130"/>
      <c r="J36" s="130"/>
      <c r="K36" s="130"/>
      <c r="L36" s="243">
        <f t="shared" si="10"/>
        <v>0</v>
      </c>
      <c r="M36" s="244">
        <f t="shared" si="11"/>
        <v>0</v>
      </c>
      <c r="N36" s="244">
        <f t="shared" si="12"/>
        <v>0</v>
      </c>
      <c r="O36" s="335"/>
      <c r="P36" s="130"/>
      <c r="Q36" s="130"/>
      <c r="R36" s="366">
        <f t="shared" si="42"/>
        <v>0</v>
      </c>
      <c r="S36" s="366">
        <f t="shared" si="43"/>
        <v>0</v>
      </c>
      <c r="T36" s="366">
        <f t="shared" si="44"/>
        <v>0</v>
      </c>
    </row>
    <row r="37" spans="1:20" s="8" customFormat="1" hidden="1" x14ac:dyDescent="0.25">
      <c r="A37" s="6"/>
      <c r="B37" s="78"/>
      <c r="C37" s="78"/>
      <c r="D37" s="153" t="s">
        <v>13</v>
      </c>
      <c r="E37" s="155" t="s">
        <v>118</v>
      </c>
      <c r="F37" s="242">
        <f t="shared" ref="F37:N37" si="45">F38+F39</f>
        <v>6795</v>
      </c>
      <c r="G37" s="242">
        <f t="shared" si="45"/>
        <v>0</v>
      </c>
      <c r="H37" s="229">
        <f t="shared" si="45"/>
        <v>0</v>
      </c>
      <c r="I37" s="229">
        <f t="shared" si="45"/>
        <v>0</v>
      </c>
      <c r="J37" s="229">
        <f t="shared" si="45"/>
        <v>0</v>
      </c>
      <c r="K37" s="229">
        <f t="shared" si="45"/>
        <v>0</v>
      </c>
      <c r="L37" s="243">
        <f t="shared" si="45"/>
        <v>6795</v>
      </c>
      <c r="M37" s="244">
        <f t="shared" si="45"/>
        <v>0</v>
      </c>
      <c r="N37" s="244">
        <f t="shared" si="45"/>
        <v>0</v>
      </c>
      <c r="O37" s="334">
        <f t="shared" ref="O37:T37" si="46">O38+O39</f>
        <v>0</v>
      </c>
      <c r="P37" s="229">
        <f t="shared" si="46"/>
        <v>0</v>
      </c>
      <c r="Q37" s="229">
        <f t="shared" si="46"/>
        <v>0</v>
      </c>
      <c r="R37" s="366">
        <f t="shared" si="46"/>
        <v>6795</v>
      </c>
      <c r="S37" s="366">
        <f t="shared" si="46"/>
        <v>0</v>
      </c>
      <c r="T37" s="366">
        <f t="shared" si="46"/>
        <v>0</v>
      </c>
    </row>
    <row r="38" spans="1:20" s="7" customFormat="1" hidden="1" x14ac:dyDescent="0.25">
      <c r="A38" s="6">
        <v>182</v>
      </c>
      <c r="B38" s="78"/>
      <c r="C38" s="78"/>
      <c r="D38" s="71" t="s">
        <v>14</v>
      </c>
      <c r="E38" s="258" t="s">
        <v>118</v>
      </c>
      <c r="F38" s="131">
        <v>6795</v>
      </c>
      <c r="G38" s="131">
        <v>0</v>
      </c>
      <c r="H38" s="132">
        <v>0</v>
      </c>
      <c r="I38" s="130"/>
      <c r="J38" s="130"/>
      <c r="K38" s="130"/>
      <c r="L38" s="243">
        <f t="shared" si="10"/>
        <v>6795</v>
      </c>
      <c r="M38" s="244">
        <f t="shared" si="11"/>
        <v>0</v>
      </c>
      <c r="N38" s="244">
        <f t="shared" si="12"/>
        <v>0</v>
      </c>
      <c r="O38" s="335"/>
      <c r="P38" s="130"/>
      <c r="Q38" s="130"/>
      <c r="R38" s="366">
        <f t="shared" ref="R38:R39" si="47">L38+O38</f>
        <v>6795</v>
      </c>
      <c r="S38" s="366">
        <f t="shared" ref="S38:S39" si="48">M38+P38</f>
        <v>0</v>
      </c>
      <c r="T38" s="366">
        <f t="shared" ref="T38:T39" si="49">N38+Q38</f>
        <v>0</v>
      </c>
    </row>
    <row r="39" spans="1:20" s="9" customFormat="1" ht="34.5" hidden="1" customHeight="1" x14ac:dyDescent="0.25">
      <c r="A39" s="6">
        <v>182</v>
      </c>
      <c r="B39" s="6"/>
      <c r="C39" s="6"/>
      <c r="D39" s="114" t="s">
        <v>15</v>
      </c>
      <c r="E39" s="259" t="s">
        <v>119</v>
      </c>
      <c r="F39" s="260"/>
      <c r="G39" s="260"/>
      <c r="H39" s="261"/>
      <c r="I39" s="130"/>
      <c r="J39" s="130"/>
      <c r="K39" s="130"/>
      <c r="L39" s="262">
        <f t="shared" si="10"/>
        <v>0</v>
      </c>
      <c r="M39" s="263">
        <f t="shared" si="11"/>
        <v>0</v>
      </c>
      <c r="N39" s="263">
        <f t="shared" si="12"/>
        <v>0</v>
      </c>
      <c r="O39" s="335"/>
      <c r="P39" s="130"/>
      <c r="Q39" s="130"/>
      <c r="R39" s="372">
        <f t="shared" si="47"/>
        <v>0</v>
      </c>
      <c r="S39" s="372">
        <f t="shared" si="48"/>
        <v>0</v>
      </c>
      <c r="T39" s="372">
        <f t="shared" si="49"/>
        <v>0</v>
      </c>
    </row>
    <row r="40" spans="1:20" s="7" customFormat="1" hidden="1" x14ac:dyDescent="0.25">
      <c r="A40" s="6"/>
      <c r="B40" s="78"/>
      <c r="C40" s="78"/>
      <c r="D40" s="153" t="s">
        <v>16</v>
      </c>
      <c r="E40" s="155" t="s">
        <v>120</v>
      </c>
      <c r="F40" s="242">
        <f t="shared" ref="F40:N40" si="50">F41+F42</f>
        <v>285</v>
      </c>
      <c r="G40" s="242">
        <f t="shared" si="50"/>
        <v>296</v>
      </c>
      <c r="H40" s="229">
        <f t="shared" si="50"/>
        <v>308</v>
      </c>
      <c r="I40" s="229">
        <f t="shared" si="50"/>
        <v>0</v>
      </c>
      <c r="J40" s="229">
        <f t="shared" si="50"/>
        <v>0</v>
      </c>
      <c r="K40" s="229">
        <f t="shared" si="50"/>
        <v>0</v>
      </c>
      <c r="L40" s="243">
        <f t="shared" si="50"/>
        <v>285</v>
      </c>
      <c r="M40" s="244">
        <f t="shared" si="50"/>
        <v>296</v>
      </c>
      <c r="N40" s="244">
        <f t="shared" si="50"/>
        <v>308</v>
      </c>
      <c r="O40" s="334">
        <f t="shared" ref="O40:T40" si="51">O41+O42</f>
        <v>0</v>
      </c>
      <c r="P40" s="229">
        <f t="shared" si="51"/>
        <v>0</v>
      </c>
      <c r="Q40" s="229">
        <f t="shared" si="51"/>
        <v>0</v>
      </c>
      <c r="R40" s="366">
        <f t="shared" si="51"/>
        <v>285</v>
      </c>
      <c r="S40" s="366">
        <f t="shared" si="51"/>
        <v>296</v>
      </c>
      <c r="T40" s="366">
        <f t="shared" si="51"/>
        <v>308</v>
      </c>
    </row>
    <row r="41" spans="1:20" s="7" customFormat="1" hidden="1" x14ac:dyDescent="0.25">
      <c r="A41" s="6">
        <v>182</v>
      </c>
      <c r="B41" s="78"/>
      <c r="C41" s="78"/>
      <c r="D41" s="71" t="s">
        <v>17</v>
      </c>
      <c r="E41" s="258" t="s">
        <v>120</v>
      </c>
      <c r="F41" s="131">
        <v>285</v>
      </c>
      <c r="G41" s="131">
        <v>296</v>
      </c>
      <c r="H41" s="132">
        <v>308</v>
      </c>
      <c r="I41" s="130"/>
      <c r="J41" s="130"/>
      <c r="K41" s="130"/>
      <c r="L41" s="243">
        <f t="shared" si="10"/>
        <v>285</v>
      </c>
      <c r="M41" s="244">
        <f t="shared" si="11"/>
        <v>296</v>
      </c>
      <c r="N41" s="244">
        <f t="shared" si="12"/>
        <v>308</v>
      </c>
      <c r="O41" s="335"/>
      <c r="P41" s="130"/>
      <c r="Q41" s="130"/>
      <c r="R41" s="366">
        <f t="shared" ref="R41:R42" si="52">L41+O41</f>
        <v>285</v>
      </c>
      <c r="S41" s="366">
        <f t="shared" ref="S41:S42" si="53">M41+P41</f>
        <v>296</v>
      </c>
      <c r="T41" s="366">
        <f t="shared" ref="T41:T42" si="54">N41+Q41</f>
        <v>308</v>
      </c>
    </row>
    <row r="42" spans="1:20" s="7" customFormat="1" ht="18.75" hidden="1" customHeight="1" x14ac:dyDescent="0.25">
      <c r="A42" s="6">
        <v>182</v>
      </c>
      <c r="B42" s="78"/>
      <c r="C42" s="78"/>
      <c r="D42" s="71" t="s">
        <v>252</v>
      </c>
      <c r="E42" s="259" t="s">
        <v>253</v>
      </c>
      <c r="F42" s="131"/>
      <c r="G42" s="131"/>
      <c r="H42" s="132"/>
      <c r="I42" s="130"/>
      <c r="J42" s="130"/>
      <c r="K42" s="130"/>
      <c r="L42" s="243">
        <f t="shared" si="10"/>
        <v>0</v>
      </c>
      <c r="M42" s="244">
        <f t="shared" si="11"/>
        <v>0</v>
      </c>
      <c r="N42" s="244">
        <f t="shared" si="12"/>
        <v>0</v>
      </c>
      <c r="O42" s="335"/>
      <c r="P42" s="130"/>
      <c r="Q42" s="130"/>
      <c r="R42" s="366">
        <f t="shared" si="52"/>
        <v>0</v>
      </c>
      <c r="S42" s="366">
        <f t="shared" si="53"/>
        <v>0</v>
      </c>
      <c r="T42" s="366">
        <f t="shared" si="54"/>
        <v>0</v>
      </c>
    </row>
    <row r="43" spans="1:20" s="7" customFormat="1" hidden="1" x14ac:dyDescent="0.25">
      <c r="A43" s="6"/>
      <c r="B43" s="78"/>
      <c r="C43" s="78"/>
      <c r="D43" s="153" t="s">
        <v>18</v>
      </c>
      <c r="E43" s="155" t="s">
        <v>121</v>
      </c>
      <c r="F43" s="242">
        <f t="shared" ref="F43:T43" si="55">F44</f>
        <v>13123</v>
      </c>
      <c r="G43" s="242">
        <f t="shared" si="55"/>
        <v>13648</v>
      </c>
      <c r="H43" s="229">
        <f t="shared" si="55"/>
        <v>14194</v>
      </c>
      <c r="I43" s="229">
        <f t="shared" si="55"/>
        <v>0</v>
      </c>
      <c r="J43" s="229">
        <f t="shared" si="55"/>
        <v>0</v>
      </c>
      <c r="K43" s="229">
        <f t="shared" si="55"/>
        <v>0</v>
      </c>
      <c r="L43" s="243">
        <f t="shared" si="55"/>
        <v>13123</v>
      </c>
      <c r="M43" s="244">
        <f t="shared" si="55"/>
        <v>13648</v>
      </c>
      <c r="N43" s="244">
        <f t="shared" si="55"/>
        <v>14194</v>
      </c>
      <c r="O43" s="334">
        <f t="shared" si="55"/>
        <v>0</v>
      </c>
      <c r="P43" s="229">
        <f t="shared" si="55"/>
        <v>0</v>
      </c>
      <c r="Q43" s="229">
        <f t="shared" si="55"/>
        <v>0</v>
      </c>
      <c r="R43" s="366">
        <f t="shared" si="55"/>
        <v>13123</v>
      </c>
      <c r="S43" s="366">
        <f t="shared" si="55"/>
        <v>13648</v>
      </c>
      <c r="T43" s="366">
        <f t="shared" si="55"/>
        <v>14194</v>
      </c>
    </row>
    <row r="44" spans="1:20" s="7" customFormat="1" ht="37.5" hidden="1" x14ac:dyDescent="0.25">
      <c r="A44" s="6">
        <v>182</v>
      </c>
      <c r="B44" s="78"/>
      <c r="C44" s="78"/>
      <c r="D44" s="153" t="s">
        <v>19</v>
      </c>
      <c r="E44" s="65" t="s">
        <v>122</v>
      </c>
      <c r="F44" s="131">
        <v>13123</v>
      </c>
      <c r="G44" s="131">
        <v>13648</v>
      </c>
      <c r="H44" s="132">
        <v>14194</v>
      </c>
      <c r="I44" s="130"/>
      <c r="J44" s="130"/>
      <c r="K44" s="130"/>
      <c r="L44" s="243">
        <f t="shared" si="10"/>
        <v>13123</v>
      </c>
      <c r="M44" s="244">
        <f t="shared" si="11"/>
        <v>13648</v>
      </c>
      <c r="N44" s="244">
        <f t="shared" si="12"/>
        <v>14194</v>
      </c>
      <c r="O44" s="335"/>
      <c r="P44" s="130"/>
      <c r="Q44" s="130"/>
      <c r="R44" s="366">
        <f t="shared" ref="R44" si="56">L44+O44</f>
        <v>13123</v>
      </c>
      <c r="S44" s="366">
        <f t="shared" ref="S44" si="57">M44+P44</f>
        <v>13648</v>
      </c>
      <c r="T44" s="366">
        <f t="shared" ref="T44" si="58">N44+Q44</f>
        <v>14194</v>
      </c>
    </row>
    <row r="45" spans="1:20" s="7" customFormat="1" hidden="1" x14ac:dyDescent="0.25">
      <c r="A45" s="6"/>
      <c r="B45" s="78"/>
      <c r="C45" s="78"/>
      <c r="D45" s="71" t="s">
        <v>20</v>
      </c>
      <c r="E45" s="154" t="s">
        <v>123</v>
      </c>
      <c r="F45" s="239">
        <f t="shared" ref="F45:N45" si="59">F46+F48+F51</f>
        <v>42618</v>
      </c>
      <c r="G45" s="239">
        <f t="shared" si="59"/>
        <v>42618</v>
      </c>
      <c r="H45" s="231">
        <f t="shared" si="59"/>
        <v>42618</v>
      </c>
      <c r="I45" s="231">
        <f t="shared" si="59"/>
        <v>0</v>
      </c>
      <c r="J45" s="231">
        <f t="shared" si="59"/>
        <v>0</v>
      </c>
      <c r="K45" s="231">
        <f t="shared" si="59"/>
        <v>0</v>
      </c>
      <c r="L45" s="240">
        <f t="shared" si="59"/>
        <v>42618</v>
      </c>
      <c r="M45" s="241">
        <f t="shared" si="59"/>
        <v>42618</v>
      </c>
      <c r="N45" s="241">
        <f t="shared" si="59"/>
        <v>42618</v>
      </c>
      <c r="O45" s="336">
        <f t="shared" ref="O45:T45" si="60">O46+O48+O51</f>
        <v>0</v>
      </c>
      <c r="P45" s="231">
        <f t="shared" si="60"/>
        <v>0</v>
      </c>
      <c r="Q45" s="231">
        <f t="shared" si="60"/>
        <v>0</v>
      </c>
      <c r="R45" s="369">
        <f t="shared" si="60"/>
        <v>42618</v>
      </c>
      <c r="S45" s="369">
        <f t="shared" si="60"/>
        <v>42618</v>
      </c>
      <c r="T45" s="369">
        <f t="shared" si="60"/>
        <v>42618</v>
      </c>
    </row>
    <row r="46" spans="1:20" s="26" customFormat="1" hidden="1" x14ac:dyDescent="0.25">
      <c r="A46" s="6"/>
      <c r="B46" s="78"/>
      <c r="C46" s="78"/>
      <c r="D46" s="153" t="s">
        <v>21</v>
      </c>
      <c r="E46" s="155" t="s">
        <v>124</v>
      </c>
      <c r="F46" s="242">
        <f t="shared" ref="F46:K46" si="61">F47</f>
        <v>10979</v>
      </c>
      <c r="G46" s="242">
        <f t="shared" si="61"/>
        <v>10979</v>
      </c>
      <c r="H46" s="229">
        <f t="shared" si="61"/>
        <v>10979</v>
      </c>
      <c r="I46" s="229">
        <f t="shared" si="61"/>
        <v>0</v>
      </c>
      <c r="J46" s="229">
        <f t="shared" si="61"/>
        <v>0</v>
      </c>
      <c r="K46" s="229">
        <f t="shared" si="61"/>
        <v>0</v>
      </c>
      <c r="L46" s="243">
        <f t="shared" si="10"/>
        <v>10979</v>
      </c>
      <c r="M46" s="244">
        <f t="shared" si="11"/>
        <v>10979</v>
      </c>
      <c r="N46" s="244">
        <f t="shared" si="11"/>
        <v>10979</v>
      </c>
      <c r="O46" s="334">
        <f t="shared" ref="O46:Q46" si="62">O47</f>
        <v>0</v>
      </c>
      <c r="P46" s="229">
        <f t="shared" si="62"/>
        <v>0</v>
      </c>
      <c r="Q46" s="229">
        <f t="shared" si="62"/>
        <v>0</v>
      </c>
      <c r="R46" s="366">
        <f t="shared" ref="R46:R47" si="63">L46+O46</f>
        <v>10979</v>
      </c>
      <c r="S46" s="366">
        <f t="shared" ref="S46:S47" si="64">M46+P46</f>
        <v>10979</v>
      </c>
      <c r="T46" s="366">
        <f t="shared" ref="T46:T47" si="65">N46+Q46</f>
        <v>10979</v>
      </c>
    </row>
    <row r="47" spans="1:20" s="27" customFormat="1" ht="37.5" hidden="1" x14ac:dyDescent="0.25">
      <c r="A47" s="6">
        <v>182</v>
      </c>
      <c r="B47" s="78"/>
      <c r="C47" s="78"/>
      <c r="D47" s="71" t="s">
        <v>22</v>
      </c>
      <c r="E47" s="245" t="s">
        <v>125</v>
      </c>
      <c r="F47" s="129">
        <v>10979</v>
      </c>
      <c r="G47" s="129">
        <v>10979</v>
      </c>
      <c r="H47" s="130">
        <v>10979</v>
      </c>
      <c r="I47" s="130"/>
      <c r="J47" s="130"/>
      <c r="K47" s="130"/>
      <c r="L47" s="243">
        <f t="shared" si="10"/>
        <v>10979</v>
      </c>
      <c r="M47" s="244">
        <f t="shared" si="11"/>
        <v>10979</v>
      </c>
      <c r="N47" s="244">
        <f t="shared" si="12"/>
        <v>10979</v>
      </c>
      <c r="O47" s="335"/>
      <c r="P47" s="130"/>
      <c r="Q47" s="130"/>
      <c r="R47" s="366">
        <f t="shared" si="63"/>
        <v>10979</v>
      </c>
      <c r="S47" s="366">
        <f t="shared" si="64"/>
        <v>10979</v>
      </c>
      <c r="T47" s="366">
        <f t="shared" si="65"/>
        <v>10979</v>
      </c>
    </row>
    <row r="48" spans="1:20" s="26" customFormat="1" hidden="1" x14ac:dyDescent="0.25">
      <c r="A48" s="6"/>
      <c r="B48" s="78"/>
      <c r="C48" s="78"/>
      <c r="D48" s="153" t="s">
        <v>23</v>
      </c>
      <c r="E48" s="155" t="s">
        <v>126</v>
      </c>
      <c r="F48" s="242">
        <f t="shared" ref="F48:N48" si="66">F49+F50</f>
        <v>2170</v>
      </c>
      <c r="G48" s="242">
        <f t="shared" si="66"/>
        <v>2170</v>
      </c>
      <c r="H48" s="229">
        <f t="shared" si="66"/>
        <v>2170</v>
      </c>
      <c r="I48" s="229">
        <f t="shared" si="66"/>
        <v>0</v>
      </c>
      <c r="J48" s="229">
        <f t="shared" si="66"/>
        <v>0</v>
      </c>
      <c r="K48" s="229">
        <f t="shared" si="66"/>
        <v>0</v>
      </c>
      <c r="L48" s="243">
        <f t="shared" si="66"/>
        <v>2170</v>
      </c>
      <c r="M48" s="244">
        <f t="shared" si="66"/>
        <v>2170</v>
      </c>
      <c r="N48" s="244">
        <f t="shared" si="66"/>
        <v>2170</v>
      </c>
      <c r="O48" s="334">
        <f t="shared" ref="O48:T48" si="67">O49+O50</f>
        <v>0</v>
      </c>
      <c r="P48" s="229">
        <f t="shared" si="67"/>
        <v>0</v>
      </c>
      <c r="Q48" s="229">
        <f t="shared" si="67"/>
        <v>0</v>
      </c>
      <c r="R48" s="366">
        <f t="shared" si="67"/>
        <v>2170</v>
      </c>
      <c r="S48" s="366">
        <f t="shared" si="67"/>
        <v>2170</v>
      </c>
      <c r="T48" s="366">
        <f t="shared" si="67"/>
        <v>2170</v>
      </c>
    </row>
    <row r="49" spans="1:20" s="28" customFormat="1" ht="19.5" hidden="1" x14ac:dyDescent="0.25">
      <c r="A49" s="29">
        <v>182</v>
      </c>
      <c r="B49" s="79"/>
      <c r="C49" s="79"/>
      <c r="D49" s="71" t="s">
        <v>24</v>
      </c>
      <c r="E49" s="258" t="s">
        <v>127</v>
      </c>
      <c r="F49" s="129">
        <v>224</v>
      </c>
      <c r="G49" s="129">
        <v>224</v>
      </c>
      <c r="H49" s="130">
        <v>224</v>
      </c>
      <c r="I49" s="130"/>
      <c r="J49" s="130"/>
      <c r="K49" s="130"/>
      <c r="L49" s="243">
        <f t="shared" si="10"/>
        <v>224</v>
      </c>
      <c r="M49" s="244">
        <f t="shared" si="11"/>
        <v>224</v>
      </c>
      <c r="N49" s="244">
        <f t="shared" si="12"/>
        <v>224</v>
      </c>
      <c r="O49" s="335"/>
      <c r="P49" s="130"/>
      <c r="Q49" s="130"/>
      <c r="R49" s="366">
        <f t="shared" ref="R49:R50" si="68">L49+O49</f>
        <v>224</v>
      </c>
      <c r="S49" s="366">
        <f t="shared" ref="S49:S50" si="69">M49+P49</f>
        <v>224</v>
      </c>
      <c r="T49" s="366">
        <f t="shared" ref="T49:T50" si="70">N49+Q49</f>
        <v>224</v>
      </c>
    </row>
    <row r="50" spans="1:20" s="28" customFormat="1" ht="19.5" hidden="1" x14ac:dyDescent="0.25">
      <c r="A50" s="29">
        <v>182</v>
      </c>
      <c r="B50" s="79"/>
      <c r="C50" s="79"/>
      <c r="D50" s="71" t="s">
        <v>25</v>
      </c>
      <c r="E50" s="258" t="s">
        <v>128</v>
      </c>
      <c r="F50" s="129">
        <v>1946</v>
      </c>
      <c r="G50" s="129">
        <v>1946</v>
      </c>
      <c r="H50" s="130">
        <v>1946</v>
      </c>
      <c r="I50" s="130"/>
      <c r="J50" s="130"/>
      <c r="K50" s="130"/>
      <c r="L50" s="243">
        <f t="shared" si="10"/>
        <v>1946</v>
      </c>
      <c r="M50" s="244">
        <f t="shared" si="11"/>
        <v>1946</v>
      </c>
      <c r="N50" s="244">
        <f t="shared" si="12"/>
        <v>1946</v>
      </c>
      <c r="O50" s="335"/>
      <c r="P50" s="130"/>
      <c r="Q50" s="130"/>
      <c r="R50" s="366">
        <f t="shared" si="68"/>
        <v>1946</v>
      </c>
      <c r="S50" s="366">
        <f t="shared" si="69"/>
        <v>1946</v>
      </c>
      <c r="T50" s="366">
        <f t="shared" si="70"/>
        <v>1946</v>
      </c>
    </row>
    <row r="51" spans="1:20" s="7" customFormat="1" hidden="1" x14ac:dyDescent="0.25">
      <c r="A51" s="6"/>
      <c r="B51" s="78"/>
      <c r="C51" s="78"/>
      <c r="D51" s="71" t="s">
        <v>26</v>
      </c>
      <c r="E51" s="155" t="s">
        <v>129</v>
      </c>
      <c r="F51" s="242">
        <f t="shared" ref="F51:N51" si="71">F52+F54</f>
        <v>29469</v>
      </c>
      <c r="G51" s="242">
        <f t="shared" si="71"/>
        <v>29469</v>
      </c>
      <c r="H51" s="229">
        <f t="shared" si="71"/>
        <v>29469</v>
      </c>
      <c r="I51" s="229">
        <f t="shared" si="71"/>
        <v>0</v>
      </c>
      <c r="J51" s="229">
        <f t="shared" si="71"/>
        <v>0</v>
      </c>
      <c r="K51" s="229">
        <f t="shared" si="71"/>
        <v>0</v>
      </c>
      <c r="L51" s="243">
        <f t="shared" si="71"/>
        <v>29469</v>
      </c>
      <c r="M51" s="244">
        <f t="shared" si="71"/>
        <v>29469</v>
      </c>
      <c r="N51" s="244">
        <f t="shared" si="71"/>
        <v>29469</v>
      </c>
      <c r="O51" s="334">
        <f t="shared" ref="O51:T51" si="72">O52+O54</f>
        <v>0</v>
      </c>
      <c r="P51" s="229">
        <f t="shared" si="72"/>
        <v>0</v>
      </c>
      <c r="Q51" s="229">
        <f t="shared" si="72"/>
        <v>0</v>
      </c>
      <c r="R51" s="366">
        <f t="shared" si="72"/>
        <v>29469</v>
      </c>
      <c r="S51" s="366">
        <f t="shared" si="72"/>
        <v>29469</v>
      </c>
      <c r="T51" s="366">
        <f t="shared" si="72"/>
        <v>29469</v>
      </c>
    </row>
    <row r="52" spans="1:20" s="7" customFormat="1" hidden="1" x14ac:dyDescent="0.25">
      <c r="A52" s="6"/>
      <c r="B52" s="78"/>
      <c r="C52" s="78"/>
      <c r="D52" s="71" t="s">
        <v>27</v>
      </c>
      <c r="E52" s="155" t="s">
        <v>130</v>
      </c>
      <c r="F52" s="242">
        <f t="shared" ref="F52:T52" si="73">F53</f>
        <v>20096</v>
      </c>
      <c r="G52" s="242">
        <f t="shared" si="73"/>
        <v>20096</v>
      </c>
      <c r="H52" s="229">
        <f t="shared" si="73"/>
        <v>20096</v>
      </c>
      <c r="I52" s="229">
        <f t="shared" si="73"/>
        <v>0</v>
      </c>
      <c r="J52" s="229">
        <f t="shared" si="73"/>
        <v>0</v>
      </c>
      <c r="K52" s="229">
        <f t="shared" si="73"/>
        <v>0</v>
      </c>
      <c r="L52" s="243">
        <f t="shared" si="73"/>
        <v>20096</v>
      </c>
      <c r="M52" s="244">
        <f t="shared" si="73"/>
        <v>20096</v>
      </c>
      <c r="N52" s="244">
        <f t="shared" si="73"/>
        <v>20096</v>
      </c>
      <c r="O52" s="334">
        <f t="shared" si="73"/>
        <v>0</v>
      </c>
      <c r="P52" s="229">
        <f t="shared" si="73"/>
        <v>0</v>
      </c>
      <c r="Q52" s="229">
        <f t="shared" si="73"/>
        <v>0</v>
      </c>
      <c r="R52" s="366">
        <f t="shared" si="73"/>
        <v>20096</v>
      </c>
      <c r="S52" s="366">
        <f t="shared" si="73"/>
        <v>20096</v>
      </c>
      <c r="T52" s="366">
        <f t="shared" si="73"/>
        <v>20096</v>
      </c>
    </row>
    <row r="53" spans="1:20" s="28" customFormat="1" ht="37.5" hidden="1" x14ac:dyDescent="0.25">
      <c r="A53" s="38">
        <v>182</v>
      </c>
      <c r="B53" s="78"/>
      <c r="C53" s="78"/>
      <c r="D53" s="71" t="s">
        <v>28</v>
      </c>
      <c r="E53" s="65" t="s">
        <v>131</v>
      </c>
      <c r="F53" s="131">
        <v>20096</v>
      </c>
      <c r="G53" s="131">
        <v>20096</v>
      </c>
      <c r="H53" s="132">
        <v>20096</v>
      </c>
      <c r="I53" s="130"/>
      <c r="J53" s="130"/>
      <c r="K53" s="130"/>
      <c r="L53" s="243">
        <f t="shared" si="10"/>
        <v>20096</v>
      </c>
      <c r="M53" s="244">
        <f t="shared" si="11"/>
        <v>20096</v>
      </c>
      <c r="N53" s="244">
        <f t="shared" si="12"/>
        <v>20096</v>
      </c>
      <c r="O53" s="335"/>
      <c r="P53" s="130"/>
      <c r="Q53" s="130"/>
      <c r="R53" s="366">
        <f t="shared" ref="R53" si="74">L53+O53</f>
        <v>20096</v>
      </c>
      <c r="S53" s="366">
        <f t="shared" ref="S53" si="75">M53+P53</f>
        <v>20096</v>
      </c>
      <c r="T53" s="366">
        <f t="shared" ref="T53" si="76">N53+Q53</f>
        <v>20096</v>
      </c>
    </row>
    <row r="54" spans="1:20" s="7" customFormat="1" hidden="1" x14ac:dyDescent="0.25">
      <c r="A54" s="6"/>
      <c r="B54" s="78"/>
      <c r="C54" s="78"/>
      <c r="D54" s="71" t="s">
        <v>29</v>
      </c>
      <c r="E54" s="155" t="s">
        <v>132</v>
      </c>
      <c r="F54" s="242">
        <f t="shared" ref="F54:T54" si="77">F55</f>
        <v>9373</v>
      </c>
      <c r="G54" s="242">
        <f t="shared" si="77"/>
        <v>9373</v>
      </c>
      <c r="H54" s="229">
        <f t="shared" si="77"/>
        <v>9373</v>
      </c>
      <c r="I54" s="229">
        <f t="shared" si="77"/>
        <v>0</v>
      </c>
      <c r="J54" s="229">
        <f t="shared" si="77"/>
        <v>0</v>
      </c>
      <c r="K54" s="229">
        <f t="shared" si="77"/>
        <v>0</v>
      </c>
      <c r="L54" s="243">
        <f t="shared" si="77"/>
        <v>9373</v>
      </c>
      <c r="M54" s="244">
        <f t="shared" si="77"/>
        <v>9373</v>
      </c>
      <c r="N54" s="244">
        <f t="shared" si="77"/>
        <v>9373</v>
      </c>
      <c r="O54" s="334">
        <f t="shared" si="77"/>
        <v>0</v>
      </c>
      <c r="P54" s="229">
        <f t="shared" si="77"/>
        <v>0</v>
      </c>
      <c r="Q54" s="229">
        <f t="shared" si="77"/>
        <v>0</v>
      </c>
      <c r="R54" s="366">
        <f t="shared" si="77"/>
        <v>9373</v>
      </c>
      <c r="S54" s="366">
        <f t="shared" si="77"/>
        <v>9373</v>
      </c>
      <c r="T54" s="366">
        <f t="shared" si="77"/>
        <v>9373</v>
      </c>
    </row>
    <row r="55" spans="1:20" s="7" customFormat="1" ht="37.5" hidden="1" x14ac:dyDescent="0.25">
      <c r="A55" s="6">
        <v>182</v>
      </c>
      <c r="B55" s="78"/>
      <c r="C55" s="78"/>
      <c r="D55" s="71" t="s">
        <v>30</v>
      </c>
      <c r="E55" s="65" t="s">
        <v>133</v>
      </c>
      <c r="F55" s="131">
        <v>9373</v>
      </c>
      <c r="G55" s="131">
        <v>9373</v>
      </c>
      <c r="H55" s="132">
        <v>9373</v>
      </c>
      <c r="I55" s="130"/>
      <c r="J55" s="130"/>
      <c r="K55" s="130"/>
      <c r="L55" s="243">
        <f t="shared" si="10"/>
        <v>9373</v>
      </c>
      <c r="M55" s="244">
        <f t="shared" si="11"/>
        <v>9373</v>
      </c>
      <c r="N55" s="244">
        <f t="shared" si="12"/>
        <v>9373</v>
      </c>
      <c r="O55" s="335"/>
      <c r="P55" s="130"/>
      <c r="Q55" s="130"/>
      <c r="R55" s="366">
        <f t="shared" ref="R55" si="78">L55+O55</f>
        <v>9373</v>
      </c>
      <c r="S55" s="366">
        <f t="shared" ref="S55" si="79">M55+P55</f>
        <v>9373</v>
      </c>
      <c r="T55" s="366">
        <f t="shared" ref="T55" si="80">N55+Q55</f>
        <v>9373</v>
      </c>
    </row>
    <row r="56" spans="1:20" s="7" customFormat="1" hidden="1" x14ac:dyDescent="0.25">
      <c r="A56" s="6"/>
      <c r="B56" s="78"/>
      <c r="C56" s="78"/>
      <c r="D56" s="71" t="s">
        <v>31</v>
      </c>
      <c r="E56" s="154" t="s">
        <v>134</v>
      </c>
      <c r="F56" s="239">
        <f t="shared" ref="F56:N56" si="81">F57+F59+F60</f>
        <v>10067</v>
      </c>
      <c r="G56" s="239">
        <f t="shared" si="81"/>
        <v>10466</v>
      </c>
      <c r="H56" s="231">
        <f t="shared" si="81"/>
        <v>10881</v>
      </c>
      <c r="I56" s="231">
        <f t="shared" si="81"/>
        <v>0</v>
      </c>
      <c r="J56" s="231">
        <f t="shared" si="81"/>
        <v>0</v>
      </c>
      <c r="K56" s="231">
        <f t="shared" si="81"/>
        <v>0</v>
      </c>
      <c r="L56" s="240">
        <f t="shared" si="81"/>
        <v>10067</v>
      </c>
      <c r="M56" s="241">
        <f t="shared" si="81"/>
        <v>10466</v>
      </c>
      <c r="N56" s="241">
        <f t="shared" si="81"/>
        <v>10881</v>
      </c>
      <c r="O56" s="336">
        <f t="shared" ref="O56:T56" si="82">O57+O59+O60</f>
        <v>0</v>
      </c>
      <c r="P56" s="231">
        <f t="shared" si="82"/>
        <v>0</v>
      </c>
      <c r="Q56" s="231">
        <f t="shared" si="82"/>
        <v>0</v>
      </c>
      <c r="R56" s="369">
        <f t="shared" si="82"/>
        <v>10067</v>
      </c>
      <c r="S56" s="369">
        <f t="shared" si="82"/>
        <v>10466</v>
      </c>
      <c r="T56" s="369">
        <f t="shared" si="82"/>
        <v>10881</v>
      </c>
    </row>
    <row r="57" spans="1:20" s="7" customFormat="1" ht="37.5" hidden="1" x14ac:dyDescent="0.25">
      <c r="A57" s="6"/>
      <c r="B57" s="78"/>
      <c r="C57" s="78"/>
      <c r="D57" s="153" t="s">
        <v>32</v>
      </c>
      <c r="E57" s="155" t="s">
        <v>254</v>
      </c>
      <c r="F57" s="242">
        <f t="shared" ref="F57:T57" si="83">F58</f>
        <v>9981</v>
      </c>
      <c r="G57" s="242">
        <f t="shared" si="83"/>
        <v>10380</v>
      </c>
      <c r="H57" s="229">
        <f t="shared" si="83"/>
        <v>10795</v>
      </c>
      <c r="I57" s="229">
        <f t="shared" si="83"/>
        <v>0</v>
      </c>
      <c r="J57" s="229">
        <f t="shared" si="83"/>
        <v>0</v>
      </c>
      <c r="K57" s="229">
        <f t="shared" si="83"/>
        <v>0</v>
      </c>
      <c r="L57" s="243">
        <f t="shared" si="83"/>
        <v>9981</v>
      </c>
      <c r="M57" s="244">
        <f t="shared" si="83"/>
        <v>10380</v>
      </c>
      <c r="N57" s="244">
        <f t="shared" si="83"/>
        <v>10795</v>
      </c>
      <c r="O57" s="334">
        <f t="shared" si="83"/>
        <v>0</v>
      </c>
      <c r="P57" s="229">
        <f t="shared" si="83"/>
        <v>0</v>
      </c>
      <c r="Q57" s="229">
        <f t="shared" si="83"/>
        <v>0</v>
      </c>
      <c r="R57" s="366">
        <f t="shared" si="83"/>
        <v>9981</v>
      </c>
      <c r="S57" s="366">
        <f t="shared" si="83"/>
        <v>10380</v>
      </c>
      <c r="T57" s="366">
        <f t="shared" si="83"/>
        <v>10795</v>
      </c>
    </row>
    <row r="58" spans="1:20" s="7" customFormat="1" ht="37.5" hidden="1" x14ac:dyDescent="0.25">
      <c r="A58" s="6">
        <v>182</v>
      </c>
      <c r="B58" s="78"/>
      <c r="C58" s="78"/>
      <c r="D58" s="71" t="s">
        <v>33</v>
      </c>
      <c r="E58" s="65" t="s">
        <v>255</v>
      </c>
      <c r="F58" s="131">
        <v>9981</v>
      </c>
      <c r="G58" s="131">
        <v>10380</v>
      </c>
      <c r="H58" s="132">
        <v>10795</v>
      </c>
      <c r="I58" s="130"/>
      <c r="J58" s="130"/>
      <c r="K58" s="130"/>
      <c r="L58" s="243">
        <f t="shared" si="10"/>
        <v>9981</v>
      </c>
      <c r="M58" s="244">
        <f t="shared" si="11"/>
        <v>10380</v>
      </c>
      <c r="N58" s="244">
        <f t="shared" si="12"/>
        <v>10795</v>
      </c>
      <c r="O58" s="335"/>
      <c r="P58" s="130"/>
      <c r="Q58" s="130"/>
      <c r="R58" s="366">
        <f t="shared" ref="R58:R59" si="84">L58+O58</f>
        <v>9981</v>
      </c>
      <c r="S58" s="366">
        <f t="shared" ref="S58:S59" si="85">M58+P58</f>
        <v>10380</v>
      </c>
      <c r="T58" s="366">
        <f t="shared" ref="T58:T59" si="86">N58+Q58</f>
        <v>10795</v>
      </c>
    </row>
    <row r="59" spans="1:20" s="7" customFormat="1" ht="56.25" hidden="1" customHeight="1" x14ac:dyDescent="0.25">
      <c r="A59" s="6"/>
      <c r="B59" s="78"/>
      <c r="C59" s="78"/>
      <c r="D59" s="114" t="s">
        <v>256</v>
      </c>
      <c r="E59" s="115" t="s">
        <v>257</v>
      </c>
      <c r="F59" s="131"/>
      <c r="G59" s="131"/>
      <c r="H59" s="132"/>
      <c r="I59" s="130"/>
      <c r="J59" s="130"/>
      <c r="K59" s="130"/>
      <c r="L59" s="243">
        <f t="shared" si="10"/>
        <v>0</v>
      </c>
      <c r="M59" s="244">
        <f t="shared" si="11"/>
        <v>0</v>
      </c>
      <c r="N59" s="244">
        <f t="shared" si="12"/>
        <v>0</v>
      </c>
      <c r="O59" s="335"/>
      <c r="P59" s="130"/>
      <c r="Q59" s="130"/>
      <c r="R59" s="366">
        <f t="shared" si="84"/>
        <v>0</v>
      </c>
      <c r="S59" s="366">
        <f t="shared" si="85"/>
        <v>0</v>
      </c>
      <c r="T59" s="366">
        <f t="shared" si="86"/>
        <v>0</v>
      </c>
    </row>
    <row r="60" spans="1:20" s="26" customFormat="1" ht="37.5" hidden="1" x14ac:dyDescent="0.25">
      <c r="A60" s="6"/>
      <c r="B60" s="78"/>
      <c r="C60" s="78"/>
      <c r="D60" s="153" t="s">
        <v>34</v>
      </c>
      <c r="E60" s="264" t="s">
        <v>135</v>
      </c>
      <c r="F60" s="242">
        <f>F61+F63</f>
        <v>86</v>
      </c>
      <c r="G60" s="242">
        <f t="shared" ref="G60:H60" si="87">G61+G63</f>
        <v>86</v>
      </c>
      <c r="H60" s="229">
        <f t="shared" si="87"/>
        <v>86</v>
      </c>
      <c r="I60" s="229">
        <f t="shared" ref="I60" si="88">I61+I63</f>
        <v>0</v>
      </c>
      <c r="J60" s="229">
        <f t="shared" ref="J60" si="89">J61+J63</f>
        <v>0</v>
      </c>
      <c r="K60" s="229">
        <f t="shared" ref="K60" si="90">K61+K63</f>
        <v>0</v>
      </c>
      <c r="L60" s="243">
        <f t="shared" ref="L60" si="91">L61+L63</f>
        <v>86</v>
      </c>
      <c r="M60" s="244">
        <f t="shared" ref="M60" si="92">M61+M63</f>
        <v>86</v>
      </c>
      <c r="N60" s="244">
        <f t="shared" ref="N60:S60" si="93">N61+N63</f>
        <v>86</v>
      </c>
      <c r="O60" s="334">
        <f t="shared" si="93"/>
        <v>0</v>
      </c>
      <c r="P60" s="229">
        <f t="shared" si="93"/>
        <v>0</v>
      </c>
      <c r="Q60" s="229">
        <f t="shared" si="93"/>
        <v>0</v>
      </c>
      <c r="R60" s="366">
        <f t="shared" si="93"/>
        <v>86</v>
      </c>
      <c r="S60" s="366">
        <f t="shared" si="93"/>
        <v>86</v>
      </c>
      <c r="T60" s="366">
        <f t="shared" ref="T60" si="94">T61+T63</f>
        <v>86</v>
      </c>
    </row>
    <row r="61" spans="1:20" s="26" customFormat="1" hidden="1" x14ac:dyDescent="0.25">
      <c r="A61" s="6"/>
      <c r="B61" s="78"/>
      <c r="C61" s="78"/>
      <c r="D61" s="71" t="s">
        <v>35</v>
      </c>
      <c r="E61" s="155" t="s">
        <v>136</v>
      </c>
      <c r="F61" s="129">
        <f>F62</f>
        <v>25</v>
      </c>
      <c r="G61" s="129">
        <f t="shared" ref="G61:H61" si="95">G62</f>
        <v>25</v>
      </c>
      <c r="H61" s="130">
        <f t="shared" si="95"/>
        <v>25</v>
      </c>
      <c r="I61" s="130">
        <f t="shared" ref="I61" si="96">I62</f>
        <v>0</v>
      </c>
      <c r="J61" s="130">
        <f t="shared" ref="J61" si="97">J62</f>
        <v>0</v>
      </c>
      <c r="K61" s="130">
        <f t="shared" ref="K61" si="98">K62</f>
        <v>0</v>
      </c>
      <c r="L61" s="265">
        <f t="shared" ref="L61" si="99">L62</f>
        <v>25</v>
      </c>
      <c r="M61" s="266">
        <f t="shared" ref="M61" si="100">M62</f>
        <v>25</v>
      </c>
      <c r="N61" s="266">
        <f t="shared" ref="N61:T61" si="101">N62</f>
        <v>25</v>
      </c>
      <c r="O61" s="335">
        <f t="shared" si="101"/>
        <v>0</v>
      </c>
      <c r="P61" s="130">
        <f t="shared" si="101"/>
        <v>0</v>
      </c>
      <c r="Q61" s="130">
        <f t="shared" si="101"/>
        <v>0</v>
      </c>
      <c r="R61" s="367">
        <f t="shared" si="101"/>
        <v>25</v>
      </c>
      <c r="S61" s="367">
        <f t="shared" si="101"/>
        <v>25</v>
      </c>
      <c r="T61" s="367">
        <f t="shared" si="101"/>
        <v>25</v>
      </c>
    </row>
    <row r="62" spans="1:20" s="26" customFormat="1" ht="56.25" hidden="1" x14ac:dyDescent="0.25">
      <c r="A62" s="6">
        <v>900</v>
      </c>
      <c r="B62" s="78"/>
      <c r="C62" s="78"/>
      <c r="D62" s="71" t="s">
        <v>411</v>
      </c>
      <c r="E62" s="113" t="s">
        <v>412</v>
      </c>
      <c r="F62" s="129">
        <v>25</v>
      </c>
      <c r="G62" s="129">
        <v>25</v>
      </c>
      <c r="H62" s="130">
        <v>25</v>
      </c>
      <c r="I62" s="130"/>
      <c r="J62" s="130"/>
      <c r="K62" s="130"/>
      <c r="L62" s="243">
        <f t="shared" si="10"/>
        <v>25</v>
      </c>
      <c r="M62" s="244">
        <f t="shared" si="11"/>
        <v>25</v>
      </c>
      <c r="N62" s="244">
        <f t="shared" si="12"/>
        <v>25</v>
      </c>
      <c r="O62" s="335"/>
      <c r="P62" s="130"/>
      <c r="Q62" s="130"/>
      <c r="R62" s="366">
        <f t="shared" ref="R62" si="102">L62+O62</f>
        <v>25</v>
      </c>
      <c r="S62" s="366">
        <f t="shared" ref="S62" si="103">M62+P62</f>
        <v>25</v>
      </c>
      <c r="T62" s="366">
        <f t="shared" ref="T62" si="104">N62+Q62</f>
        <v>25</v>
      </c>
    </row>
    <row r="63" spans="1:20" s="26" customFormat="1" ht="56.25" hidden="1" x14ac:dyDescent="0.25">
      <c r="A63" s="6"/>
      <c r="B63" s="78"/>
      <c r="C63" s="78"/>
      <c r="D63" s="71" t="s">
        <v>36</v>
      </c>
      <c r="E63" s="155" t="s">
        <v>137</v>
      </c>
      <c r="F63" s="242">
        <f>F64</f>
        <v>61</v>
      </c>
      <c r="G63" s="242">
        <f t="shared" ref="G63:H63" si="105">G64</f>
        <v>61</v>
      </c>
      <c r="H63" s="229">
        <f t="shared" si="105"/>
        <v>61</v>
      </c>
      <c r="I63" s="229">
        <f t="shared" ref="I63" si="106">I64</f>
        <v>0</v>
      </c>
      <c r="J63" s="229">
        <f t="shared" ref="J63" si="107">J64</f>
        <v>0</v>
      </c>
      <c r="K63" s="229">
        <f t="shared" ref="K63" si="108">K64</f>
        <v>0</v>
      </c>
      <c r="L63" s="243">
        <f t="shared" ref="L63" si="109">L64</f>
        <v>61</v>
      </c>
      <c r="M63" s="244">
        <f t="shared" ref="M63" si="110">M64</f>
        <v>61</v>
      </c>
      <c r="N63" s="244">
        <f t="shared" ref="N63:T63" si="111">N64</f>
        <v>61</v>
      </c>
      <c r="O63" s="334">
        <f t="shared" si="111"/>
        <v>0</v>
      </c>
      <c r="P63" s="229">
        <f t="shared" si="111"/>
        <v>0</v>
      </c>
      <c r="Q63" s="229">
        <f t="shared" si="111"/>
        <v>0</v>
      </c>
      <c r="R63" s="366">
        <f t="shared" si="111"/>
        <v>61</v>
      </c>
      <c r="S63" s="366">
        <f t="shared" si="111"/>
        <v>61</v>
      </c>
      <c r="T63" s="366">
        <f t="shared" si="111"/>
        <v>61</v>
      </c>
    </row>
    <row r="64" spans="1:20" s="26" customFormat="1" ht="99.75" hidden="1" customHeight="1" x14ac:dyDescent="0.25">
      <c r="A64" s="6">
        <v>919</v>
      </c>
      <c r="B64" s="78"/>
      <c r="C64" s="78"/>
      <c r="D64" s="71" t="s">
        <v>402</v>
      </c>
      <c r="E64" s="65" t="s">
        <v>403</v>
      </c>
      <c r="F64" s="129">
        <v>61</v>
      </c>
      <c r="G64" s="129">
        <v>61</v>
      </c>
      <c r="H64" s="130">
        <v>61</v>
      </c>
      <c r="I64" s="130"/>
      <c r="J64" s="130"/>
      <c r="K64" s="130"/>
      <c r="L64" s="243">
        <f t="shared" si="10"/>
        <v>61</v>
      </c>
      <c r="M64" s="244">
        <f t="shared" si="11"/>
        <v>61</v>
      </c>
      <c r="N64" s="244">
        <f t="shared" si="12"/>
        <v>61</v>
      </c>
      <c r="O64" s="130"/>
      <c r="P64" s="130"/>
      <c r="Q64" s="130"/>
      <c r="R64" s="366">
        <f t="shared" ref="R64" si="112">L64+O64</f>
        <v>61</v>
      </c>
      <c r="S64" s="366">
        <f t="shared" ref="S64" si="113">M64+P64</f>
        <v>61</v>
      </c>
      <c r="T64" s="366">
        <f t="shared" ref="T64" si="114">N64+Q64</f>
        <v>61</v>
      </c>
    </row>
    <row r="65" spans="1:20" s="23" customFormat="1" ht="30.75" customHeight="1" x14ac:dyDescent="0.25">
      <c r="A65" s="91"/>
      <c r="B65" s="90"/>
      <c r="C65" s="90"/>
      <c r="D65" s="67"/>
      <c r="E65" s="11" t="s">
        <v>258</v>
      </c>
      <c r="F65" s="138">
        <f>F66+F91+F99+F111+F125+F171</f>
        <v>68947</v>
      </c>
      <c r="G65" s="138">
        <f t="shared" ref="G65:T65" si="115">G66+G91+G99+G111+G125+G171</f>
        <v>68461</v>
      </c>
      <c r="H65" s="138">
        <f t="shared" si="115"/>
        <v>67754</v>
      </c>
      <c r="I65" s="138">
        <f t="shared" si="115"/>
        <v>-3.6600000000000001E-3</v>
      </c>
      <c r="J65" s="138">
        <f t="shared" si="115"/>
        <v>0</v>
      </c>
      <c r="K65" s="138">
        <f t="shared" si="115"/>
        <v>0</v>
      </c>
      <c r="L65" s="138">
        <f t="shared" si="115"/>
        <v>68946.996339999998</v>
      </c>
      <c r="M65" s="138">
        <f t="shared" si="115"/>
        <v>68461</v>
      </c>
      <c r="N65" s="138">
        <f t="shared" si="115"/>
        <v>67754</v>
      </c>
      <c r="O65" s="216">
        <f>O66+O91+O99+O111+O125+O171</f>
        <v>72</v>
      </c>
      <c r="P65" s="138">
        <f t="shared" si="115"/>
        <v>0</v>
      </c>
      <c r="Q65" s="138">
        <f t="shared" si="115"/>
        <v>0</v>
      </c>
      <c r="R65" s="345">
        <f t="shared" si="115"/>
        <v>69018.996339999998</v>
      </c>
      <c r="S65" s="345">
        <f t="shared" si="115"/>
        <v>68461</v>
      </c>
      <c r="T65" s="345">
        <f t="shared" si="115"/>
        <v>67754</v>
      </c>
    </row>
    <row r="66" spans="1:20" s="18" customFormat="1" ht="37.5" x14ac:dyDescent="0.25">
      <c r="A66" s="25"/>
      <c r="B66" s="78"/>
      <c r="C66" s="78"/>
      <c r="D66" s="68" t="s">
        <v>37</v>
      </c>
      <c r="E66" s="52" t="s">
        <v>139</v>
      </c>
      <c r="F66" s="126">
        <f>F67+F69+F84+F87</f>
        <v>48694</v>
      </c>
      <c r="G66" s="126">
        <f t="shared" ref="G66:H66" si="116">G67+G69+G84+G87</f>
        <v>48694</v>
      </c>
      <c r="H66" s="123">
        <f t="shared" si="116"/>
        <v>48694</v>
      </c>
      <c r="I66" s="123">
        <f t="shared" ref="I66" si="117">I67+I69+I84+I87</f>
        <v>0</v>
      </c>
      <c r="J66" s="123">
        <f t="shared" ref="J66" si="118">J67+J69+J84+J87</f>
        <v>0</v>
      </c>
      <c r="K66" s="123">
        <f t="shared" ref="K66" si="119">K67+K69+K84+K87</f>
        <v>0</v>
      </c>
      <c r="L66" s="146">
        <f t="shared" ref="L66" si="120">L67+L69+L84+L87</f>
        <v>48694</v>
      </c>
      <c r="M66" s="136">
        <f t="shared" ref="M66" si="121">M67+M69+M84+M87</f>
        <v>48694</v>
      </c>
      <c r="N66" s="136">
        <f t="shared" ref="N66:S66" si="122">N67+N69+N84+N87</f>
        <v>48694</v>
      </c>
      <c r="O66" s="117">
        <f t="shared" si="122"/>
        <v>-2874</v>
      </c>
      <c r="P66" s="123">
        <f t="shared" si="122"/>
        <v>0</v>
      </c>
      <c r="Q66" s="123">
        <f t="shared" si="122"/>
        <v>0</v>
      </c>
      <c r="R66" s="362">
        <f t="shared" si="122"/>
        <v>45820</v>
      </c>
      <c r="S66" s="362">
        <f t="shared" si="122"/>
        <v>48694</v>
      </c>
      <c r="T66" s="362">
        <f t="shared" ref="T66" si="123">T67+T69+T84+T87</f>
        <v>48694</v>
      </c>
    </row>
    <row r="67" spans="1:20" s="61" customFormat="1" ht="29.25" hidden="1" customHeight="1" x14ac:dyDescent="0.25">
      <c r="A67" s="16">
        <v>900</v>
      </c>
      <c r="B67" s="16"/>
      <c r="C67" s="16"/>
      <c r="D67" s="62" t="s">
        <v>38</v>
      </c>
      <c r="E67" s="140" t="s">
        <v>140</v>
      </c>
      <c r="F67" s="141">
        <f>F68</f>
        <v>0</v>
      </c>
      <c r="G67" s="141">
        <f t="shared" ref="G67:H67" si="124">G68</f>
        <v>0</v>
      </c>
      <c r="H67" s="142">
        <f t="shared" si="124"/>
        <v>0</v>
      </c>
      <c r="I67" s="128"/>
      <c r="J67" s="128"/>
      <c r="K67" s="128"/>
      <c r="L67" s="150">
        <f t="shared" si="10"/>
        <v>0</v>
      </c>
      <c r="M67" s="147">
        <f t="shared" si="11"/>
        <v>0</v>
      </c>
      <c r="N67" s="147">
        <f t="shared" si="12"/>
        <v>0</v>
      </c>
      <c r="O67" s="199"/>
      <c r="P67" s="128"/>
      <c r="Q67" s="128"/>
      <c r="R67" s="363">
        <f t="shared" ref="R67:R68" si="125">L67+O67</f>
        <v>0</v>
      </c>
      <c r="S67" s="363">
        <f t="shared" ref="S67:S68" si="126">M67+P67</f>
        <v>0</v>
      </c>
      <c r="T67" s="363">
        <f t="shared" ref="T67:T68" si="127">N67+Q67</f>
        <v>0</v>
      </c>
    </row>
    <row r="68" spans="1:20" s="61" customFormat="1" ht="36" hidden="1" customHeight="1" x14ac:dyDescent="0.25">
      <c r="A68" s="16">
        <v>900</v>
      </c>
      <c r="B68" s="16"/>
      <c r="C68" s="16"/>
      <c r="D68" s="139" t="s">
        <v>39</v>
      </c>
      <c r="E68" s="143" t="s">
        <v>141</v>
      </c>
      <c r="F68" s="141"/>
      <c r="G68" s="141"/>
      <c r="H68" s="142"/>
      <c r="I68" s="128"/>
      <c r="J68" s="128"/>
      <c r="K68" s="128"/>
      <c r="L68" s="150">
        <f t="shared" si="10"/>
        <v>0</v>
      </c>
      <c r="M68" s="147">
        <f t="shared" si="11"/>
        <v>0</v>
      </c>
      <c r="N68" s="147">
        <f t="shared" si="12"/>
        <v>0</v>
      </c>
      <c r="O68" s="199"/>
      <c r="P68" s="128"/>
      <c r="Q68" s="128"/>
      <c r="R68" s="363">
        <f t="shared" si="125"/>
        <v>0</v>
      </c>
      <c r="S68" s="363">
        <f t="shared" si="126"/>
        <v>0</v>
      </c>
      <c r="T68" s="363">
        <f t="shared" si="127"/>
        <v>0</v>
      </c>
    </row>
    <row r="69" spans="1:20" s="26" customFormat="1" ht="75" x14ac:dyDescent="0.25">
      <c r="A69" s="25"/>
      <c r="B69" s="78"/>
      <c r="C69" s="78"/>
      <c r="D69" s="68" t="s">
        <v>40</v>
      </c>
      <c r="E69" s="51" t="s">
        <v>476</v>
      </c>
      <c r="F69" s="127">
        <f>F70+F74+F77+F80</f>
        <v>45564</v>
      </c>
      <c r="G69" s="127">
        <f t="shared" ref="G69:H69" si="128">G70+G74+G77+G80</f>
        <v>45564</v>
      </c>
      <c r="H69" s="128">
        <f t="shared" si="128"/>
        <v>45564</v>
      </c>
      <c r="I69" s="128">
        <f t="shared" ref="I69" si="129">I70+I74+I77+I80</f>
        <v>0</v>
      </c>
      <c r="J69" s="128">
        <f t="shared" ref="J69" si="130">J70+J74+J77+J80</f>
        <v>0</v>
      </c>
      <c r="K69" s="128">
        <f t="shared" ref="K69" si="131">K70+K74+K77+K80</f>
        <v>0</v>
      </c>
      <c r="L69" s="151">
        <f t="shared" ref="L69" si="132">L70+L74+L77+L80</f>
        <v>45564</v>
      </c>
      <c r="M69" s="148">
        <f t="shared" ref="M69" si="133">M70+M74+M77+M80</f>
        <v>45564</v>
      </c>
      <c r="N69" s="148">
        <f t="shared" ref="N69:S69" si="134">N70+N74+N77+N80</f>
        <v>45564</v>
      </c>
      <c r="O69" s="199">
        <f t="shared" si="134"/>
        <v>-2874</v>
      </c>
      <c r="P69" s="128">
        <f t="shared" si="134"/>
        <v>0</v>
      </c>
      <c r="Q69" s="128">
        <f t="shared" si="134"/>
        <v>0</v>
      </c>
      <c r="R69" s="364">
        <f t="shared" si="134"/>
        <v>42690</v>
      </c>
      <c r="S69" s="364">
        <f t="shared" si="134"/>
        <v>45564</v>
      </c>
      <c r="T69" s="364">
        <f t="shared" ref="T69" si="135">T70+T74+T77+T80</f>
        <v>45564</v>
      </c>
    </row>
    <row r="70" spans="1:20" s="26" customFormat="1" ht="56.25" x14ac:dyDescent="0.25">
      <c r="A70" s="25"/>
      <c r="B70" s="78"/>
      <c r="C70" s="78"/>
      <c r="D70" s="67" t="s">
        <v>41</v>
      </c>
      <c r="E70" s="15" t="s">
        <v>142</v>
      </c>
      <c r="F70" s="124">
        <f>F71</f>
        <v>26000</v>
      </c>
      <c r="G70" s="124">
        <f t="shared" ref="G70:H70" si="136">G71</f>
        <v>26000</v>
      </c>
      <c r="H70" s="125">
        <f t="shared" si="136"/>
        <v>26000</v>
      </c>
      <c r="I70" s="125">
        <f t="shared" ref="I70" si="137">I71</f>
        <v>0</v>
      </c>
      <c r="J70" s="125">
        <f t="shared" ref="J70" si="138">J71</f>
        <v>0</v>
      </c>
      <c r="K70" s="125">
        <f t="shared" ref="K70" si="139">K71</f>
        <v>0</v>
      </c>
      <c r="L70" s="149">
        <f t="shared" ref="L70" si="140">L71</f>
        <v>26000</v>
      </c>
      <c r="M70" s="137">
        <f t="shared" ref="M70" si="141">M71</f>
        <v>26000</v>
      </c>
      <c r="N70" s="137">
        <f t="shared" ref="N70:T70" si="142">N71</f>
        <v>26000</v>
      </c>
      <c r="O70" s="118">
        <f t="shared" si="142"/>
        <v>-874</v>
      </c>
      <c r="P70" s="125">
        <f t="shared" si="142"/>
        <v>0</v>
      </c>
      <c r="Q70" s="125">
        <f t="shared" si="142"/>
        <v>0</v>
      </c>
      <c r="R70" s="365">
        <f t="shared" si="142"/>
        <v>25126</v>
      </c>
      <c r="S70" s="365">
        <f t="shared" si="142"/>
        <v>26000</v>
      </c>
      <c r="T70" s="365">
        <f t="shared" si="142"/>
        <v>26000</v>
      </c>
    </row>
    <row r="71" spans="1:20" s="26" customFormat="1" ht="75" x14ac:dyDescent="0.25">
      <c r="A71" s="25"/>
      <c r="B71" s="78"/>
      <c r="C71" s="78"/>
      <c r="D71" s="67" t="s">
        <v>42</v>
      </c>
      <c r="E71" s="48" t="s">
        <v>418</v>
      </c>
      <c r="F71" s="127">
        <f>F72+F73</f>
        <v>26000</v>
      </c>
      <c r="G71" s="127">
        <f t="shared" ref="G71:H71" si="143">G72+G73</f>
        <v>26000</v>
      </c>
      <c r="H71" s="128">
        <f t="shared" si="143"/>
        <v>26000</v>
      </c>
      <c r="I71" s="128">
        <f t="shared" ref="I71" si="144">I72+I73</f>
        <v>0</v>
      </c>
      <c r="J71" s="128">
        <f t="shared" ref="J71" si="145">J72+J73</f>
        <v>0</v>
      </c>
      <c r="K71" s="128">
        <f t="shared" ref="K71" si="146">K72+K73</f>
        <v>0</v>
      </c>
      <c r="L71" s="151">
        <f t="shared" ref="L71" si="147">L72+L73</f>
        <v>26000</v>
      </c>
      <c r="M71" s="148">
        <f t="shared" ref="M71" si="148">M72+M73</f>
        <v>26000</v>
      </c>
      <c r="N71" s="148">
        <f t="shared" ref="N71:S71" si="149">N72+N73</f>
        <v>26000</v>
      </c>
      <c r="O71" s="199">
        <f t="shared" si="149"/>
        <v>-874</v>
      </c>
      <c r="P71" s="128">
        <f t="shared" si="149"/>
        <v>0</v>
      </c>
      <c r="Q71" s="128">
        <f t="shared" si="149"/>
        <v>0</v>
      </c>
      <c r="R71" s="364">
        <f t="shared" si="149"/>
        <v>25126</v>
      </c>
      <c r="S71" s="364">
        <f t="shared" si="149"/>
        <v>26000</v>
      </c>
      <c r="T71" s="364">
        <f t="shared" ref="T71" si="150">T72+T73</f>
        <v>26000</v>
      </c>
    </row>
    <row r="72" spans="1:20" s="26" customFormat="1" ht="94.5" x14ac:dyDescent="0.25">
      <c r="A72" s="25">
        <v>905</v>
      </c>
      <c r="B72" s="78"/>
      <c r="C72" s="78"/>
      <c r="D72" s="67" t="s">
        <v>474</v>
      </c>
      <c r="E72" s="37" t="s">
        <v>419</v>
      </c>
      <c r="F72" s="127">
        <v>26000</v>
      </c>
      <c r="G72" s="127">
        <v>26000</v>
      </c>
      <c r="H72" s="128">
        <v>26000</v>
      </c>
      <c r="I72" s="128"/>
      <c r="J72" s="128"/>
      <c r="K72" s="128"/>
      <c r="L72" s="149">
        <f t="shared" si="10"/>
        <v>26000</v>
      </c>
      <c r="M72" s="137">
        <f t="shared" si="11"/>
        <v>26000</v>
      </c>
      <c r="N72" s="137">
        <f t="shared" si="12"/>
        <v>26000</v>
      </c>
      <c r="O72" s="199">
        <v>-874</v>
      </c>
      <c r="P72" s="128"/>
      <c r="Q72" s="128"/>
      <c r="R72" s="365">
        <f t="shared" ref="R72:R73" si="151">L72+O72</f>
        <v>25126</v>
      </c>
      <c r="S72" s="365">
        <f t="shared" ref="S72:S73" si="152">M72+P72</f>
        <v>26000</v>
      </c>
      <c r="T72" s="365">
        <f t="shared" ref="T72:T73" si="153">N72+Q72</f>
        <v>26000</v>
      </c>
    </row>
    <row r="73" spans="1:20" s="26" customFormat="1" ht="75.75" hidden="1" x14ac:dyDescent="0.25">
      <c r="A73" s="25">
        <v>905</v>
      </c>
      <c r="B73" s="78"/>
      <c r="C73" s="78"/>
      <c r="D73" s="71" t="s">
        <v>475</v>
      </c>
      <c r="E73" s="65" t="s">
        <v>420</v>
      </c>
      <c r="F73" s="129">
        <v>0</v>
      </c>
      <c r="G73" s="129">
        <v>0</v>
      </c>
      <c r="H73" s="130">
        <v>0</v>
      </c>
      <c r="I73" s="130"/>
      <c r="J73" s="130"/>
      <c r="K73" s="130"/>
      <c r="L73" s="243">
        <f t="shared" si="10"/>
        <v>0</v>
      </c>
      <c r="M73" s="244">
        <f t="shared" si="11"/>
        <v>0</v>
      </c>
      <c r="N73" s="244">
        <f t="shared" si="12"/>
        <v>0</v>
      </c>
      <c r="O73" s="195"/>
      <c r="P73" s="130"/>
      <c r="Q73" s="130"/>
      <c r="R73" s="366">
        <f t="shared" si="151"/>
        <v>0</v>
      </c>
      <c r="S73" s="366">
        <f t="shared" si="152"/>
        <v>0</v>
      </c>
      <c r="T73" s="366">
        <f t="shared" si="153"/>
        <v>0</v>
      </c>
    </row>
    <row r="74" spans="1:20" s="24" customFormat="1" ht="75" x14ac:dyDescent="0.25">
      <c r="A74" s="25"/>
      <c r="B74" s="78"/>
      <c r="C74" s="78"/>
      <c r="D74" s="67" t="s">
        <v>43</v>
      </c>
      <c r="E74" s="15" t="s">
        <v>143</v>
      </c>
      <c r="F74" s="124">
        <f>F75</f>
        <v>2330</v>
      </c>
      <c r="G74" s="124">
        <f t="shared" ref="G74:H75" si="154">G75</f>
        <v>2330</v>
      </c>
      <c r="H74" s="125">
        <f t="shared" si="154"/>
        <v>2330</v>
      </c>
      <c r="I74" s="125">
        <f t="shared" ref="I74:I75" si="155">I75</f>
        <v>0</v>
      </c>
      <c r="J74" s="125">
        <f t="shared" ref="J74:J75" si="156">J75</f>
        <v>0</v>
      </c>
      <c r="K74" s="125">
        <f t="shared" ref="K74:K75" si="157">K75</f>
        <v>0</v>
      </c>
      <c r="L74" s="149">
        <f t="shared" ref="L74:L75" si="158">L75</f>
        <v>2330</v>
      </c>
      <c r="M74" s="137">
        <f t="shared" ref="M74:M75" si="159">M75</f>
        <v>2330</v>
      </c>
      <c r="N74" s="137">
        <f t="shared" ref="N74:T75" si="160">N75</f>
        <v>2330</v>
      </c>
      <c r="O74" s="118">
        <f t="shared" si="160"/>
        <v>-2000</v>
      </c>
      <c r="P74" s="125">
        <f t="shared" si="160"/>
        <v>0</v>
      </c>
      <c r="Q74" s="125">
        <f t="shared" si="160"/>
        <v>0</v>
      </c>
      <c r="R74" s="365">
        <f t="shared" si="160"/>
        <v>330</v>
      </c>
      <c r="S74" s="365">
        <f t="shared" si="160"/>
        <v>2330</v>
      </c>
      <c r="T74" s="365">
        <f t="shared" si="160"/>
        <v>2330</v>
      </c>
    </row>
    <row r="75" spans="1:20" s="24" customFormat="1" ht="75" x14ac:dyDescent="0.25">
      <c r="A75" s="25"/>
      <c r="B75" s="78"/>
      <c r="C75" s="78"/>
      <c r="D75" s="67" t="s">
        <v>44</v>
      </c>
      <c r="E75" s="37" t="s">
        <v>144</v>
      </c>
      <c r="F75" s="127">
        <f>F76</f>
        <v>2330</v>
      </c>
      <c r="G75" s="127">
        <f t="shared" si="154"/>
        <v>2330</v>
      </c>
      <c r="H75" s="128">
        <f t="shared" si="154"/>
        <v>2330</v>
      </c>
      <c r="I75" s="128">
        <f t="shared" si="155"/>
        <v>0</v>
      </c>
      <c r="J75" s="128">
        <f t="shared" si="156"/>
        <v>0</v>
      </c>
      <c r="K75" s="128">
        <f t="shared" si="157"/>
        <v>0</v>
      </c>
      <c r="L75" s="151">
        <f t="shared" si="158"/>
        <v>2330</v>
      </c>
      <c r="M75" s="148">
        <f t="shared" si="159"/>
        <v>2330</v>
      </c>
      <c r="N75" s="148">
        <f t="shared" si="160"/>
        <v>2330</v>
      </c>
      <c r="O75" s="199">
        <f t="shared" si="160"/>
        <v>-2000</v>
      </c>
      <c r="P75" s="128">
        <f t="shared" si="160"/>
        <v>0</v>
      </c>
      <c r="Q75" s="128">
        <f t="shared" si="160"/>
        <v>0</v>
      </c>
      <c r="R75" s="364">
        <f t="shared" si="160"/>
        <v>330</v>
      </c>
      <c r="S75" s="364">
        <f t="shared" si="160"/>
        <v>2330</v>
      </c>
      <c r="T75" s="364">
        <f t="shared" si="160"/>
        <v>2330</v>
      </c>
    </row>
    <row r="76" spans="1:20" s="24" customFormat="1" ht="75" x14ac:dyDescent="0.25">
      <c r="A76" s="25">
        <v>905</v>
      </c>
      <c r="B76" s="78"/>
      <c r="C76" s="78"/>
      <c r="D76" s="67" t="s">
        <v>428</v>
      </c>
      <c r="E76" s="37" t="s">
        <v>429</v>
      </c>
      <c r="F76" s="127">
        <v>2330</v>
      </c>
      <c r="G76" s="127">
        <v>2330</v>
      </c>
      <c r="H76" s="128">
        <v>2330</v>
      </c>
      <c r="I76" s="128"/>
      <c r="J76" s="128"/>
      <c r="K76" s="128"/>
      <c r="L76" s="149">
        <f t="shared" si="10"/>
        <v>2330</v>
      </c>
      <c r="M76" s="137">
        <f t="shared" si="11"/>
        <v>2330</v>
      </c>
      <c r="N76" s="137">
        <f t="shared" si="12"/>
        <v>2330</v>
      </c>
      <c r="O76" s="199">
        <v>-2000</v>
      </c>
      <c r="P76" s="128"/>
      <c r="Q76" s="128"/>
      <c r="R76" s="365">
        <f t="shared" ref="R76" si="161">L76+O76</f>
        <v>330</v>
      </c>
      <c r="S76" s="365">
        <f t="shared" ref="S76" si="162">M76+P76</f>
        <v>2330</v>
      </c>
      <c r="T76" s="365">
        <f t="shared" ref="T76" si="163">N76+Q76</f>
        <v>2330</v>
      </c>
    </row>
    <row r="77" spans="1:20" s="26" customFormat="1" ht="75" hidden="1" x14ac:dyDescent="0.25">
      <c r="A77" s="25"/>
      <c r="B77" s="78"/>
      <c r="C77" s="78"/>
      <c r="D77" s="71" t="s">
        <v>45</v>
      </c>
      <c r="E77" s="155" t="s">
        <v>145</v>
      </c>
      <c r="F77" s="242">
        <f t="shared" ref="F77:T78" si="164">F78</f>
        <v>434</v>
      </c>
      <c r="G77" s="242">
        <f t="shared" si="164"/>
        <v>434</v>
      </c>
      <c r="H77" s="229">
        <f t="shared" si="164"/>
        <v>434</v>
      </c>
      <c r="I77" s="229">
        <f t="shared" si="164"/>
        <v>0</v>
      </c>
      <c r="J77" s="229">
        <f t="shared" si="164"/>
        <v>0</v>
      </c>
      <c r="K77" s="229">
        <f t="shared" si="164"/>
        <v>0</v>
      </c>
      <c r="L77" s="243">
        <f t="shared" si="164"/>
        <v>434</v>
      </c>
      <c r="M77" s="244">
        <f t="shared" si="164"/>
        <v>434</v>
      </c>
      <c r="N77" s="244">
        <f t="shared" si="164"/>
        <v>434</v>
      </c>
      <c r="O77" s="196">
        <f t="shared" si="164"/>
        <v>0</v>
      </c>
      <c r="P77" s="229">
        <f t="shared" si="164"/>
        <v>0</v>
      </c>
      <c r="Q77" s="229">
        <f t="shared" si="164"/>
        <v>0</v>
      </c>
      <c r="R77" s="366">
        <f t="shared" si="164"/>
        <v>434</v>
      </c>
      <c r="S77" s="366">
        <f t="shared" si="164"/>
        <v>434</v>
      </c>
      <c r="T77" s="366">
        <f t="shared" si="164"/>
        <v>434</v>
      </c>
    </row>
    <row r="78" spans="1:20" s="26" customFormat="1" ht="56.25" hidden="1" x14ac:dyDescent="0.25">
      <c r="A78" s="25"/>
      <c r="B78" s="78"/>
      <c r="C78" s="78"/>
      <c r="D78" s="71" t="s">
        <v>46</v>
      </c>
      <c r="E78" s="252" t="s">
        <v>146</v>
      </c>
      <c r="F78" s="242">
        <f>F79</f>
        <v>434</v>
      </c>
      <c r="G78" s="242">
        <f t="shared" si="164"/>
        <v>434</v>
      </c>
      <c r="H78" s="229">
        <f t="shared" si="164"/>
        <v>434</v>
      </c>
      <c r="I78" s="229">
        <f t="shared" si="164"/>
        <v>0</v>
      </c>
      <c r="J78" s="229">
        <f t="shared" si="164"/>
        <v>0</v>
      </c>
      <c r="K78" s="229">
        <f t="shared" si="164"/>
        <v>0</v>
      </c>
      <c r="L78" s="243">
        <f t="shared" si="164"/>
        <v>434</v>
      </c>
      <c r="M78" s="244">
        <f t="shared" si="164"/>
        <v>434</v>
      </c>
      <c r="N78" s="244">
        <f t="shared" si="164"/>
        <v>434</v>
      </c>
      <c r="O78" s="196">
        <f t="shared" si="164"/>
        <v>0</v>
      </c>
      <c r="P78" s="229">
        <f t="shared" si="164"/>
        <v>0</v>
      </c>
      <c r="Q78" s="229">
        <f t="shared" si="164"/>
        <v>0</v>
      </c>
      <c r="R78" s="366">
        <f t="shared" si="164"/>
        <v>434</v>
      </c>
      <c r="S78" s="366">
        <f t="shared" si="164"/>
        <v>434</v>
      </c>
      <c r="T78" s="366">
        <f t="shared" si="164"/>
        <v>434</v>
      </c>
    </row>
    <row r="79" spans="1:20" s="26" customFormat="1" ht="75" hidden="1" x14ac:dyDescent="0.25">
      <c r="A79" s="6">
        <v>905</v>
      </c>
      <c r="B79" s="78"/>
      <c r="C79" s="78"/>
      <c r="D79" s="71" t="s">
        <v>391</v>
      </c>
      <c r="E79" s="65" t="s">
        <v>392</v>
      </c>
      <c r="F79" s="129">
        <v>434</v>
      </c>
      <c r="G79" s="129">
        <v>434</v>
      </c>
      <c r="H79" s="130">
        <v>434</v>
      </c>
      <c r="I79" s="130"/>
      <c r="J79" s="130"/>
      <c r="K79" s="130"/>
      <c r="L79" s="243">
        <f t="shared" si="10"/>
        <v>434</v>
      </c>
      <c r="M79" s="244">
        <f t="shared" si="11"/>
        <v>434</v>
      </c>
      <c r="N79" s="244">
        <f t="shared" si="12"/>
        <v>434</v>
      </c>
      <c r="O79" s="195"/>
      <c r="P79" s="130"/>
      <c r="Q79" s="130"/>
      <c r="R79" s="366">
        <f t="shared" ref="R79" si="165">L79+O79</f>
        <v>434</v>
      </c>
      <c r="S79" s="366">
        <f t="shared" ref="S79" si="166">M79+P79</f>
        <v>434</v>
      </c>
      <c r="T79" s="366">
        <f t="shared" ref="T79" si="167">N79+Q79</f>
        <v>434</v>
      </c>
    </row>
    <row r="80" spans="1:20" s="26" customFormat="1" ht="37.5" hidden="1" x14ac:dyDescent="0.25">
      <c r="A80" s="6"/>
      <c r="B80" s="78"/>
      <c r="C80" s="78"/>
      <c r="D80" s="71" t="s">
        <v>47</v>
      </c>
      <c r="E80" s="252" t="s">
        <v>147</v>
      </c>
      <c r="F80" s="242">
        <f t="shared" ref="F80:T80" si="168">F81</f>
        <v>16800</v>
      </c>
      <c r="G80" s="242">
        <f t="shared" si="168"/>
        <v>16800</v>
      </c>
      <c r="H80" s="229">
        <f t="shared" si="168"/>
        <v>16800</v>
      </c>
      <c r="I80" s="229">
        <f t="shared" si="168"/>
        <v>0</v>
      </c>
      <c r="J80" s="229">
        <f t="shared" si="168"/>
        <v>0</v>
      </c>
      <c r="K80" s="229">
        <f t="shared" si="168"/>
        <v>0</v>
      </c>
      <c r="L80" s="243">
        <f t="shared" si="168"/>
        <v>16800</v>
      </c>
      <c r="M80" s="244">
        <f t="shared" si="168"/>
        <v>16800</v>
      </c>
      <c r="N80" s="244">
        <f t="shared" si="168"/>
        <v>16800</v>
      </c>
      <c r="O80" s="196">
        <f t="shared" si="168"/>
        <v>0</v>
      </c>
      <c r="P80" s="229">
        <f t="shared" si="168"/>
        <v>0</v>
      </c>
      <c r="Q80" s="229">
        <f t="shared" si="168"/>
        <v>0</v>
      </c>
      <c r="R80" s="366">
        <f t="shared" si="168"/>
        <v>16800</v>
      </c>
      <c r="S80" s="366">
        <f t="shared" si="168"/>
        <v>16800</v>
      </c>
      <c r="T80" s="366">
        <f t="shared" si="168"/>
        <v>16800</v>
      </c>
    </row>
    <row r="81" spans="1:20" s="26" customFormat="1" ht="37.5" hidden="1" x14ac:dyDescent="0.25">
      <c r="A81" s="6"/>
      <c r="B81" s="78"/>
      <c r="C81" s="78"/>
      <c r="D81" s="71" t="s">
        <v>48</v>
      </c>
      <c r="E81" s="252" t="s">
        <v>311</v>
      </c>
      <c r="F81" s="242">
        <f>F82+F83</f>
        <v>16800</v>
      </c>
      <c r="G81" s="242">
        <f t="shared" ref="G81:H81" si="169">G82+G83</f>
        <v>16800</v>
      </c>
      <c r="H81" s="229">
        <f t="shared" si="169"/>
        <v>16800</v>
      </c>
      <c r="I81" s="229">
        <f t="shared" ref="I81" si="170">I82+I83</f>
        <v>0</v>
      </c>
      <c r="J81" s="229">
        <f t="shared" ref="J81" si="171">J82+J83</f>
        <v>0</v>
      </c>
      <c r="K81" s="229">
        <f t="shared" ref="K81" si="172">K82+K83</f>
        <v>0</v>
      </c>
      <c r="L81" s="243">
        <f t="shared" ref="L81" si="173">L82+L83</f>
        <v>16800</v>
      </c>
      <c r="M81" s="244">
        <f t="shared" ref="M81" si="174">M82+M83</f>
        <v>16800</v>
      </c>
      <c r="N81" s="244">
        <f t="shared" ref="N81:S81" si="175">N82+N83</f>
        <v>16800</v>
      </c>
      <c r="O81" s="196">
        <f t="shared" si="175"/>
        <v>0</v>
      </c>
      <c r="P81" s="229">
        <f t="shared" si="175"/>
        <v>0</v>
      </c>
      <c r="Q81" s="229">
        <f t="shared" si="175"/>
        <v>0</v>
      </c>
      <c r="R81" s="366">
        <f t="shared" si="175"/>
        <v>16800</v>
      </c>
      <c r="S81" s="366">
        <f t="shared" si="175"/>
        <v>16800</v>
      </c>
      <c r="T81" s="366">
        <f t="shared" ref="T81" si="176">T82+T83</f>
        <v>16800</v>
      </c>
    </row>
    <row r="82" spans="1:20" s="26" customFormat="1" ht="37.5" hidden="1" x14ac:dyDescent="0.25">
      <c r="A82" s="6">
        <v>905</v>
      </c>
      <c r="B82" s="78"/>
      <c r="C82" s="78"/>
      <c r="D82" s="71" t="s">
        <v>393</v>
      </c>
      <c r="E82" s="113" t="s">
        <v>394</v>
      </c>
      <c r="F82" s="129">
        <v>16800</v>
      </c>
      <c r="G82" s="129">
        <v>16800</v>
      </c>
      <c r="H82" s="130">
        <v>16800</v>
      </c>
      <c r="I82" s="130"/>
      <c r="J82" s="130"/>
      <c r="K82" s="130"/>
      <c r="L82" s="243">
        <f t="shared" ref="L82:L143" si="177">F82+I82</f>
        <v>16800</v>
      </c>
      <c r="M82" s="244">
        <f t="shared" ref="M82:M143" si="178">G82+J82</f>
        <v>16800</v>
      </c>
      <c r="N82" s="244">
        <f t="shared" ref="N82:N143" si="179">H82+K82</f>
        <v>16800</v>
      </c>
      <c r="O82" s="195"/>
      <c r="P82" s="130"/>
      <c r="Q82" s="130"/>
      <c r="R82" s="366">
        <f t="shared" ref="R82:R83" si="180">L82+O82</f>
        <v>16800</v>
      </c>
      <c r="S82" s="366">
        <f t="shared" ref="S82:S83" si="181">M82+P82</f>
        <v>16800</v>
      </c>
      <c r="T82" s="366">
        <f t="shared" ref="T82:T83" si="182">N82+Q82</f>
        <v>16800</v>
      </c>
    </row>
    <row r="83" spans="1:20" s="26" customFormat="1" ht="37.5" hidden="1" x14ac:dyDescent="0.25">
      <c r="A83" s="6">
        <v>905</v>
      </c>
      <c r="B83" s="78"/>
      <c r="C83" s="78"/>
      <c r="D83" s="71" t="s">
        <v>395</v>
      </c>
      <c r="E83" s="113" t="s">
        <v>396</v>
      </c>
      <c r="F83" s="129">
        <v>0</v>
      </c>
      <c r="G83" s="129">
        <v>0</v>
      </c>
      <c r="H83" s="130">
        <v>0</v>
      </c>
      <c r="I83" s="130"/>
      <c r="J83" s="130"/>
      <c r="K83" s="130"/>
      <c r="L83" s="243">
        <f t="shared" si="177"/>
        <v>0</v>
      </c>
      <c r="M83" s="244">
        <f t="shared" si="178"/>
        <v>0</v>
      </c>
      <c r="N83" s="244">
        <f t="shared" si="179"/>
        <v>0</v>
      </c>
      <c r="O83" s="195"/>
      <c r="P83" s="130"/>
      <c r="Q83" s="130"/>
      <c r="R83" s="366">
        <f t="shared" si="180"/>
        <v>0</v>
      </c>
      <c r="S83" s="366">
        <f t="shared" si="181"/>
        <v>0</v>
      </c>
      <c r="T83" s="366">
        <f t="shared" si="182"/>
        <v>0</v>
      </c>
    </row>
    <row r="84" spans="1:20" s="26" customFormat="1" hidden="1" x14ac:dyDescent="0.25">
      <c r="A84" s="6"/>
      <c r="B84" s="78"/>
      <c r="C84" s="78"/>
      <c r="D84" s="153" t="s">
        <v>49</v>
      </c>
      <c r="E84" s="252" t="s">
        <v>148</v>
      </c>
      <c r="F84" s="129">
        <f>F85</f>
        <v>340</v>
      </c>
      <c r="G84" s="129">
        <f t="shared" ref="G84:H85" si="183">G85</f>
        <v>340</v>
      </c>
      <c r="H84" s="130">
        <f t="shared" si="183"/>
        <v>340</v>
      </c>
      <c r="I84" s="130">
        <f t="shared" ref="I84:I85" si="184">I85</f>
        <v>0</v>
      </c>
      <c r="J84" s="130">
        <f t="shared" ref="J84:J85" si="185">J85</f>
        <v>0</v>
      </c>
      <c r="K84" s="130">
        <f t="shared" ref="K84:K85" si="186">K85</f>
        <v>0</v>
      </c>
      <c r="L84" s="265">
        <f t="shared" ref="L84:L85" si="187">L85</f>
        <v>340</v>
      </c>
      <c r="M84" s="266">
        <f t="shared" ref="M84:M85" si="188">M85</f>
        <v>340</v>
      </c>
      <c r="N84" s="266">
        <f t="shared" ref="N84:T85" si="189">N85</f>
        <v>340</v>
      </c>
      <c r="O84" s="195">
        <f t="shared" si="189"/>
        <v>0</v>
      </c>
      <c r="P84" s="130">
        <f t="shared" si="189"/>
        <v>0</v>
      </c>
      <c r="Q84" s="130">
        <f t="shared" si="189"/>
        <v>0</v>
      </c>
      <c r="R84" s="367">
        <f t="shared" si="189"/>
        <v>340</v>
      </c>
      <c r="S84" s="367">
        <f t="shared" si="189"/>
        <v>340</v>
      </c>
      <c r="T84" s="367">
        <f t="shared" si="189"/>
        <v>340</v>
      </c>
    </row>
    <row r="85" spans="1:20" s="26" customFormat="1" ht="37.5" hidden="1" x14ac:dyDescent="0.25">
      <c r="A85" s="6"/>
      <c r="B85" s="78"/>
      <c r="C85" s="78"/>
      <c r="D85" s="71" t="s">
        <v>50</v>
      </c>
      <c r="E85" s="155" t="s">
        <v>149</v>
      </c>
      <c r="F85" s="129">
        <f>F86</f>
        <v>340</v>
      </c>
      <c r="G85" s="129">
        <f t="shared" si="183"/>
        <v>340</v>
      </c>
      <c r="H85" s="130">
        <f t="shared" si="183"/>
        <v>340</v>
      </c>
      <c r="I85" s="130">
        <f t="shared" si="184"/>
        <v>0</v>
      </c>
      <c r="J85" s="130">
        <f t="shared" si="185"/>
        <v>0</v>
      </c>
      <c r="K85" s="130">
        <f t="shared" si="186"/>
        <v>0</v>
      </c>
      <c r="L85" s="265">
        <f t="shared" si="187"/>
        <v>340</v>
      </c>
      <c r="M85" s="266">
        <f t="shared" si="188"/>
        <v>340</v>
      </c>
      <c r="N85" s="266">
        <f t="shared" si="189"/>
        <v>340</v>
      </c>
      <c r="O85" s="195">
        <f t="shared" si="189"/>
        <v>0</v>
      </c>
      <c r="P85" s="130">
        <f t="shared" si="189"/>
        <v>0</v>
      </c>
      <c r="Q85" s="130">
        <f t="shared" si="189"/>
        <v>0</v>
      </c>
      <c r="R85" s="367">
        <f t="shared" si="189"/>
        <v>340</v>
      </c>
      <c r="S85" s="367">
        <f t="shared" si="189"/>
        <v>340</v>
      </c>
      <c r="T85" s="367">
        <f t="shared" si="189"/>
        <v>340</v>
      </c>
    </row>
    <row r="86" spans="1:20" s="26" customFormat="1" ht="56.25" hidden="1" x14ac:dyDescent="0.25">
      <c r="A86" s="6">
        <v>905</v>
      </c>
      <c r="B86" s="78"/>
      <c r="C86" s="78"/>
      <c r="D86" s="71" t="s">
        <v>51</v>
      </c>
      <c r="E86" s="65" t="s">
        <v>150</v>
      </c>
      <c r="F86" s="129">
        <v>340</v>
      </c>
      <c r="G86" s="129">
        <v>340</v>
      </c>
      <c r="H86" s="130">
        <v>340</v>
      </c>
      <c r="I86" s="130"/>
      <c r="J86" s="130"/>
      <c r="K86" s="130"/>
      <c r="L86" s="243">
        <f t="shared" si="177"/>
        <v>340</v>
      </c>
      <c r="M86" s="244">
        <f t="shared" si="178"/>
        <v>340</v>
      </c>
      <c r="N86" s="244">
        <f t="shared" si="179"/>
        <v>340</v>
      </c>
      <c r="O86" s="195"/>
      <c r="P86" s="130"/>
      <c r="Q86" s="130"/>
      <c r="R86" s="366">
        <f t="shared" ref="R86" si="190">L86+O86</f>
        <v>340</v>
      </c>
      <c r="S86" s="366">
        <f t="shared" ref="S86" si="191">M86+P86</f>
        <v>340</v>
      </c>
      <c r="T86" s="366">
        <f t="shared" ref="T86" si="192">N86+Q86</f>
        <v>340</v>
      </c>
    </row>
    <row r="87" spans="1:20" s="26" customFormat="1" ht="75" hidden="1" x14ac:dyDescent="0.25">
      <c r="A87" s="25"/>
      <c r="B87" s="78"/>
      <c r="C87" s="78"/>
      <c r="D87" s="153" t="s">
        <v>52</v>
      </c>
      <c r="E87" s="264" t="s">
        <v>442</v>
      </c>
      <c r="F87" s="129">
        <f>F88</f>
        <v>2790</v>
      </c>
      <c r="G87" s="129">
        <f t="shared" ref="G87:H87" si="193">G88</f>
        <v>2790</v>
      </c>
      <c r="H87" s="130">
        <f t="shared" si="193"/>
        <v>2790</v>
      </c>
      <c r="I87" s="130">
        <f t="shared" ref="I87" si="194">I88</f>
        <v>0</v>
      </c>
      <c r="J87" s="130">
        <f t="shared" ref="J87" si="195">J88</f>
        <v>0</v>
      </c>
      <c r="K87" s="130">
        <f t="shared" ref="K87" si="196">K88</f>
        <v>0</v>
      </c>
      <c r="L87" s="265">
        <f t="shared" ref="L87" si="197">L88</f>
        <v>2790</v>
      </c>
      <c r="M87" s="266">
        <f t="shared" ref="M87" si="198">M88</f>
        <v>2790</v>
      </c>
      <c r="N87" s="266">
        <f t="shared" ref="N87:T87" si="199">N88</f>
        <v>2790</v>
      </c>
      <c r="O87" s="195">
        <f t="shared" si="199"/>
        <v>0</v>
      </c>
      <c r="P87" s="130">
        <f t="shared" si="199"/>
        <v>0</v>
      </c>
      <c r="Q87" s="130">
        <f t="shared" si="199"/>
        <v>0</v>
      </c>
      <c r="R87" s="367">
        <f t="shared" si="199"/>
        <v>2790</v>
      </c>
      <c r="S87" s="367">
        <f t="shared" si="199"/>
        <v>2790</v>
      </c>
      <c r="T87" s="367">
        <f t="shared" si="199"/>
        <v>2790</v>
      </c>
    </row>
    <row r="88" spans="1:20" s="26" customFormat="1" ht="75" hidden="1" x14ac:dyDescent="0.25">
      <c r="A88" s="25"/>
      <c r="B88" s="78"/>
      <c r="C88" s="78"/>
      <c r="D88" s="71" t="s">
        <v>53</v>
      </c>
      <c r="E88" s="155" t="s">
        <v>443</v>
      </c>
      <c r="F88" s="242">
        <f>F89+F90</f>
        <v>2790</v>
      </c>
      <c r="G88" s="242">
        <f t="shared" ref="G88:H88" si="200">G89+G90</f>
        <v>2790</v>
      </c>
      <c r="H88" s="229">
        <f t="shared" si="200"/>
        <v>2790</v>
      </c>
      <c r="I88" s="229">
        <f t="shared" ref="I88" si="201">I89+I90</f>
        <v>0</v>
      </c>
      <c r="J88" s="229">
        <f t="shared" ref="J88" si="202">J89+J90</f>
        <v>0</v>
      </c>
      <c r="K88" s="229">
        <f t="shared" ref="K88" si="203">K89+K90</f>
        <v>0</v>
      </c>
      <c r="L88" s="243">
        <f t="shared" ref="L88" si="204">L89+L90</f>
        <v>2790</v>
      </c>
      <c r="M88" s="244">
        <f t="shared" ref="M88" si="205">M89+M90</f>
        <v>2790</v>
      </c>
      <c r="N88" s="244">
        <f t="shared" ref="N88:S88" si="206">N89+N90</f>
        <v>2790</v>
      </c>
      <c r="O88" s="196">
        <f t="shared" si="206"/>
        <v>0</v>
      </c>
      <c r="P88" s="229">
        <f t="shared" si="206"/>
        <v>0</v>
      </c>
      <c r="Q88" s="229">
        <f t="shared" si="206"/>
        <v>0</v>
      </c>
      <c r="R88" s="366">
        <f t="shared" si="206"/>
        <v>2790</v>
      </c>
      <c r="S88" s="366">
        <f t="shared" si="206"/>
        <v>2790</v>
      </c>
      <c r="T88" s="366">
        <f t="shared" ref="T88" si="207">T89+T90</f>
        <v>2790</v>
      </c>
    </row>
    <row r="89" spans="1:20" s="26" customFormat="1" ht="96" hidden="1" customHeight="1" x14ac:dyDescent="0.25">
      <c r="A89" s="25">
        <v>905</v>
      </c>
      <c r="B89" s="78"/>
      <c r="C89" s="78"/>
      <c r="D89" s="71" t="s">
        <v>397</v>
      </c>
      <c r="E89" s="65" t="s">
        <v>445</v>
      </c>
      <c r="F89" s="129">
        <v>950</v>
      </c>
      <c r="G89" s="129">
        <v>950</v>
      </c>
      <c r="H89" s="130">
        <v>950</v>
      </c>
      <c r="I89" s="130"/>
      <c r="J89" s="130"/>
      <c r="K89" s="130"/>
      <c r="L89" s="243">
        <f t="shared" si="177"/>
        <v>950</v>
      </c>
      <c r="M89" s="244">
        <f t="shared" si="178"/>
        <v>950</v>
      </c>
      <c r="N89" s="244">
        <f t="shared" si="179"/>
        <v>950</v>
      </c>
      <c r="O89" s="195"/>
      <c r="P89" s="130"/>
      <c r="Q89" s="130"/>
      <c r="R89" s="366">
        <f t="shared" ref="R89:R90" si="208">L89+O89</f>
        <v>950</v>
      </c>
      <c r="S89" s="366">
        <f t="shared" ref="S89:S90" si="209">M89+P89</f>
        <v>950</v>
      </c>
      <c r="T89" s="366">
        <f t="shared" ref="T89:T90" si="210">N89+Q89</f>
        <v>950</v>
      </c>
    </row>
    <row r="90" spans="1:20" s="26" customFormat="1" ht="91.5" hidden="1" customHeight="1" x14ac:dyDescent="0.25">
      <c r="A90" s="25">
        <v>905</v>
      </c>
      <c r="B90" s="78"/>
      <c r="C90" s="78"/>
      <c r="D90" s="71" t="s">
        <v>398</v>
      </c>
      <c r="E90" s="65" t="s">
        <v>444</v>
      </c>
      <c r="F90" s="129">
        <v>1840</v>
      </c>
      <c r="G90" s="129">
        <v>1840</v>
      </c>
      <c r="H90" s="130">
        <v>1840</v>
      </c>
      <c r="I90" s="130"/>
      <c r="J90" s="130"/>
      <c r="K90" s="130"/>
      <c r="L90" s="243">
        <f t="shared" si="177"/>
        <v>1840</v>
      </c>
      <c r="M90" s="244">
        <f t="shared" si="178"/>
        <v>1840</v>
      </c>
      <c r="N90" s="244">
        <f t="shared" si="179"/>
        <v>1840</v>
      </c>
      <c r="O90" s="195"/>
      <c r="P90" s="130"/>
      <c r="Q90" s="130"/>
      <c r="R90" s="366">
        <f t="shared" si="208"/>
        <v>1840</v>
      </c>
      <c r="S90" s="366">
        <f t="shared" si="209"/>
        <v>1840</v>
      </c>
      <c r="T90" s="366">
        <f t="shared" si="210"/>
        <v>1840</v>
      </c>
    </row>
    <row r="91" spans="1:20" s="7" customFormat="1" ht="32.25" hidden="1" customHeight="1" x14ac:dyDescent="0.25">
      <c r="A91" s="10"/>
      <c r="B91" s="80"/>
      <c r="C91" s="80"/>
      <c r="D91" s="267" t="s">
        <v>54</v>
      </c>
      <c r="E91" s="154" t="s">
        <v>151</v>
      </c>
      <c r="F91" s="268">
        <f>F92</f>
        <v>5361</v>
      </c>
      <c r="G91" s="268">
        <f t="shared" ref="G91:H91" si="211">G92</f>
        <v>5361</v>
      </c>
      <c r="H91" s="269">
        <f t="shared" si="211"/>
        <v>5361</v>
      </c>
      <c r="I91" s="269">
        <f t="shared" ref="I91" si="212">I92</f>
        <v>0</v>
      </c>
      <c r="J91" s="269">
        <f t="shared" ref="J91" si="213">J92</f>
        <v>0</v>
      </c>
      <c r="K91" s="269">
        <f t="shared" ref="K91" si="214">K92</f>
        <v>0</v>
      </c>
      <c r="L91" s="270">
        <f t="shared" ref="L91" si="215">L92</f>
        <v>5361</v>
      </c>
      <c r="M91" s="271">
        <f t="shared" ref="M91" si="216">M92</f>
        <v>5361</v>
      </c>
      <c r="N91" s="271">
        <f t="shared" ref="N91:T91" si="217">N92</f>
        <v>5361</v>
      </c>
      <c r="O91" s="339">
        <f t="shared" si="217"/>
        <v>0</v>
      </c>
      <c r="P91" s="269">
        <f t="shared" si="217"/>
        <v>0</v>
      </c>
      <c r="Q91" s="269">
        <f t="shared" si="217"/>
        <v>0</v>
      </c>
      <c r="R91" s="368">
        <f t="shared" si="217"/>
        <v>5361</v>
      </c>
      <c r="S91" s="368">
        <f t="shared" si="217"/>
        <v>5361</v>
      </c>
      <c r="T91" s="368">
        <f t="shared" si="217"/>
        <v>5361</v>
      </c>
    </row>
    <row r="92" spans="1:20" s="7" customFormat="1" hidden="1" x14ac:dyDescent="0.25">
      <c r="A92" s="10"/>
      <c r="B92" s="80"/>
      <c r="C92" s="80"/>
      <c r="D92" s="153" t="s">
        <v>55</v>
      </c>
      <c r="E92" s="155" t="s">
        <v>152</v>
      </c>
      <c r="F92" s="242">
        <f t="shared" ref="F92:N92" si="218">F93+F94+F95+F96</f>
        <v>5361</v>
      </c>
      <c r="G92" s="242">
        <f t="shared" si="218"/>
        <v>5361</v>
      </c>
      <c r="H92" s="229">
        <f t="shared" si="218"/>
        <v>5361</v>
      </c>
      <c r="I92" s="229">
        <f t="shared" si="218"/>
        <v>0</v>
      </c>
      <c r="J92" s="229">
        <f t="shared" si="218"/>
        <v>0</v>
      </c>
      <c r="K92" s="229">
        <f t="shared" si="218"/>
        <v>0</v>
      </c>
      <c r="L92" s="243">
        <f t="shared" si="218"/>
        <v>5361</v>
      </c>
      <c r="M92" s="244">
        <f t="shared" si="218"/>
        <v>5361</v>
      </c>
      <c r="N92" s="244">
        <f t="shared" si="218"/>
        <v>5361</v>
      </c>
      <c r="O92" s="196">
        <f t="shared" ref="O92:T92" si="219">O93+O94+O95+O96</f>
        <v>0</v>
      </c>
      <c r="P92" s="229">
        <f t="shared" si="219"/>
        <v>0</v>
      </c>
      <c r="Q92" s="229">
        <f t="shared" si="219"/>
        <v>0</v>
      </c>
      <c r="R92" s="366">
        <f t="shared" si="219"/>
        <v>5361</v>
      </c>
      <c r="S92" s="366">
        <f t="shared" si="219"/>
        <v>5361</v>
      </c>
      <c r="T92" s="366">
        <f t="shared" si="219"/>
        <v>5361</v>
      </c>
    </row>
    <row r="93" spans="1:20" s="7" customFormat="1" ht="27" hidden="1" customHeight="1" x14ac:dyDescent="0.25">
      <c r="A93" s="10" t="s">
        <v>327</v>
      </c>
      <c r="B93" s="80"/>
      <c r="C93" s="80"/>
      <c r="D93" s="71" t="s">
        <v>259</v>
      </c>
      <c r="E93" s="155" t="s">
        <v>153</v>
      </c>
      <c r="F93" s="131">
        <v>1021</v>
      </c>
      <c r="G93" s="131">
        <v>1021</v>
      </c>
      <c r="H93" s="132">
        <v>1021</v>
      </c>
      <c r="I93" s="130"/>
      <c r="J93" s="130"/>
      <c r="K93" s="130"/>
      <c r="L93" s="243">
        <f t="shared" si="177"/>
        <v>1021</v>
      </c>
      <c r="M93" s="244">
        <f t="shared" si="178"/>
        <v>1021</v>
      </c>
      <c r="N93" s="244">
        <f t="shared" si="179"/>
        <v>1021</v>
      </c>
      <c r="O93" s="195"/>
      <c r="P93" s="130"/>
      <c r="Q93" s="130"/>
      <c r="R93" s="366">
        <f t="shared" ref="R93:R95" si="220">L93+O93</f>
        <v>1021</v>
      </c>
      <c r="S93" s="366">
        <f t="shared" ref="S93:S95" si="221">M93+P93</f>
        <v>1021</v>
      </c>
      <c r="T93" s="366">
        <f t="shared" ref="T93:T95" si="222">N93+Q93</f>
        <v>1021</v>
      </c>
    </row>
    <row r="94" spans="1:20" s="7" customFormat="1" ht="18.75" hidden="1" customHeight="1" x14ac:dyDescent="0.25">
      <c r="A94" s="10" t="s">
        <v>327</v>
      </c>
      <c r="B94" s="80"/>
      <c r="C94" s="80"/>
      <c r="D94" s="114" t="s">
        <v>56</v>
      </c>
      <c r="E94" s="272" t="s">
        <v>154</v>
      </c>
      <c r="F94" s="131"/>
      <c r="G94" s="131"/>
      <c r="H94" s="132"/>
      <c r="I94" s="130"/>
      <c r="J94" s="130"/>
      <c r="K94" s="130"/>
      <c r="L94" s="243">
        <f t="shared" si="177"/>
        <v>0</v>
      </c>
      <c r="M94" s="244">
        <f t="shared" si="178"/>
        <v>0</v>
      </c>
      <c r="N94" s="244">
        <f t="shared" si="179"/>
        <v>0</v>
      </c>
      <c r="O94" s="195"/>
      <c r="P94" s="130"/>
      <c r="Q94" s="130"/>
      <c r="R94" s="366">
        <f t="shared" si="220"/>
        <v>0</v>
      </c>
      <c r="S94" s="366">
        <f t="shared" si="221"/>
        <v>0</v>
      </c>
      <c r="T94" s="366">
        <f t="shared" si="222"/>
        <v>0</v>
      </c>
    </row>
    <row r="95" spans="1:20" s="7" customFormat="1" hidden="1" x14ac:dyDescent="0.25">
      <c r="A95" s="10" t="s">
        <v>327</v>
      </c>
      <c r="B95" s="80"/>
      <c r="C95" s="80"/>
      <c r="D95" s="114" t="s">
        <v>260</v>
      </c>
      <c r="E95" s="115" t="s">
        <v>155</v>
      </c>
      <c r="F95" s="131">
        <v>0</v>
      </c>
      <c r="G95" s="131">
        <v>0</v>
      </c>
      <c r="H95" s="132">
        <v>0</v>
      </c>
      <c r="I95" s="130"/>
      <c r="J95" s="130"/>
      <c r="K95" s="130"/>
      <c r="L95" s="243">
        <f t="shared" si="177"/>
        <v>0</v>
      </c>
      <c r="M95" s="244">
        <f t="shared" si="178"/>
        <v>0</v>
      </c>
      <c r="N95" s="244">
        <f t="shared" si="179"/>
        <v>0</v>
      </c>
      <c r="O95" s="195"/>
      <c r="P95" s="130"/>
      <c r="Q95" s="130"/>
      <c r="R95" s="366">
        <f t="shared" si="220"/>
        <v>0</v>
      </c>
      <c r="S95" s="366">
        <f t="shared" si="221"/>
        <v>0</v>
      </c>
      <c r="T95" s="366">
        <f t="shared" si="222"/>
        <v>0</v>
      </c>
    </row>
    <row r="96" spans="1:20" s="7" customFormat="1" hidden="1" x14ac:dyDescent="0.25">
      <c r="A96" s="10"/>
      <c r="B96" s="80"/>
      <c r="C96" s="80"/>
      <c r="D96" s="71" t="s">
        <v>261</v>
      </c>
      <c r="E96" s="155" t="s">
        <v>156</v>
      </c>
      <c r="F96" s="242">
        <f t="shared" ref="F96:N96" si="223">F97+F98</f>
        <v>4340</v>
      </c>
      <c r="G96" s="242">
        <f t="shared" si="223"/>
        <v>4340</v>
      </c>
      <c r="H96" s="229">
        <f t="shared" si="223"/>
        <v>4340</v>
      </c>
      <c r="I96" s="229">
        <f t="shared" si="223"/>
        <v>0</v>
      </c>
      <c r="J96" s="229">
        <f t="shared" si="223"/>
        <v>0</v>
      </c>
      <c r="K96" s="229">
        <f t="shared" si="223"/>
        <v>0</v>
      </c>
      <c r="L96" s="243">
        <f t="shared" si="223"/>
        <v>4340</v>
      </c>
      <c r="M96" s="244">
        <f t="shared" si="223"/>
        <v>4340</v>
      </c>
      <c r="N96" s="244">
        <f t="shared" si="223"/>
        <v>4340</v>
      </c>
      <c r="O96" s="196">
        <f t="shared" ref="O96:T96" si="224">O97+O98</f>
        <v>0</v>
      </c>
      <c r="P96" s="229">
        <f t="shared" si="224"/>
        <v>0</v>
      </c>
      <c r="Q96" s="229">
        <f t="shared" si="224"/>
        <v>0</v>
      </c>
      <c r="R96" s="366">
        <f t="shared" si="224"/>
        <v>4340</v>
      </c>
      <c r="S96" s="366">
        <f t="shared" si="224"/>
        <v>4340</v>
      </c>
      <c r="T96" s="366">
        <f t="shared" si="224"/>
        <v>4340</v>
      </c>
    </row>
    <row r="97" spans="1:20" s="7" customFormat="1" hidden="1" x14ac:dyDescent="0.25">
      <c r="A97" s="10" t="s">
        <v>327</v>
      </c>
      <c r="B97" s="80"/>
      <c r="C97" s="80"/>
      <c r="D97" s="71" t="s">
        <v>262</v>
      </c>
      <c r="E97" s="65" t="s">
        <v>232</v>
      </c>
      <c r="F97" s="131">
        <v>2159</v>
      </c>
      <c r="G97" s="131">
        <v>2159</v>
      </c>
      <c r="H97" s="132">
        <v>2159</v>
      </c>
      <c r="I97" s="130"/>
      <c r="J97" s="130"/>
      <c r="K97" s="130"/>
      <c r="L97" s="243">
        <f t="shared" si="177"/>
        <v>2159</v>
      </c>
      <c r="M97" s="244">
        <f t="shared" si="178"/>
        <v>2159</v>
      </c>
      <c r="N97" s="244">
        <f t="shared" si="179"/>
        <v>2159</v>
      </c>
      <c r="O97" s="195"/>
      <c r="P97" s="130"/>
      <c r="Q97" s="130"/>
      <c r="R97" s="366">
        <f t="shared" ref="R97:R98" si="225">L97+O97</f>
        <v>2159</v>
      </c>
      <c r="S97" s="366">
        <f t="shared" ref="S97:S98" si="226">M97+P97</f>
        <v>2159</v>
      </c>
      <c r="T97" s="366">
        <f t="shared" ref="T97:T98" si="227">N97+Q97</f>
        <v>2159</v>
      </c>
    </row>
    <row r="98" spans="1:20" s="26" customFormat="1" hidden="1" x14ac:dyDescent="0.25">
      <c r="A98" s="10" t="s">
        <v>327</v>
      </c>
      <c r="B98" s="80"/>
      <c r="C98" s="80"/>
      <c r="D98" s="71" t="s">
        <v>263</v>
      </c>
      <c r="E98" s="65" t="s">
        <v>236</v>
      </c>
      <c r="F98" s="129">
        <v>2181</v>
      </c>
      <c r="G98" s="129">
        <v>2181</v>
      </c>
      <c r="H98" s="130">
        <v>2181</v>
      </c>
      <c r="I98" s="130"/>
      <c r="J98" s="130"/>
      <c r="K98" s="130"/>
      <c r="L98" s="243">
        <f t="shared" si="177"/>
        <v>2181</v>
      </c>
      <c r="M98" s="244">
        <f t="shared" si="178"/>
        <v>2181</v>
      </c>
      <c r="N98" s="244">
        <f t="shared" si="179"/>
        <v>2181</v>
      </c>
      <c r="O98" s="195"/>
      <c r="P98" s="130"/>
      <c r="Q98" s="130"/>
      <c r="R98" s="366">
        <f t="shared" si="225"/>
        <v>2181</v>
      </c>
      <c r="S98" s="366">
        <f t="shared" si="226"/>
        <v>2181</v>
      </c>
      <c r="T98" s="366">
        <f t="shared" si="227"/>
        <v>2181</v>
      </c>
    </row>
    <row r="99" spans="1:20" s="26" customFormat="1" ht="37.5" hidden="1" x14ac:dyDescent="0.25">
      <c r="A99" s="25"/>
      <c r="B99" s="78"/>
      <c r="C99" s="78"/>
      <c r="D99" s="71" t="s">
        <v>57</v>
      </c>
      <c r="E99" s="154" t="s">
        <v>239</v>
      </c>
      <c r="F99" s="239">
        <f>F100+F104</f>
        <v>7737</v>
      </c>
      <c r="G99" s="239">
        <f t="shared" ref="G99:H99" si="228">G100+G104</f>
        <v>7757</v>
      </c>
      <c r="H99" s="231">
        <f t="shared" si="228"/>
        <v>7777</v>
      </c>
      <c r="I99" s="231">
        <f t="shared" ref="I99" si="229">I100+I104</f>
        <v>0</v>
      </c>
      <c r="J99" s="231">
        <f t="shared" ref="J99" si="230">J100+J104</f>
        <v>0</v>
      </c>
      <c r="K99" s="231">
        <f t="shared" ref="K99" si="231">K100+K104</f>
        <v>0</v>
      </c>
      <c r="L99" s="240">
        <f t="shared" ref="L99" si="232">L100+L104</f>
        <v>7737</v>
      </c>
      <c r="M99" s="241">
        <f t="shared" ref="M99" si="233">M100+M104</f>
        <v>7757</v>
      </c>
      <c r="N99" s="241">
        <f t="shared" ref="N99:S99" si="234">N100+N104</f>
        <v>7777</v>
      </c>
      <c r="O99" s="214">
        <f t="shared" si="234"/>
        <v>0</v>
      </c>
      <c r="P99" s="231">
        <f t="shared" si="234"/>
        <v>0</v>
      </c>
      <c r="Q99" s="231">
        <f t="shared" si="234"/>
        <v>0</v>
      </c>
      <c r="R99" s="369">
        <f t="shared" si="234"/>
        <v>7737</v>
      </c>
      <c r="S99" s="369">
        <f t="shared" si="234"/>
        <v>7757</v>
      </c>
      <c r="T99" s="369">
        <f t="shared" ref="T99" si="235">T100+T104</f>
        <v>7777</v>
      </c>
    </row>
    <row r="100" spans="1:20" s="7" customFormat="1" hidden="1" x14ac:dyDescent="0.25">
      <c r="A100" s="6"/>
      <c r="B100" s="78"/>
      <c r="C100" s="78"/>
      <c r="D100" s="153" t="s">
        <v>58</v>
      </c>
      <c r="E100" s="155" t="s">
        <v>157</v>
      </c>
      <c r="F100" s="242">
        <f>F101</f>
        <v>1352</v>
      </c>
      <c r="G100" s="242">
        <f t="shared" ref="G100:H100" si="236">G101</f>
        <v>1352</v>
      </c>
      <c r="H100" s="229">
        <f t="shared" si="236"/>
        <v>1352</v>
      </c>
      <c r="I100" s="229">
        <f t="shared" ref="I100" si="237">I101</f>
        <v>0</v>
      </c>
      <c r="J100" s="229">
        <f t="shared" ref="J100" si="238">J101</f>
        <v>0</v>
      </c>
      <c r="K100" s="229">
        <f t="shared" ref="K100" si="239">K101</f>
        <v>0</v>
      </c>
      <c r="L100" s="243">
        <f t="shared" ref="L100" si="240">L101</f>
        <v>1352</v>
      </c>
      <c r="M100" s="244">
        <f t="shared" ref="M100" si="241">M101</f>
        <v>1352</v>
      </c>
      <c r="N100" s="244">
        <f t="shared" ref="N100:T100" si="242">N101</f>
        <v>1352</v>
      </c>
      <c r="O100" s="196">
        <f t="shared" si="242"/>
        <v>0</v>
      </c>
      <c r="P100" s="229">
        <f t="shared" si="242"/>
        <v>0</v>
      </c>
      <c r="Q100" s="229">
        <f t="shared" si="242"/>
        <v>0</v>
      </c>
      <c r="R100" s="366">
        <f t="shared" si="242"/>
        <v>1352</v>
      </c>
      <c r="S100" s="366">
        <f t="shared" si="242"/>
        <v>1352</v>
      </c>
      <c r="T100" s="366">
        <f t="shared" si="242"/>
        <v>1352</v>
      </c>
    </row>
    <row r="101" spans="1:20" s="26" customFormat="1" ht="37.5" hidden="1" x14ac:dyDescent="0.25">
      <c r="A101" s="6"/>
      <c r="B101" s="78"/>
      <c r="C101" s="78"/>
      <c r="D101" s="71" t="s">
        <v>59</v>
      </c>
      <c r="E101" s="252" t="s">
        <v>158</v>
      </c>
      <c r="F101" s="242">
        <f>F102+F103</f>
        <v>1352</v>
      </c>
      <c r="G101" s="242">
        <f t="shared" ref="G101:H101" si="243">G102+G103</f>
        <v>1352</v>
      </c>
      <c r="H101" s="229">
        <f t="shared" si="243"/>
        <v>1352</v>
      </c>
      <c r="I101" s="229">
        <f t="shared" ref="I101" si="244">I102+I103</f>
        <v>0</v>
      </c>
      <c r="J101" s="229">
        <f t="shared" ref="J101" si="245">J102+J103</f>
        <v>0</v>
      </c>
      <c r="K101" s="229">
        <f t="shared" ref="K101" si="246">K102+K103</f>
        <v>0</v>
      </c>
      <c r="L101" s="243">
        <f t="shared" ref="L101" si="247">L102+L103</f>
        <v>1352</v>
      </c>
      <c r="M101" s="244">
        <f t="shared" ref="M101" si="248">M102+M103</f>
        <v>1352</v>
      </c>
      <c r="N101" s="244">
        <f t="shared" ref="N101:S101" si="249">N102+N103</f>
        <v>1352</v>
      </c>
      <c r="O101" s="196">
        <f t="shared" si="249"/>
        <v>0</v>
      </c>
      <c r="P101" s="229">
        <f t="shared" si="249"/>
        <v>0</v>
      </c>
      <c r="Q101" s="229">
        <f t="shared" si="249"/>
        <v>0</v>
      </c>
      <c r="R101" s="366">
        <f t="shared" si="249"/>
        <v>1352</v>
      </c>
      <c r="S101" s="366">
        <f t="shared" si="249"/>
        <v>1352</v>
      </c>
      <c r="T101" s="366">
        <f t="shared" ref="T101" si="250">T102+T103</f>
        <v>1352</v>
      </c>
    </row>
    <row r="102" spans="1:20" s="26" customFormat="1" ht="37.5" hidden="1" x14ac:dyDescent="0.25">
      <c r="A102" s="6">
        <v>911</v>
      </c>
      <c r="B102" s="78"/>
      <c r="C102" s="78"/>
      <c r="D102" s="71" t="s">
        <v>406</v>
      </c>
      <c r="E102" s="65" t="s">
        <v>407</v>
      </c>
      <c r="F102" s="129">
        <v>756</v>
      </c>
      <c r="G102" s="129">
        <v>756</v>
      </c>
      <c r="H102" s="130">
        <v>756</v>
      </c>
      <c r="I102" s="130"/>
      <c r="J102" s="130"/>
      <c r="K102" s="130"/>
      <c r="L102" s="243">
        <f t="shared" si="177"/>
        <v>756</v>
      </c>
      <c r="M102" s="244">
        <f t="shared" si="178"/>
        <v>756</v>
      </c>
      <c r="N102" s="244">
        <f t="shared" si="179"/>
        <v>756</v>
      </c>
      <c r="O102" s="195"/>
      <c r="P102" s="130"/>
      <c r="Q102" s="130"/>
      <c r="R102" s="366">
        <f t="shared" ref="R102:R103" si="251">L102+O102</f>
        <v>756</v>
      </c>
      <c r="S102" s="366">
        <f t="shared" ref="S102:S103" si="252">M102+P102</f>
        <v>756</v>
      </c>
      <c r="T102" s="366">
        <f t="shared" ref="T102:T103" si="253">N102+Q102</f>
        <v>756</v>
      </c>
    </row>
    <row r="103" spans="1:20" s="26" customFormat="1" ht="56.25" hidden="1" x14ac:dyDescent="0.25">
      <c r="A103" s="6">
        <v>911</v>
      </c>
      <c r="B103" s="78"/>
      <c r="C103" s="78"/>
      <c r="D103" s="71" t="s">
        <v>404</v>
      </c>
      <c r="E103" s="113" t="s">
        <v>421</v>
      </c>
      <c r="F103" s="129">
        <v>596</v>
      </c>
      <c r="G103" s="129">
        <v>596</v>
      </c>
      <c r="H103" s="130">
        <v>596</v>
      </c>
      <c r="I103" s="130"/>
      <c r="J103" s="130"/>
      <c r="K103" s="130"/>
      <c r="L103" s="243">
        <f t="shared" si="177"/>
        <v>596</v>
      </c>
      <c r="M103" s="244">
        <f t="shared" si="178"/>
        <v>596</v>
      </c>
      <c r="N103" s="244">
        <f t="shared" si="179"/>
        <v>596</v>
      </c>
      <c r="O103" s="195"/>
      <c r="P103" s="130"/>
      <c r="Q103" s="130"/>
      <c r="R103" s="366">
        <f t="shared" si="251"/>
        <v>596</v>
      </c>
      <c r="S103" s="366">
        <f t="shared" si="252"/>
        <v>596</v>
      </c>
      <c r="T103" s="366">
        <f t="shared" si="253"/>
        <v>596</v>
      </c>
    </row>
    <row r="104" spans="1:20" s="26" customFormat="1" hidden="1" x14ac:dyDescent="0.25">
      <c r="A104" s="6"/>
      <c r="B104" s="78"/>
      <c r="C104" s="78"/>
      <c r="D104" s="71" t="s">
        <v>60</v>
      </c>
      <c r="E104" s="155" t="s">
        <v>159</v>
      </c>
      <c r="F104" s="242">
        <f t="shared" ref="F104:N104" si="254">F105+F108</f>
        <v>6385</v>
      </c>
      <c r="G104" s="242">
        <f t="shared" si="254"/>
        <v>6405</v>
      </c>
      <c r="H104" s="229">
        <f t="shared" si="254"/>
        <v>6425</v>
      </c>
      <c r="I104" s="229">
        <f t="shared" si="254"/>
        <v>0</v>
      </c>
      <c r="J104" s="229">
        <f t="shared" si="254"/>
        <v>0</v>
      </c>
      <c r="K104" s="229">
        <f t="shared" si="254"/>
        <v>0</v>
      </c>
      <c r="L104" s="243">
        <f t="shared" si="254"/>
        <v>6385</v>
      </c>
      <c r="M104" s="244">
        <f t="shared" si="254"/>
        <v>6405</v>
      </c>
      <c r="N104" s="244">
        <f t="shared" si="254"/>
        <v>6425</v>
      </c>
      <c r="O104" s="196">
        <f t="shared" ref="O104:T104" si="255">O105+O108</f>
        <v>0</v>
      </c>
      <c r="P104" s="229">
        <f t="shared" si="255"/>
        <v>0</v>
      </c>
      <c r="Q104" s="229">
        <f t="shared" si="255"/>
        <v>0</v>
      </c>
      <c r="R104" s="366">
        <f t="shared" si="255"/>
        <v>6385</v>
      </c>
      <c r="S104" s="366">
        <f t="shared" si="255"/>
        <v>6405</v>
      </c>
      <c r="T104" s="366">
        <f t="shared" si="255"/>
        <v>6425</v>
      </c>
    </row>
    <row r="105" spans="1:20" s="26" customFormat="1" ht="44.25" hidden="1" customHeight="1" x14ac:dyDescent="0.25">
      <c r="A105" s="32"/>
      <c r="B105" s="81"/>
      <c r="C105" s="81"/>
      <c r="D105" s="71" t="s">
        <v>61</v>
      </c>
      <c r="E105" s="273" t="s">
        <v>160</v>
      </c>
      <c r="F105" s="129">
        <f>F106+F107</f>
        <v>1858</v>
      </c>
      <c r="G105" s="129">
        <f t="shared" ref="G105:H105" si="256">G106+G107</f>
        <v>1878</v>
      </c>
      <c r="H105" s="130">
        <f t="shared" si="256"/>
        <v>1898</v>
      </c>
      <c r="I105" s="130">
        <f t="shared" ref="I105" si="257">I106+I107</f>
        <v>0</v>
      </c>
      <c r="J105" s="130">
        <f t="shared" ref="J105" si="258">J106+J107</f>
        <v>0</v>
      </c>
      <c r="K105" s="130">
        <f t="shared" ref="K105" si="259">K106+K107</f>
        <v>0</v>
      </c>
      <c r="L105" s="265">
        <f t="shared" ref="L105" si="260">L106+L107</f>
        <v>1858</v>
      </c>
      <c r="M105" s="266">
        <f t="shared" ref="M105" si="261">M106+M107</f>
        <v>1878</v>
      </c>
      <c r="N105" s="266">
        <f t="shared" ref="N105:S105" si="262">N106+N107</f>
        <v>1898</v>
      </c>
      <c r="O105" s="195">
        <f t="shared" si="262"/>
        <v>0</v>
      </c>
      <c r="P105" s="130">
        <f t="shared" si="262"/>
        <v>0</v>
      </c>
      <c r="Q105" s="130">
        <f t="shared" si="262"/>
        <v>0</v>
      </c>
      <c r="R105" s="367">
        <f t="shared" si="262"/>
        <v>1858</v>
      </c>
      <c r="S105" s="367">
        <f t="shared" si="262"/>
        <v>1878</v>
      </c>
      <c r="T105" s="367">
        <f t="shared" ref="T105" si="263">T106+T107</f>
        <v>1898</v>
      </c>
    </row>
    <row r="106" spans="1:20" s="26" customFormat="1" ht="38.25" hidden="1" customHeight="1" x14ac:dyDescent="0.25">
      <c r="A106" s="32">
        <v>900</v>
      </c>
      <c r="B106" s="81"/>
      <c r="C106" s="81"/>
      <c r="D106" s="71" t="s">
        <v>61</v>
      </c>
      <c r="E106" s="274" t="s">
        <v>160</v>
      </c>
      <c r="F106" s="129">
        <v>1538</v>
      </c>
      <c r="G106" s="129">
        <v>1538</v>
      </c>
      <c r="H106" s="130">
        <v>1538</v>
      </c>
      <c r="I106" s="130"/>
      <c r="J106" s="130"/>
      <c r="K106" s="130"/>
      <c r="L106" s="243">
        <f t="shared" si="177"/>
        <v>1538</v>
      </c>
      <c r="M106" s="244">
        <f t="shared" si="178"/>
        <v>1538</v>
      </c>
      <c r="N106" s="244">
        <f t="shared" si="179"/>
        <v>1538</v>
      </c>
      <c r="O106" s="195"/>
      <c r="P106" s="130"/>
      <c r="Q106" s="130"/>
      <c r="R106" s="366">
        <f t="shared" ref="R106:R107" si="264">L106+O106</f>
        <v>1538</v>
      </c>
      <c r="S106" s="366">
        <f t="shared" ref="S106:S107" si="265">M106+P106</f>
        <v>1538</v>
      </c>
      <c r="T106" s="366">
        <f t="shared" ref="T106:T107" si="266">N106+Q106</f>
        <v>1538</v>
      </c>
    </row>
    <row r="107" spans="1:20" s="26" customFormat="1" ht="35.25" hidden="1" customHeight="1" x14ac:dyDescent="0.25">
      <c r="A107" s="32">
        <v>905</v>
      </c>
      <c r="B107" s="81"/>
      <c r="C107" s="81"/>
      <c r="D107" s="71" t="s">
        <v>61</v>
      </c>
      <c r="E107" s="274" t="s">
        <v>160</v>
      </c>
      <c r="F107" s="129">
        <v>320</v>
      </c>
      <c r="G107" s="129">
        <v>340</v>
      </c>
      <c r="H107" s="130">
        <v>360</v>
      </c>
      <c r="I107" s="130"/>
      <c r="J107" s="130"/>
      <c r="K107" s="130"/>
      <c r="L107" s="243">
        <f t="shared" si="177"/>
        <v>320</v>
      </c>
      <c r="M107" s="244">
        <f t="shared" si="178"/>
        <v>340</v>
      </c>
      <c r="N107" s="244">
        <f t="shared" si="179"/>
        <v>360</v>
      </c>
      <c r="O107" s="195"/>
      <c r="P107" s="130"/>
      <c r="Q107" s="130"/>
      <c r="R107" s="366">
        <f t="shared" si="264"/>
        <v>320</v>
      </c>
      <c r="S107" s="366">
        <f t="shared" si="265"/>
        <v>340</v>
      </c>
      <c r="T107" s="366">
        <f t="shared" si="266"/>
        <v>360</v>
      </c>
    </row>
    <row r="108" spans="1:20" s="26" customFormat="1" ht="26.25" hidden="1" customHeight="1" x14ac:dyDescent="0.25">
      <c r="A108" s="32"/>
      <c r="B108" s="81"/>
      <c r="C108" s="81"/>
      <c r="D108" s="275" t="s">
        <v>62</v>
      </c>
      <c r="E108" s="276" t="s">
        <v>161</v>
      </c>
      <c r="F108" s="129">
        <f>F109+F110</f>
        <v>4527</v>
      </c>
      <c r="G108" s="129">
        <f t="shared" ref="G108:H108" si="267">G109+G110</f>
        <v>4527</v>
      </c>
      <c r="H108" s="130">
        <f t="shared" si="267"/>
        <v>4527</v>
      </c>
      <c r="I108" s="130">
        <f t="shared" ref="I108" si="268">I109+I110</f>
        <v>0</v>
      </c>
      <c r="J108" s="130">
        <f t="shared" ref="J108" si="269">J109+J110</f>
        <v>0</v>
      </c>
      <c r="K108" s="130">
        <f t="shared" ref="K108" si="270">K109+K110</f>
        <v>0</v>
      </c>
      <c r="L108" s="265">
        <f t="shared" ref="L108" si="271">L109+L110</f>
        <v>4527</v>
      </c>
      <c r="M108" s="266">
        <f t="shared" ref="M108" si="272">M109+M110</f>
        <v>4527</v>
      </c>
      <c r="N108" s="266">
        <f t="shared" ref="N108:S108" si="273">N109+N110</f>
        <v>4527</v>
      </c>
      <c r="O108" s="195">
        <f t="shared" si="273"/>
        <v>0</v>
      </c>
      <c r="P108" s="130">
        <f t="shared" si="273"/>
        <v>0</v>
      </c>
      <c r="Q108" s="130">
        <f t="shared" si="273"/>
        <v>0</v>
      </c>
      <c r="R108" s="367">
        <f t="shared" si="273"/>
        <v>4527</v>
      </c>
      <c r="S108" s="367">
        <f t="shared" si="273"/>
        <v>4527</v>
      </c>
      <c r="T108" s="367">
        <f t="shared" ref="T108" si="274">T109+T110</f>
        <v>4527</v>
      </c>
    </row>
    <row r="109" spans="1:20" s="31" customFormat="1" ht="38.25" hidden="1" customHeight="1" x14ac:dyDescent="0.25">
      <c r="A109" s="32">
        <v>911</v>
      </c>
      <c r="B109" s="81"/>
      <c r="C109" s="81"/>
      <c r="D109" s="275" t="s">
        <v>405</v>
      </c>
      <c r="E109" s="277" t="s">
        <v>408</v>
      </c>
      <c r="F109" s="129">
        <v>4527</v>
      </c>
      <c r="G109" s="129">
        <v>4527</v>
      </c>
      <c r="H109" s="130">
        <v>4527</v>
      </c>
      <c r="I109" s="130"/>
      <c r="J109" s="130"/>
      <c r="K109" s="130"/>
      <c r="L109" s="243">
        <f t="shared" si="177"/>
        <v>4527</v>
      </c>
      <c r="M109" s="244">
        <f t="shared" si="178"/>
        <v>4527</v>
      </c>
      <c r="N109" s="244">
        <f t="shared" si="179"/>
        <v>4527</v>
      </c>
      <c r="O109" s="195"/>
      <c r="P109" s="130"/>
      <c r="Q109" s="130"/>
      <c r="R109" s="366">
        <f t="shared" ref="R109:R110" si="275">L109+O109</f>
        <v>4527</v>
      </c>
      <c r="S109" s="366">
        <f t="shared" ref="S109:S110" si="276">M109+P109</f>
        <v>4527</v>
      </c>
      <c r="T109" s="366">
        <f t="shared" ref="T109:T110" si="277">N109+Q109</f>
        <v>4527</v>
      </c>
    </row>
    <row r="110" spans="1:20" s="31" customFormat="1" ht="33.75" hidden="1" customHeight="1" x14ac:dyDescent="0.25">
      <c r="A110" s="32">
        <v>911</v>
      </c>
      <c r="B110" s="81"/>
      <c r="C110" s="81"/>
      <c r="D110" s="275" t="s">
        <v>471</v>
      </c>
      <c r="E110" s="277" t="s">
        <v>477</v>
      </c>
      <c r="F110" s="129">
        <v>0</v>
      </c>
      <c r="G110" s="129">
        <v>0</v>
      </c>
      <c r="H110" s="130">
        <v>0</v>
      </c>
      <c r="I110" s="130"/>
      <c r="J110" s="130"/>
      <c r="K110" s="130"/>
      <c r="L110" s="243">
        <f t="shared" si="177"/>
        <v>0</v>
      </c>
      <c r="M110" s="244">
        <f t="shared" si="178"/>
        <v>0</v>
      </c>
      <c r="N110" s="244">
        <f t="shared" si="179"/>
        <v>0</v>
      </c>
      <c r="O110" s="195"/>
      <c r="P110" s="130"/>
      <c r="Q110" s="130"/>
      <c r="R110" s="366">
        <f t="shared" si="275"/>
        <v>0</v>
      </c>
      <c r="S110" s="366">
        <f t="shared" si="276"/>
        <v>0</v>
      </c>
      <c r="T110" s="366">
        <f t="shared" si="277"/>
        <v>0</v>
      </c>
    </row>
    <row r="111" spans="1:20" s="19" customFormat="1" x14ac:dyDescent="0.25">
      <c r="A111" s="6"/>
      <c r="B111" s="78"/>
      <c r="C111" s="78"/>
      <c r="D111" s="68" t="s">
        <v>63</v>
      </c>
      <c r="E111" s="41" t="s">
        <v>162</v>
      </c>
      <c r="F111" s="126">
        <f>F112+F116+F121+F122</f>
        <v>5575</v>
      </c>
      <c r="G111" s="126">
        <f t="shared" ref="G111:H111" si="278">G112+G116+G121+G122</f>
        <v>5069</v>
      </c>
      <c r="H111" s="123">
        <f t="shared" si="278"/>
        <v>4342</v>
      </c>
      <c r="I111" s="123">
        <f t="shared" ref="I111" si="279">I112+I116+I121+I122</f>
        <v>0</v>
      </c>
      <c r="J111" s="123">
        <f t="shared" ref="J111" si="280">J112+J116+J121+J122</f>
        <v>0</v>
      </c>
      <c r="K111" s="123">
        <f t="shared" ref="K111" si="281">K112+K116+K121+K122</f>
        <v>0</v>
      </c>
      <c r="L111" s="146">
        <f t="shared" ref="L111" si="282">L112+L116+L121+L122</f>
        <v>5575</v>
      </c>
      <c r="M111" s="136">
        <f t="shared" ref="M111" si="283">M112+M116+M121+M122</f>
        <v>5069</v>
      </c>
      <c r="N111" s="136">
        <f t="shared" ref="N111:S111" si="284">N112+N116+N121+N122</f>
        <v>4342</v>
      </c>
      <c r="O111" s="117">
        <f t="shared" si="284"/>
        <v>2874</v>
      </c>
      <c r="P111" s="123">
        <f t="shared" si="284"/>
        <v>0</v>
      </c>
      <c r="Q111" s="123">
        <f t="shared" si="284"/>
        <v>0</v>
      </c>
      <c r="R111" s="362">
        <f t="shared" si="284"/>
        <v>8449</v>
      </c>
      <c r="S111" s="362">
        <f t="shared" si="284"/>
        <v>5069</v>
      </c>
      <c r="T111" s="362">
        <f t="shared" ref="T111" si="285">T112+T116+T121+T122</f>
        <v>4342</v>
      </c>
    </row>
    <row r="112" spans="1:20" s="7" customFormat="1" ht="23.25" hidden="1" customHeight="1" x14ac:dyDescent="0.25">
      <c r="A112" s="6"/>
      <c r="B112" s="78"/>
      <c r="C112" s="78"/>
      <c r="D112" s="153" t="s">
        <v>64</v>
      </c>
      <c r="E112" s="155" t="s">
        <v>163</v>
      </c>
      <c r="F112" s="242">
        <f>F113</f>
        <v>390</v>
      </c>
      <c r="G112" s="242">
        <f t="shared" ref="G112:H112" si="286">G113</f>
        <v>384</v>
      </c>
      <c r="H112" s="229">
        <f t="shared" si="286"/>
        <v>157</v>
      </c>
      <c r="I112" s="229">
        <f t="shared" ref="I112" si="287">I113</f>
        <v>0</v>
      </c>
      <c r="J112" s="229">
        <f t="shared" ref="J112" si="288">J113</f>
        <v>0</v>
      </c>
      <c r="K112" s="229">
        <f t="shared" ref="K112" si="289">K113</f>
        <v>0</v>
      </c>
      <c r="L112" s="243">
        <f t="shared" ref="L112" si="290">L113</f>
        <v>390</v>
      </c>
      <c r="M112" s="244">
        <f t="shared" ref="M112" si="291">M113</f>
        <v>384</v>
      </c>
      <c r="N112" s="244">
        <f t="shared" ref="N112:T112" si="292">N113</f>
        <v>157</v>
      </c>
      <c r="O112" s="196">
        <f t="shared" si="292"/>
        <v>0</v>
      </c>
      <c r="P112" s="229">
        <f t="shared" si="292"/>
        <v>0</v>
      </c>
      <c r="Q112" s="229">
        <f t="shared" si="292"/>
        <v>0</v>
      </c>
      <c r="R112" s="366">
        <f t="shared" si="292"/>
        <v>390</v>
      </c>
      <c r="S112" s="366">
        <f t="shared" si="292"/>
        <v>384</v>
      </c>
      <c r="T112" s="366">
        <f t="shared" si="292"/>
        <v>157</v>
      </c>
    </row>
    <row r="113" spans="1:20" s="26" customFormat="1" hidden="1" x14ac:dyDescent="0.25">
      <c r="A113" s="6"/>
      <c r="B113" s="78"/>
      <c r="C113" s="78"/>
      <c r="D113" s="71" t="s">
        <v>65</v>
      </c>
      <c r="E113" s="252" t="s">
        <v>164</v>
      </c>
      <c r="F113" s="129">
        <f>F114+F115</f>
        <v>390</v>
      </c>
      <c r="G113" s="129">
        <f t="shared" ref="G113:H113" si="293">G114+G115</f>
        <v>384</v>
      </c>
      <c r="H113" s="130">
        <f t="shared" si="293"/>
        <v>157</v>
      </c>
      <c r="I113" s="130">
        <f t="shared" ref="I113" si="294">I114+I115</f>
        <v>0</v>
      </c>
      <c r="J113" s="130">
        <f t="shared" ref="J113" si="295">J114+J115</f>
        <v>0</v>
      </c>
      <c r="K113" s="130">
        <f t="shared" ref="K113" si="296">K114+K115</f>
        <v>0</v>
      </c>
      <c r="L113" s="265">
        <f t="shared" ref="L113" si="297">L114+L115</f>
        <v>390</v>
      </c>
      <c r="M113" s="266">
        <f t="shared" ref="M113" si="298">M114+M115</f>
        <v>384</v>
      </c>
      <c r="N113" s="266">
        <f t="shared" ref="N113:S113" si="299">N114+N115</f>
        <v>157</v>
      </c>
      <c r="O113" s="195">
        <f t="shared" si="299"/>
        <v>0</v>
      </c>
      <c r="P113" s="130">
        <f t="shared" si="299"/>
        <v>0</v>
      </c>
      <c r="Q113" s="130">
        <f t="shared" si="299"/>
        <v>0</v>
      </c>
      <c r="R113" s="367">
        <f t="shared" si="299"/>
        <v>390</v>
      </c>
      <c r="S113" s="367">
        <f t="shared" si="299"/>
        <v>384</v>
      </c>
      <c r="T113" s="367">
        <f t="shared" ref="T113" si="300">T114+T115</f>
        <v>157</v>
      </c>
    </row>
    <row r="114" spans="1:20" s="26" customFormat="1" ht="37.5" hidden="1" x14ac:dyDescent="0.25">
      <c r="A114" s="6">
        <v>900</v>
      </c>
      <c r="B114" s="78"/>
      <c r="C114" s="78"/>
      <c r="D114" s="71" t="s">
        <v>413</v>
      </c>
      <c r="E114" s="65" t="s">
        <v>415</v>
      </c>
      <c r="F114" s="129">
        <v>378</v>
      </c>
      <c r="G114" s="129">
        <v>377</v>
      </c>
      <c r="H114" s="130">
        <v>154</v>
      </c>
      <c r="I114" s="130"/>
      <c r="J114" s="130"/>
      <c r="K114" s="130"/>
      <c r="L114" s="243">
        <f t="shared" si="177"/>
        <v>378</v>
      </c>
      <c r="M114" s="244">
        <f t="shared" si="178"/>
        <v>377</v>
      </c>
      <c r="N114" s="244">
        <f t="shared" si="179"/>
        <v>154</v>
      </c>
      <c r="O114" s="195"/>
      <c r="P114" s="130"/>
      <c r="Q114" s="130"/>
      <c r="R114" s="366">
        <f t="shared" ref="R114:R115" si="301">L114+O114</f>
        <v>378</v>
      </c>
      <c r="S114" s="366">
        <f t="shared" ref="S114:S115" si="302">M114+P114</f>
        <v>377</v>
      </c>
      <c r="T114" s="366">
        <f t="shared" ref="T114:T115" si="303">N114+Q114</f>
        <v>154</v>
      </c>
    </row>
    <row r="115" spans="1:20" s="26" customFormat="1" ht="37.5" hidden="1" x14ac:dyDescent="0.25">
      <c r="A115" s="6">
        <v>900</v>
      </c>
      <c r="B115" s="78"/>
      <c r="C115" s="78"/>
      <c r="D115" s="71" t="s">
        <v>414</v>
      </c>
      <c r="E115" s="65" t="s">
        <v>437</v>
      </c>
      <c r="F115" s="129">
        <v>12</v>
      </c>
      <c r="G115" s="129">
        <v>7</v>
      </c>
      <c r="H115" s="130">
        <v>3</v>
      </c>
      <c r="I115" s="130"/>
      <c r="J115" s="130"/>
      <c r="K115" s="130"/>
      <c r="L115" s="243">
        <f t="shared" si="177"/>
        <v>12</v>
      </c>
      <c r="M115" s="244">
        <f t="shared" si="178"/>
        <v>7</v>
      </c>
      <c r="N115" s="244">
        <f t="shared" si="179"/>
        <v>3</v>
      </c>
      <c r="O115" s="195"/>
      <c r="P115" s="130"/>
      <c r="Q115" s="130"/>
      <c r="R115" s="366">
        <f t="shared" si="301"/>
        <v>12</v>
      </c>
      <c r="S115" s="366">
        <f t="shared" si="302"/>
        <v>7</v>
      </c>
      <c r="T115" s="366">
        <f t="shared" si="303"/>
        <v>3</v>
      </c>
    </row>
    <row r="116" spans="1:20" s="19" customFormat="1" ht="56.25" x14ac:dyDescent="0.25">
      <c r="A116" s="6"/>
      <c r="B116" s="78"/>
      <c r="C116" s="78"/>
      <c r="D116" s="68" t="s">
        <v>66</v>
      </c>
      <c r="E116" s="51" t="s">
        <v>264</v>
      </c>
      <c r="F116" s="124">
        <f>F117</f>
        <v>2000</v>
      </c>
      <c r="G116" s="124">
        <f t="shared" ref="G116:H116" si="304">G117</f>
        <v>1500</v>
      </c>
      <c r="H116" s="125">
        <f t="shared" si="304"/>
        <v>1000</v>
      </c>
      <c r="I116" s="125">
        <f t="shared" ref="I116" si="305">I117</f>
        <v>0</v>
      </c>
      <c r="J116" s="125">
        <f t="shared" ref="J116" si="306">J117</f>
        <v>0</v>
      </c>
      <c r="K116" s="125">
        <f t="shared" ref="K116" si="307">K117</f>
        <v>0</v>
      </c>
      <c r="L116" s="149">
        <f t="shared" ref="L116" si="308">L117</f>
        <v>2000</v>
      </c>
      <c r="M116" s="137">
        <f t="shared" ref="M116" si="309">M117</f>
        <v>1500</v>
      </c>
      <c r="N116" s="137">
        <f t="shared" ref="N116:T116" si="310">N117</f>
        <v>1000</v>
      </c>
      <c r="O116" s="118">
        <f t="shared" si="310"/>
        <v>2874</v>
      </c>
      <c r="P116" s="125">
        <f t="shared" si="310"/>
        <v>0</v>
      </c>
      <c r="Q116" s="125">
        <f t="shared" si="310"/>
        <v>0</v>
      </c>
      <c r="R116" s="365">
        <f t="shared" si="310"/>
        <v>4874</v>
      </c>
      <c r="S116" s="365">
        <f t="shared" si="310"/>
        <v>1500</v>
      </c>
      <c r="T116" s="365">
        <f t="shared" si="310"/>
        <v>1000</v>
      </c>
    </row>
    <row r="117" spans="1:20" s="19" customFormat="1" ht="75" x14ac:dyDescent="0.25">
      <c r="A117" s="6"/>
      <c r="B117" s="78"/>
      <c r="C117" s="78"/>
      <c r="D117" s="68" t="s">
        <v>67</v>
      </c>
      <c r="E117" s="51" t="s">
        <v>165</v>
      </c>
      <c r="F117" s="124">
        <f>F118+F119</f>
        <v>2000</v>
      </c>
      <c r="G117" s="124">
        <f t="shared" ref="G117:H117" si="311">G118+G119</f>
        <v>1500</v>
      </c>
      <c r="H117" s="125">
        <f t="shared" si="311"/>
        <v>1000</v>
      </c>
      <c r="I117" s="125">
        <f t="shared" ref="I117" si="312">I118+I119</f>
        <v>0</v>
      </c>
      <c r="J117" s="125">
        <f t="shared" ref="J117" si="313">J118+J119</f>
        <v>0</v>
      </c>
      <c r="K117" s="125">
        <f t="shared" ref="K117" si="314">K118+K119</f>
        <v>0</v>
      </c>
      <c r="L117" s="149">
        <f t="shared" ref="L117" si="315">L118+L119</f>
        <v>2000</v>
      </c>
      <c r="M117" s="137">
        <f t="shared" ref="M117" si="316">M118+M119</f>
        <v>1500</v>
      </c>
      <c r="N117" s="137">
        <f t="shared" ref="N117:S117" si="317">N118+N119</f>
        <v>1000</v>
      </c>
      <c r="O117" s="118">
        <f t="shared" si="317"/>
        <v>2874</v>
      </c>
      <c r="P117" s="125">
        <f t="shared" si="317"/>
        <v>0</v>
      </c>
      <c r="Q117" s="125">
        <f t="shared" si="317"/>
        <v>0</v>
      </c>
      <c r="R117" s="365">
        <f t="shared" si="317"/>
        <v>4874</v>
      </c>
      <c r="S117" s="365">
        <f t="shared" si="317"/>
        <v>1500</v>
      </c>
      <c r="T117" s="365">
        <f t="shared" ref="T117" si="318">T118+T119</f>
        <v>1000</v>
      </c>
    </row>
    <row r="118" spans="1:20" s="26" customFormat="1" ht="75" hidden="1" customHeight="1" x14ac:dyDescent="0.25">
      <c r="A118" s="6">
        <v>913</v>
      </c>
      <c r="B118" s="78"/>
      <c r="C118" s="78"/>
      <c r="D118" s="70" t="s">
        <v>389</v>
      </c>
      <c r="E118" s="50" t="s">
        <v>390</v>
      </c>
      <c r="F118" s="127"/>
      <c r="G118" s="127"/>
      <c r="H118" s="128"/>
      <c r="I118" s="128"/>
      <c r="J118" s="128"/>
      <c r="K118" s="128"/>
      <c r="L118" s="149">
        <f t="shared" si="177"/>
        <v>0</v>
      </c>
      <c r="M118" s="137">
        <f t="shared" si="178"/>
        <v>0</v>
      </c>
      <c r="N118" s="137">
        <f t="shared" si="179"/>
        <v>0</v>
      </c>
      <c r="O118" s="199"/>
      <c r="P118" s="128"/>
      <c r="Q118" s="128"/>
      <c r="R118" s="365">
        <f t="shared" ref="R118" si="319">L118+O118</f>
        <v>0</v>
      </c>
      <c r="S118" s="365">
        <f t="shared" ref="S118" si="320">M118+P118</f>
        <v>0</v>
      </c>
      <c r="T118" s="365">
        <f t="shared" ref="T118" si="321">N118+Q118</f>
        <v>0</v>
      </c>
    </row>
    <row r="119" spans="1:20" s="18" customFormat="1" ht="75" x14ac:dyDescent="0.25">
      <c r="A119" s="6">
        <v>905</v>
      </c>
      <c r="B119" s="78"/>
      <c r="C119" s="78"/>
      <c r="D119" s="67" t="s">
        <v>68</v>
      </c>
      <c r="E119" s="37" t="s">
        <v>436</v>
      </c>
      <c r="F119" s="127">
        <f>F120</f>
        <v>2000</v>
      </c>
      <c r="G119" s="127">
        <f t="shared" ref="G119:H119" si="322">G120</f>
        <v>1500</v>
      </c>
      <c r="H119" s="128">
        <f t="shared" si="322"/>
        <v>1000</v>
      </c>
      <c r="I119" s="128">
        <f t="shared" ref="I119" si="323">I120</f>
        <v>0</v>
      </c>
      <c r="J119" s="128">
        <f t="shared" ref="J119" si="324">J120</f>
        <v>0</v>
      </c>
      <c r="K119" s="128">
        <f t="shared" ref="K119" si="325">K120</f>
        <v>0</v>
      </c>
      <c r="L119" s="151">
        <f t="shared" ref="L119" si="326">L120</f>
        <v>2000</v>
      </c>
      <c r="M119" s="148">
        <f t="shared" ref="M119" si="327">M120</f>
        <v>1500</v>
      </c>
      <c r="N119" s="148">
        <f t="shared" ref="N119:T119" si="328">N120</f>
        <v>1000</v>
      </c>
      <c r="O119" s="199">
        <f t="shared" si="328"/>
        <v>2874</v>
      </c>
      <c r="P119" s="128">
        <f t="shared" si="328"/>
        <v>0</v>
      </c>
      <c r="Q119" s="128">
        <f t="shared" si="328"/>
        <v>0</v>
      </c>
      <c r="R119" s="364">
        <f t="shared" si="328"/>
        <v>4874</v>
      </c>
      <c r="S119" s="364">
        <f t="shared" si="328"/>
        <v>1500</v>
      </c>
      <c r="T119" s="364">
        <f t="shared" si="328"/>
        <v>1000</v>
      </c>
    </row>
    <row r="120" spans="1:20" s="18" customFormat="1" ht="96" customHeight="1" x14ac:dyDescent="0.25">
      <c r="A120" s="6">
        <v>905</v>
      </c>
      <c r="B120" s="78"/>
      <c r="C120" s="78"/>
      <c r="D120" s="67" t="s">
        <v>430</v>
      </c>
      <c r="E120" s="37" t="s">
        <v>431</v>
      </c>
      <c r="F120" s="127">
        <v>2000</v>
      </c>
      <c r="G120" s="127">
        <v>1500</v>
      </c>
      <c r="H120" s="128">
        <v>1000</v>
      </c>
      <c r="I120" s="128"/>
      <c r="J120" s="128"/>
      <c r="K120" s="128"/>
      <c r="L120" s="149">
        <f t="shared" si="177"/>
        <v>2000</v>
      </c>
      <c r="M120" s="137">
        <f t="shared" si="178"/>
        <v>1500</v>
      </c>
      <c r="N120" s="137">
        <f t="shared" si="179"/>
        <v>1000</v>
      </c>
      <c r="O120" s="199">
        <v>2874</v>
      </c>
      <c r="P120" s="128"/>
      <c r="Q120" s="128"/>
      <c r="R120" s="365">
        <f t="shared" ref="R120:R121" si="329">L120+O120</f>
        <v>4874</v>
      </c>
      <c r="S120" s="365">
        <f t="shared" ref="S120:S121" si="330">M120+P120</f>
        <v>1500</v>
      </c>
      <c r="T120" s="365">
        <f t="shared" ref="T120:T121" si="331">N120+Q120</f>
        <v>1000</v>
      </c>
    </row>
    <row r="121" spans="1:20" s="26" customFormat="1" ht="56.25" hidden="1" x14ac:dyDescent="0.25">
      <c r="A121" s="6">
        <v>905</v>
      </c>
      <c r="B121" s="78"/>
      <c r="C121" s="78"/>
      <c r="D121" s="69" t="s">
        <v>399</v>
      </c>
      <c r="E121" s="49" t="s">
        <v>462</v>
      </c>
      <c r="F121" s="127"/>
      <c r="G121" s="127"/>
      <c r="H121" s="128"/>
      <c r="I121" s="128"/>
      <c r="J121" s="128"/>
      <c r="K121" s="128"/>
      <c r="L121" s="149">
        <f t="shared" si="177"/>
        <v>0</v>
      </c>
      <c r="M121" s="137">
        <f t="shared" si="178"/>
        <v>0</v>
      </c>
      <c r="N121" s="137">
        <f t="shared" si="179"/>
        <v>0</v>
      </c>
      <c r="O121" s="199"/>
      <c r="P121" s="128"/>
      <c r="Q121" s="128"/>
      <c r="R121" s="365">
        <f t="shared" si="329"/>
        <v>0</v>
      </c>
      <c r="S121" s="365">
        <f t="shared" si="330"/>
        <v>0</v>
      </c>
      <c r="T121" s="365">
        <f t="shared" si="331"/>
        <v>0</v>
      </c>
    </row>
    <row r="122" spans="1:20" s="7" customFormat="1" ht="42.75" hidden="1" customHeight="1" x14ac:dyDescent="0.25">
      <c r="A122" s="6"/>
      <c r="B122" s="78"/>
      <c r="C122" s="78"/>
      <c r="D122" s="153" t="s">
        <v>69</v>
      </c>
      <c r="E122" s="264" t="s">
        <v>166</v>
      </c>
      <c r="F122" s="242">
        <f t="shared" ref="F122:T123" si="332">F123</f>
        <v>3185</v>
      </c>
      <c r="G122" s="242">
        <f t="shared" si="332"/>
        <v>3185</v>
      </c>
      <c r="H122" s="229">
        <f t="shared" si="332"/>
        <v>3185</v>
      </c>
      <c r="I122" s="229">
        <f t="shared" si="332"/>
        <v>0</v>
      </c>
      <c r="J122" s="229">
        <f t="shared" si="332"/>
        <v>0</v>
      </c>
      <c r="K122" s="229">
        <f t="shared" si="332"/>
        <v>0</v>
      </c>
      <c r="L122" s="243">
        <f t="shared" si="332"/>
        <v>3185</v>
      </c>
      <c r="M122" s="244">
        <f t="shared" si="332"/>
        <v>3185</v>
      </c>
      <c r="N122" s="244">
        <f t="shared" si="332"/>
        <v>3185</v>
      </c>
      <c r="O122" s="196">
        <f t="shared" si="332"/>
        <v>0</v>
      </c>
      <c r="P122" s="229">
        <f t="shared" si="332"/>
        <v>0</v>
      </c>
      <c r="Q122" s="229">
        <f t="shared" si="332"/>
        <v>0</v>
      </c>
      <c r="R122" s="366">
        <f t="shared" si="332"/>
        <v>3185</v>
      </c>
      <c r="S122" s="366">
        <f t="shared" si="332"/>
        <v>3185</v>
      </c>
      <c r="T122" s="366">
        <f t="shared" si="332"/>
        <v>3185</v>
      </c>
    </row>
    <row r="123" spans="1:20" s="7" customFormat="1" ht="37.5" hidden="1" x14ac:dyDescent="0.25">
      <c r="A123" s="6"/>
      <c r="B123" s="78"/>
      <c r="C123" s="78"/>
      <c r="D123" s="153" t="s">
        <v>70</v>
      </c>
      <c r="E123" s="155" t="s">
        <v>167</v>
      </c>
      <c r="F123" s="242">
        <f t="shared" si="332"/>
        <v>3185</v>
      </c>
      <c r="G123" s="242">
        <f t="shared" si="332"/>
        <v>3185</v>
      </c>
      <c r="H123" s="229">
        <f t="shared" si="332"/>
        <v>3185</v>
      </c>
      <c r="I123" s="229">
        <f t="shared" si="332"/>
        <v>0</v>
      </c>
      <c r="J123" s="229">
        <f t="shared" si="332"/>
        <v>0</v>
      </c>
      <c r="K123" s="229">
        <f t="shared" si="332"/>
        <v>0</v>
      </c>
      <c r="L123" s="243">
        <f t="shared" si="332"/>
        <v>3185</v>
      </c>
      <c r="M123" s="244">
        <f t="shared" si="332"/>
        <v>3185</v>
      </c>
      <c r="N123" s="244">
        <f t="shared" si="332"/>
        <v>3185</v>
      </c>
      <c r="O123" s="196">
        <f t="shared" si="332"/>
        <v>0</v>
      </c>
      <c r="P123" s="229">
        <f t="shared" si="332"/>
        <v>0</v>
      </c>
      <c r="Q123" s="229">
        <f t="shared" si="332"/>
        <v>0</v>
      </c>
      <c r="R123" s="366">
        <f t="shared" si="332"/>
        <v>3185</v>
      </c>
      <c r="S123" s="366">
        <f t="shared" si="332"/>
        <v>3185</v>
      </c>
      <c r="T123" s="366">
        <f t="shared" si="332"/>
        <v>3185</v>
      </c>
    </row>
    <row r="124" spans="1:20" s="7" customFormat="1" ht="37.5" hidden="1" x14ac:dyDescent="0.25">
      <c r="A124" s="6">
        <v>905</v>
      </c>
      <c r="B124" s="78"/>
      <c r="C124" s="78"/>
      <c r="D124" s="71" t="s">
        <v>71</v>
      </c>
      <c r="E124" s="65" t="s">
        <v>168</v>
      </c>
      <c r="F124" s="129">
        <v>3185</v>
      </c>
      <c r="G124" s="129">
        <v>3185</v>
      </c>
      <c r="H124" s="130">
        <v>3185</v>
      </c>
      <c r="I124" s="130"/>
      <c r="J124" s="130"/>
      <c r="K124" s="130"/>
      <c r="L124" s="243">
        <f t="shared" si="177"/>
        <v>3185</v>
      </c>
      <c r="M124" s="244">
        <f t="shared" si="178"/>
        <v>3185</v>
      </c>
      <c r="N124" s="244">
        <f t="shared" si="179"/>
        <v>3185</v>
      </c>
      <c r="O124" s="195"/>
      <c r="P124" s="130"/>
      <c r="Q124" s="130"/>
      <c r="R124" s="366">
        <f t="shared" ref="R124" si="333">L124+O124</f>
        <v>3185</v>
      </c>
      <c r="S124" s="366">
        <f t="shared" ref="S124" si="334">M124+P124</f>
        <v>3185</v>
      </c>
      <c r="T124" s="366">
        <f t="shared" ref="T124" si="335">N124+Q124</f>
        <v>3185</v>
      </c>
    </row>
    <row r="125" spans="1:20" s="7" customFormat="1" hidden="1" x14ac:dyDescent="0.25">
      <c r="A125" s="6"/>
      <c r="B125" s="78"/>
      <c r="C125" s="78"/>
      <c r="D125" s="71" t="s">
        <v>72</v>
      </c>
      <c r="E125" s="154" t="s">
        <v>169</v>
      </c>
      <c r="F125" s="239">
        <f>F126+F158+F160+F165</f>
        <v>1580</v>
      </c>
      <c r="G125" s="239">
        <f t="shared" ref="G125:H125" si="336">G126+G158+G160+G165</f>
        <v>1580</v>
      </c>
      <c r="H125" s="231">
        <f t="shared" si="336"/>
        <v>1580</v>
      </c>
      <c r="I125" s="231">
        <f t="shared" ref="I125" si="337">I126+I158+I160+I165</f>
        <v>-3.6600000000000001E-3</v>
      </c>
      <c r="J125" s="231">
        <f t="shared" ref="J125" si="338">J126+J158+J160+J165</f>
        <v>0</v>
      </c>
      <c r="K125" s="231">
        <f t="shared" ref="K125" si="339">K126+K158+K160+K165</f>
        <v>0</v>
      </c>
      <c r="L125" s="240">
        <f t="shared" ref="L125" si="340">L126+L158+L160+L165</f>
        <v>1579.9963400000001</v>
      </c>
      <c r="M125" s="241">
        <f t="shared" ref="M125" si="341">M126+M158+M160+M165</f>
        <v>1580</v>
      </c>
      <c r="N125" s="241">
        <f t="shared" ref="N125:S125" si="342">N126+N158+N160+N165</f>
        <v>1580</v>
      </c>
      <c r="O125" s="214">
        <f t="shared" si="342"/>
        <v>0</v>
      </c>
      <c r="P125" s="231">
        <f t="shared" si="342"/>
        <v>0</v>
      </c>
      <c r="Q125" s="231">
        <f t="shared" si="342"/>
        <v>0</v>
      </c>
      <c r="R125" s="369">
        <f t="shared" si="342"/>
        <v>1579.9963400000001</v>
      </c>
      <c r="S125" s="369">
        <f t="shared" si="342"/>
        <v>1580</v>
      </c>
      <c r="T125" s="369">
        <f t="shared" ref="T125" si="343">T126+T158+T160+T165</f>
        <v>1580</v>
      </c>
    </row>
    <row r="126" spans="1:20" s="7" customFormat="1" ht="37.5" hidden="1" x14ac:dyDescent="0.25">
      <c r="A126" s="6"/>
      <c r="B126" s="78"/>
      <c r="C126" s="78"/>
      <c r="D126" s="71" t="s">
        <v>329</v>
      </c>
      <c r="E126" s="276" t="s">
        <v>328</v>
      </c>
      <c r="F126" s="278">
        <f>F127+F130+F133+F136+F139+F141+F144+F148+F153</f>
        <v>365</v>
      </c>
      <c r="G126" s="278">
        <f t="shared" ref="G126:H126" si="344">G127+G130+G133+G136+G139+G141+G144+G148+G153</f>
        <v>365</v>
      </c>
      <c r="H126" s="279">
        <f t="shared" si="344"/>
        <v>365</v>
      </c>
      <c r="I126" s="279">
        <f t="shared" ref="I126" si="345">I127+I130+I133+I136+I139+I141+I144+I148+I153</f>
        <v>-3.6600000000000001E-3</v>
      </c>
      <c r="J126" s="279">
        <f t="shared" ref="J126" si="346">J127+J130+J133+J136+J139+J141+J144+J148+J153</f>
        <v>0</v>
      </c>
      <c r="K126" s="279">
        <f t="shared" ref="K126" si="347">K127+K130+K133+K136+K139+K141+K144+K148+K153</f>
        <v>0</v>
      </c>
      <c r="L126" s="280">
        <f t="shared" ref="L126" si="348">L127+L130+L133+L136+L139+L141+L144+L148+L153</f>
        <v>364.99634000000003</v>
      </c>
      <c r="M126" s="281">
        <f t="shared" ref="M126" si="349">M127+M130+M133+M136+M139+M141+M144+M148+M153</f>
        <v>365</v>
      </c>
      <c r="N126" s="281">
        <f t="shared" ref="N126:S126" si="350">N127+N130+N133+N136+N139+N141+N144+N148+N153</f>
        <v>365</v>
      </c>
      <c r="O126" s="196"/>
      <c r="P126" s="279">
        <f t="shared" si="350"/>
        <v>0</v>
      </c>
      <c r="Q126" s="279">
        <f t="shared" si="350"/>
        <v>0</v>
      </c>
      <c r="R126" s="370">
        <f t="shared" si="350"/>
        <v>364.99634000000003</v>
      </c>
      <c r="S126" s="370">
        <f t="shared" si="350"/>
        <v>365</v>
      </c>
      <c r="T126" s="370">
        <f t="shared" ref="T126" si="351">T127+T130+T133+T136+T139+T141+T144+T148+T153</f>
        <v>365</v>
      </c>
    </row>
    <row r="127" spans="1:20" s="7" customFormat="1" ht="56.25" hidden="1" x14ac:dyDescent="0.25">
      <c r="A127" s="6"/>
      <c r="B127" s="78"/>
      <c r="C127" s="78"/>
      <c r="D127" s="71" t="s">
        <v>330</v>
      </c>
      <c r="E127" s="282" t="s">
        <v>446</v>
      </c>
      <c r="F127" s="278">
        <f t="shared" ref="F127:T128" si="352">F128</f>
        <v>50</v>
      </c>
      <c r="G127" s="278">
        <f t="shared" si="352"/>
        <v>50</v>
      </c>
      <c r="H127" s="279">
        <f t="shared" si="352"/>
        <v>50</v>
      </c>
      <c r="I127" s="279">
        <f t="shared" si="352"/>
        <v>0</v>
      </c>
      <c r="J127" s="279">
        <f t="shared" si="352"/>
        <v>0</v>
      </c>
      <c r="K127" s="279">
        <f t="shared" si="352"/>
        <v>0</v>
      </c>
      <c r="L127" s="280">
        <f t="shared" si="352"/>
        <v>50</v>
      </c>
      <c r="M127" s="281">
        <f t="shared" si="352"/>
        <v>50</v>
      </c>
      <c r="N127" s="281">
        <f t="shared" si="352"/>
        <v>50</v>
      </c>
      <c r="O127" s="196">
        <f t="shared" si="352"/>
        <v>0</v>
      </c>
      <c r="P127" s="279">
        <f t="shared" si="352"/>
        <v>0</v>
      </c>
      <c r="Q127" s="279">
        <f t="shared" si="352"/>
        <v>0</v>
      </c>
      <c r="R127" s="370">
        <f t="shared" si="352"/>
        <v>50</v>
      </c>
      <c r="S127" s="370">
        <f t="shared" si="352"/>
        <v>50</v>
      </c>
      <c r="T127" s="370">
        <f t="shared" si="352"/>
        <v>50</v>
      </c>
    </row>
    <row r="128" spans="1:20" s="7" customFormat="1" ht="85.5" hidden="1" customHeight="1" x14ac:dyDescent="0.25">
      <c r="A128" s="32"/>
      <c r="B128" s="81"/>
      <c r="C128" s="81"/>
      <c r="D128" s="71" t="s">
        <v>322</v>
      </c>
      <c r="E128" s="277" t="s">
        <v>447</v>
      </c>
      <c r="F128" s="131">
        <f>F129</f>
        <v>50</v>
      </c>
      <c r="G128" s="131">
        <f t="shared" si="352"/>
        <v>50</v>
      </c>
      <c r="H128" s="132">
        <f t="shared" si="352"/>
        <v>50</v>
      </c>
      <c r="I128" s="132">
        <f t="shared" si="352"/>
        <v>0</v>
      </c>
      <c r="J128" s="132">
        <f t="shared" si="352"/>
        <v>0</v>
      </c>
      <c r="K128" s="132">
        <f t="shared" si="352"/>
        <v>0</v>
      </c>
      <c r="L128" s="283">
        <f t="shared" si="352"/>
        <v>50</v>
      </c>
      <c r="M128" s="284">
        <f t="shared" si="352"/>
        <v>50</v>
      </c>
      <c r="N128" s="284">
        <f t="shared" si="352"/>
        <v>50</v>
      </c>
      <c r="O128" s="195">
        <f t="shared" si="352"/>
        <v>0</v>
      </c>
      <c r="P128" s="132">
        <f t="shared" si="352"/>
        <v>0</v>
      </c>
      <c r="Q128" s="132">
        <f t="shared" si="352"/>
        <v>0</v>
      </c>
      <c r="R128" s="371">
        <f t="shared" si="352"/>
        <v>50</v>
      </c>
      <c r="S128" s="371">
        <f t="shared" si="352"/>
        <v>50</v>
      </c>
      <c r="T128" s="371">
        <f t="shared" si="352"/>
        <v>50</v>
      </c>
    </row>
    <row r="129" spans="1:20" s="7" customFormat="1" ht="74.25" hidden="1" customHeight="1" x14ac:dyDescent="0.25">
      <c r="A129" s="32">
        <v>853</v>
      </c>
      <c r="B129" s="81"/>
      <c r="C129" s="81"/>
      <c r="D129" s="71" t="s">
        <v>478</v>
      </c>
      <c r="E129" s="277" t="s">
        <v>479</v>
      </c>
      <c r="F129" s="129">
        <v>50</v>
      </c>
      <c r="G129" s="129">
        <v>50</v>
      </c>
      <c r="H129" s="130">
        <v>50</v>
      </c>
      <c r="I129" s="130"/>
      <c r="J129" s="130"/>
      <c r="K129" s="130"/>
      <c r="L129" s="243">
        <f t="shared" si="177"/>
        <v>50</v>
      </c>
      <c r="M129" s="244">
        <f t="shared" si="178"/>
        <v>50</v>
      </c>
      <c r="N129" s="244">
        <f t="shared" si="179"/>
        <v>50</v>
      </c>
      <c r="O129" s="195"/>
      <c r="P129" s="130"/>
      <c r="Q129" s="130"/>
      <c r="R129" s="366">
        <f t="shared" ref="R129" si="353">L129+O129</f>
        <v>50</v>
      </c>
      <c r="S129" s="366">
        <f t="shared" ref="S129" si="354">M129+P129</f>
        <v>50</v>
      </c>
      <c r="T129" s="366">
        <f t="shared" ref="T129" si="355">N129+Q129</f>
        <v>50</v>
      </c>
    </row>
    <row r="130" spans="1:20" s="7" customFormat="1" ht="77.25" hidden="1" customHeight="1" x14ac:dyDescent="0.25">
      <c r="A130" s="32"/>
      <c r="B130" s="81"/>
      <c r="C130" s="81"/>
      <c r="D130" s="71" t="s">
        <v>331</v>
      </c>
      <c r="E130" s="282" t="s">
        <v>448</v>
      </c>
      <c r="F130" s="285">
        <f t="shared" ref="F130:T131" si="356">F131</f>
        <v>1</v>
      </c>
      <c r="G130" s="285">
        <f t="shared" si="356"/>
        <v>1</v>
      </c>
      <c r="H130" s="286">
        <f t="shared" si="356"/>
        <v>1</v>
      </c>
      <c r="I130" s="286">
        <f t="shared" si="356"/>
        <v>0</v>
      </c>
      <c r="J130" s="286">
        <f t="shared" si="356"/>
        <v>0</v>
      </c>
      <c r="K130" s="286">
        <f t="shared" si="356"/>
        <v>0</v>
      </c>
      <c r="L130" s="243">
        <f t="shared" si="356"/>
        <v>1</v>
      </c>
      <c r="M130" s="244">
        <f t="shared" si="356"/>
        <v>1</v>
      </c>
      <c r="N130" s="244">
        <f t="shared" si="356"/>
        <v>1</v>
      </c>
      <c r="O130" s="340">
        <f t="shared" si="356"/>
        <v>0</v>
      </c>
      <c r="P130" s="286">
        <f t="shared" si="356"/>
        <v>0</v>
      </c>
      <c r="Q130" s="286">
        <f t="shared" si="356"/>
        <v>0</v>
      </c>
      <c r="R130" s="366">
        <f t="shared" si="356"/>
        <v>1</v>
      </c>
      <c r="S130" s="366">
        <f t="shared" si="356"/>
        <v>1</v>
      </c>
      <c r="T130" s="366">
        <f t="shared" si="356"/>
        <v>1</v>
      </c>
    </row>
    <row r="131" spans="1:20" s="7" customFormat="1" ht="99" hidden="1" customHeight="1" x14ac:dyDescent="0.25">
      <c r="A131" s="32"/>
      <c r="B131" s="81"/>
      <c r="C131" s="81"/>
      <c r="D131" s="71" t="s">
        <v>319</v>
      </c>
      <c r="E131" s="65" t="s">
        <v>449</v>
      </c>
      <c r="F131" s="131">
        <f>F132</f>
        <v>1</v>
      </c>
      <c r="G131" s="131">
        <f t="shared" si="356"/>
        <v>1</v>
      </c>
      <c r="H131" s="132">
        <f t="shared" si="356"/>
        <v>1</v>
      </c>
      <c r="I131" s="130"/>
      <c r="J131" s="130"/>
      <c r="K131" s="130"/>
      <c r="L131" s="243">
        <f t="shared" si="177"/>
        <v>1</v>
      </c>
      <c r="M131" s="244">
        <f t="shared" si="178"/>
        <v>1</v>
      </c>
      <c r="N131" s="244">
        <f t="shared" si="179"/>
        <v>1</v>
      </c>
      <c r="O131" s="195"/>
      <c r="P131" s="130"/>
      <c r="Q131" s="130"/>
      <c r="R131" s="366">
        <f t="shared" ref="R131:R132" si="357">L131+O131</f>
        <v>1</v>
      </c>
      <c r="S131" s="366">
        <f t="shared" ref="S131:S132" si="358">M131+P131</f>
        <v>1</v>
      </c>
      <c r="T131" s="366">
        <f t="shared" ref="T131:T132" si="359">N131+Q131</f>
        <v>1</v>
      </c>
    </row>
    <row r="132" spans="1:20" s="7" customFormat="1" ht="103.5" hidden="1" customHeight="1" x14ac:dyDescent="0.25">
      <c r="A132" s="64">
        <v>12</v>
      </c>
      <c r="B132" s="82"/>
      <c r="C132" s="82"/>
      <c r="D132" s="71" t="s">
        <v>480</v>
      </c>
      <c r="E132" s="65" t="s">
        <v>481</v>
      </c>
      <c r="F132" s="129">
        <v>1</v>
      </c>
      <c r="G132" s="129">
        <v>1</v>
      </c>
      <c r="H132" s="130">
        <v>1</v>
      </c>
      <c r="I132" s="130"/>
      <c r="J132" s="130"/>
      <c r="K132" s="130"/>
      <c r="L132" s="243">
        <f t="shared" si="177"/>
        <v>1</v>
      </c>
      <c r="M132" s="244">
        <f t="shared" si="178"/>
        <v>1</v>
      </c>
      <c r="N132" s="244">
        <f t="shared" si="179"/>
        <v>1</v>
      </c>
      <c r="O132" s="195"/>
      <c r="P132" s="130"/>
      <c r="Q132" s="130"/>
      <c r="R132" s="366">
        <f t="shared" si="357"/>
        <v>1</v>
      </c>
      <c r="S132" s="366">
        <f t="shared" si="358"/>
        <v>1</v>
      </c>
      <c r="T132" s="366">
        <f t="shared" si="359"/>
        <v>1</v>
      </c>
    </row>
    <row r="133" spans="1:20" s="7" customFormat="1" ht="56.25" hidden="1" x14ac:dyDescent="0.25">
      <c r="A133" s="32"/>
      <c r="B133" s="81"/>
      <c r="C133" s="81"/>
      <c r="D133" s="71" t="s">
        <v>332</v>
      </c>
      <c r="E133" s="155" t="s">
        <v>450</v>
      </c>
      <c r="F133" s="242">
        <f t="shared" ref="F133:T134" si="360">F134</f>
        <v>2</v>
      </c>
      <c r="G133" s="242">
        <f t="shared" si="360"/>
        <v>2</v>
      </c>
      <c r="H133" s="229">
        <f t="shared" si="360"/>
        <v>2</v>
      </c>
      <c r="I133" s="229">
        <f t="shared" si="360"/>
        <v>0</v>
      </c>
      <c r="J133" s="229">
        <f t="shared" si="360"/>
        <v>0</v>
      </c>
      <c r="K133" s="229">
        <f t="shared" si="360"/>
        <v>0</v>
      </c>
      <c r="L133" s="243">
        <f t="shared" si="360"/>
        <v>2</v>
      </c>
      <c r="M133" s="244">
        <f t="shared" si="360"/>
        <v>2</v>
      </c>
      <c r="N133" s="244">
        <f t="shared" si="360"/>
        <v>2</v>
      </c>
      <c r="O133" s="196">
        <f t="shared" si="360"/>
        <v>0</v>
      </c>
      <c r="P133" s="229">
        <f t="shared" si="360"/>
        <v>0</v>
      </c>
      <c r="Q133" s="229">
        <f t="shared" si="360"/>
        <v>0</v>
      </c>
      <c r="R133" s="366">
        <f t="shared" si="360"/>
        <v>2</v>
      </c>
      <c r="S133" s="366">
        <f t="shared" si="360"/>
        <v>2</v>
      </c>
      <c r="T133" s="366">
        <f t="shared" si="360"/>
        <v>2</v>
      </c>
    </row>
    <row r="134" spans="1:20" s="7" customFormat="1" ht="75" hidden="1" x14ac:dyDescent="0.25">
      <c r="A134" s="32"/>
      <c r="B134" s="81"/>
      <c r="C134" s="81"/>
      <c r="D134" s="71" t="s">
        <v>325</v>
      </c>
      <c r="E134" s="65" t="s">
        <v>451</v>
      </c>
      <c r="F134" s="131">
        <f>F135</f>
        <v>2</v>
      </c>
      <c r="G134" s="131">
        <f t="shared" si="360"/>
        <v>2</v>
      </c>
      <c r="H134" s="132">
        <f t="shared" si="360"/>
        <v>2</v>
      </c>
      <c r="I134" s="130"/>
      <c r="J134" s="130"/>
      <c r="K134" s="130"/>
      <c r="L134" s="243">
        <f t="shared" si="177"/>
        <v>2</v>
      </c>
      <c r="M134" s="244">
        <f t="shared" si="178"/>
        <v>2</v>
      </c>
      <c r="N134" s="244">
        <f t="shared" si="179"/>
        <v>2</v>
      </c>
      <c r="O134" s="195"/>
      <c r="P134" s="130"/>
      <c r="Q134" s="130"/>
      <c r="R134" s="366">
        <f t="shared" ref="R134:R135" si="361">L134+O134</f>
        <v>2</v>
      </c>
      <c r="S134" s="366">
        <f t="shared" ref="S134:S135" si="362">M134+P134</f>
        <v>2</v>
      </c>
      <c r="T134" s="366">
        <f t="shared" ref="T134:T135" si="363">N134+Q134</f>
        <v>2</v>
      </c>
    </row>
    <row r="135" spans="1:20" s="7" customFormat="1" ht="78" hidden="1" customHeight="1" x14ac:dyDescent="0.25">
      <c r="A135" s="30">
        <v>12</v>
      </c>
      <c r="B135" s="81"/>
      <c r="C135" s="81"/>
      <c r="D135" s="71" t="s">
        <v>482</v>
      </c>
      <c r="E135" s="65" t="s">
        <v>483</v>
      </c>
      <c r="F135" s="129">
        <v>2</v>
      </c>
      <c r="G135" s="129">
        <v>2</v>
      </c>
      <c r="H135" s="130">
        <v>2</v>
      </c>
      <c r="I135" s="130"/>
      <c r="J135" s="130"/>
      <c r="K135" s="130"/>
      <c r="L135" s="243">
        <f t="shared" si="177"/>
        <v>2</v>
      </c>
      <c r="M135" s="244">
        <f t="shared" si="178"/>
        <v>2</v>
      </c>
      <c r="N135" s="244">
        <f t="shared" si="179"/>
        <v>2</v>
      </c>
      <c r="O135" s="195"/>
      <c r="P135" s="130"/>
      <c r="Q135" s="130"/>
      <c r="R135" s="366">
        <f t="shared" si="361"/>
        <v>2</v>
      </c>
      <c r="S135" s="366">
        <f t="shared" si="362"/>
        <v>2</v>
      </c>
      <c r="T135" s="366">
        <f t="shared" si="363"/>
        <v>2</v>
      </c>
    </row>
    <row r="136" spans="1:20" s="7" customFormat="1" ht="56.25" hidden="1" x14ac:dyDescent="0.25">
      <c r="A136" s="32"/>
      <c r="B136" s="81"/>
      <c r="C136" s="81"/>
      <c r="D136" s="71" t="s">
        <v>464</v>
      </c>
      <c r="E136" s="155" t="s">
        <v>463</v>
      </c>
      <c r="F136" s="131">
        <f>F137</f>
        <v>105</v>
      </c>
      <c r="G136" s="131">
        <f t="shared" ref="G136:H137" si="364">G137</f>
        <v>105</v>
      </c>
      <c r="H136" s="132">
        <f t="shared" si="364"/>
        <v>105</v>
      </c>
      <c r="I136" s="132">
        <f t="shared" ref="I136" si="365">I137</f>
        <v>0</v>
      </c>
      <c r="J136" s="132">
        <f t="shared" ref="J136" si="366">J137</f>
        <v>0</v>
      </c>
      <c r="K136" s="132">
        <f t="shared" ref="K136" si="367">K137</f>
        <v>0</v>
      </c>
      <c r="L136" s="283">
        <f t="shared" ref="L136" si="368">L137</f>
        <v>105</v>
      </c>
      <c r="M136" s="284">
        <f t="shared" ref="M136" si="369">M137</f>
        <v>105</v>
      </c>
      <c r="N136" s="284">
        <f t="shared" ref="N136:T136" si="370">N137</f>
        <v>105</v>
      </c>
      <c r="O136" s="195">
        <f t="shared" si="370"/>
        <v>0</v>
      </c>
      <c r="P136" s="132">
        <f t="shared" si="370"/>
        <v>0</v>
      </c>
      <c r="Q136" s="132">
        <f t="shared" si="370"/>
        <v>0</v>
      </c>
      <c r="R136" s="371">
        <f t="shared" si="370"/>
        <v>105</v>
      </c>
      <c r="S136" s="371">
        <f t="shared" si="370"/>
        <v>105</v>
      </c>
      <c r="T136" s="371">
        <f t="shared" si="370"/>
        <v>105</v>
      </c>
    </row>
    <row r="137" spans="1:20" s="7" customFormat="1" ht="75" hidden="1" x14ac:dyDescent="0.25">
      <c r="A137" s="32"/>
      <c r="B137" s="81"/>
      <c r="C137" s="81"/>
      <c r="D137" s="71" t="s">
        <v>409</v>
      </c>
      <c r="E137" s="65" t="s">
        <v>452</v>
      </c>
      <c r="F137" s="131">
        <f>F138</f>
        <v>105</v>
      </c>
      <c r="G137" s="131">
        <f t="shared" si="364"/>
        <v>105</v>
      </c>
      <c r="H137" s="132">
        <f t="shared" si="364"/>
        <v>105</v>
      </c>
      <c r="I137" s="130"/>
      <c r="J137" s="130"/>
      <c r="K137" s="130"/>
      <c r="L137" s="243">
        <f t="shared" si="177"/>
        <v>105</v>
      </c>
      <c r="M137" s="244">
        <f t="shared" si="178"/>
        <v>105</v>
      </c>
      <c r="N137" s="244">
        <f t="shared" si="179"/>
        <v>105</v>
      </c>
      <c r="O137" s="195"/>
      <c r="P137" s="130"/>
      <c r="Q137" s="130"/>
      <c r="R137" s="366">
        <f t="shared" ref="R137:R143" si="371">L137+O137</f>
        <v>105</v>
      </c>
      <c r="S137" s="366">
        <f t="shared" ref="S137:S143" si="372">M137+P137</f>
        <v>105</v>
      </c>
      <c r="T137" s="366">
        <f t="shared" ref="T137:T143" si="373">N137+Q137</f>
        <v>105</v>
      </c>
    </row>
    <row r="138" spans="1:20" s="7" customFormat="1" ht="103.5" hidden="1" customHeight="1" x14ac:dyDescent="0.25">
      <c r="A138" s="30">
        <v>874</v>
      </c>
      <c r="B138" s="81"/>
      <c r="C138" s="81"/>
      <c r="D138" s="71" t="s">
        <v>484</v>
      </c>
      <c r="E138" s="65" t="s">
        <v>485</v>
      </c>
      <c r="F138" s="129">
        <v>105</v>
      </c>
      <c r="G138" s="129">
        <v>105</v>
      </c>
      <c r="H138" s="130">
        <v>105</v>
      </c>
      <c r="I138" s="130"/>
      <c r="J138" s="130"/>
      <c r="K138" s="130"/>
      <c r="L138" s="243">
        <f t="shared" si="177"/>
        <v>105</v>
      </c>
      <c r="M138" s="244">
        <f t="shared" si="178"/>
        <v>105</v>
      </c>
      <c r="N138" s="244">
        <f t="shared" si="179"/>
        <v>105</v>
      </c>
      <c r="O138" s="195"/>
      <c r="P138" s="130"/>
      <c r="Q138" s="130"/>
      <c r="R138" s="366">
        <f t="shared" si="371"/>
        <v>105</v>
      </c>
      <c r="S138" s="366">
        <f t="shared" si="372"/>
        <v>105</v>
      </c>
      <c r="T138" s="366">
        <f t="shared" si="373"/>
        <v>105</v>
      </c>
    </row>
    <row r="139" spans="1:20" s="7" customFormat="1" ht="56.25" hidden="1" x14ac:dyDescent="0.25">
      <c r="A139" s="32"/>
      <c r="B139" s="81"/>
      <c r="C139" s="81"/>
      <c r="D139" s="71" t="s">
        <v>333</v>
      </c>
      <c r="E139" s="115" t="s">
        <v>453</v>
      </c>
      <c r="F139" s="242">
        <f t="shared" ref="F139:H139" si="374">F140</f>
        <v>0</v>
      </c>
      <c r="G139" s="242">
        <f t="shared" si="374"/>
        <v>0</v>
      </c>
      <c r="H139" s="229">
        <f t="shared" si="374"/>
        <v>0</v>
      </c>
      <c r="I139" s="130"/>
      <c r="J139" s="130"/>
      <c r="K139" s="130"/>
      <c r="L139" s="243">
        <f t="shared" si="177"/>
        <v>0</v>
      </c>
      <c r="M139" s="244">
        <f t="shared" si="178"/>
        <v>0</v>
      </c>
      <c r="N139" s="244">
        <f t="shared" si="179"/>
        <v>0</v>
      </c>
      <c r="O139" s="195"/>
      <c r="P139" s="130"/>
      <c r="Q139" s="130"/>
      <c r="R139" s="366">
        <f t="shared" si="371"/>
        <v>0</v>
      </c>
      <c r="S139" s="366">
        <f t="shared" si="372"/>
        <v>0</v>
      </c>
      <c r="T139" s="366">
        <f t="shared" si="373"/>
        <v>0</v>
      </c>
    </row>
    <row r="140" spans="1:20" s="7" customFormat="1" ht="75" hidden="1" x14ac:dyDescent="0.25">
      <c r="A140" s="6"/>
      <c r="B140" s="78"/>
      <c r="C140" s="78"/>
      <c r="D140" s="153" t="s">
        <v>320</v>
      </c>
      <c r="E140" s="246" t="s">
        <v>454</v>
      </c>
      <c r="F140" s="131"/>
      <c r="G140" s="131"/>
      <c r="H140" s="132"/>
      <c r="I140" s="130"/>
      <c r="J140" s="130"/>
      <c r="K140" s="130"/>
      <c r="L140" s="243">
        <f t="shared" si="177"/>
        <v>0</v>
      </c>
      <c r="M140" s="244">
        <f t="shared" si="178"/>
        <v>0</v>
      </c>
      <c r="N140" s="244">
        <f t="shared" si="179"/>
        <v>0</v>
      </c>
      <c r="O140" s="195"/>
      <c r="P140" s="130"/>
      <c r="Q140" s="130"/>
      <c r="R140" s="366">
        <f t="shared" si="371"/>
        <v>0</v>
      </c>
      <c r="S140" s="366">
        <f t="shared" si="372"/>
        <v>0</v>
      </c>
      <c r="T140" s="366">
        <f t="shared" si="373"/>
        <v>0</v>
      </c>
    </row>
    <row r="141" spans="1:20" s="7" customFormat="1" ht="56.25" hidden="1" x14ac:dyDescent="0.25">
      <c r="A141" s="6"/>
      <c r="B141" s="78"/>
      <c r="C141" s="78"/>
      <c r="D141" s="153" t="s">
        <v>334</v>
      </c>
      <c r="E141" s="115" t="s">
        <v>455</v>
      </c>
      <c r="F141" s="242">
        <f t="shared" ref="F141:H142" si="375">F142</f>
        <v>0</v>
      </c>
      <c r="G141" s="242">
        <f t="shared" si="375"/>
        <v>0</v>
      </c>
      <c r="H141" s="229">
        <f t="shared" si="375"/>
        <v>0</v>
      </c>
      <c r="I141" s="130"/>
      <c r="J141" s="130"/>
      <c r="K141" s="130"/>
      <c r="L141" s="243">
        <f t="shared" si="177"/>
        <v>0</v>
      </c>
      <c r="M141" s="244">
        <f t="shared" si="178"/>
        <v>0</v>
      </c>
      <c r="N141" s="244">
        <f t="shared" si="179"/>
        <v>0</v>
      </c>
      <c r="O141" s="195"/>
      <c r="P141" s="130"/>
      <c r="Q141" s="130"/>
      <c r="R141" s="366">
        <f t="shared" si="371"/>
        <v>0</v>
      </c>
      <c r="S141" s="366">
        <f t="shared" si="372"/>
        <v>0</v>
      </c>
      <c r="T141" s="366">
        <f t="shared" si="373"/>
        <v>0</v>
      </c>
    </row>
    <row r="142" spans="1:20" s="7" customFormat="1" ht="93.75" hidden="1" x14ac:dyDescent="0.25">
      <c r="A142" s="6"/>
      <c r="B142" s="78"/>
      <c r="C142" s="78"/>
      <c r="D142" s="153" t="s">
        <v>348</v>
      </c>
      <c r="E142" s="259" t="s">
        <v>456</v>
      </c>
      <c r="F142" s="131">
        <f>F143</f>
        <v>0</v>
      </c>
      <c r="G142" s="131">
        <f t="shared" si="375"/>
        <v>0</v>
      </c>
      <c r="H142" s="132">
        <f t="shared" si="375"/>
        <v>0</v>
      </c>
      <c r="I142" s="130"/>
      <c r="J142" s="130"/>
      <c r="K142" s="130"/>
      <c r="L142" s="243">
        <f t="shared" si="177"/>
        <v>0</v>
      </c>
      <c r="M142" s="244">
        <f t="shared" si="178"/>
        <v>0</v>
      </c>
      <c r="N142" s="244">
        <f t="shared" si="179"/>
        <v>0</v>
      </c>
      <c r="O142" s="195"/>
      <c r="P142" s="130"/>
      <c r="Q142" s="130"/>
      <c r="R142" s="366">
        <f t="shared" si="371"/>
        <v>0</v>
      </c>
      <c r="S142" s="366">
        <f t="shared" si="372"/>
        <v>0</v>
      </c>
      <c r="T142" s="366">
        <f t="shared" si="373"/>
        <v>0</v>
      </c>
    </row>
    <row r="143" spans="1:20" s="7" customFormat="1" ht="89.25" hidden="1" customHeight="1" x14ac:dyDescent="0.25">
      <c r="A143" s="6">
        <v>874</v>
      </c>
      <c r="B143" s="78"/>
      <c r="C143" s="78"/>
      <c r="D143" s="153" t="s">
        <v>486</v>
      </c>
      <c r="E143" s="258" t="s">
        <v>487</v>
      </c>
      <c r="F143" s="129"/>
      <c r="G143" s="129"/>
      <c r="H143" s="130"/>
      <c r="I143" s="130"/>
      <c r="J143" s="130"/>
      <c r="K143" s="130"/>
      <c r="L143" s="243">
        <f t="shared" si="177"/>
        <v>0</v>
      </c>
      <c r="M143" s="244">
        <f t="shared" si="178"/>
        <v>0</v>
      </c>
      <c r="N143" s="244">
        <f t="shared" si="179"/>
        <v>0</v>
      </c>
      <c r="O143" s="195"/>
      <c r="P143" s="130"/>
      <c r="Q143" s="130"/>
      <c r="R143" s="366">
        <f t="shared" si="371"/>
        <v>0</v>
      </c>
      <c r="S143" s="366">
        <f t="shared" si="372"/>
        <v>0</v>
      </c>
      <c r="T143" s="366">
        <f t="shared" si="373"/>
        <v>0</v>
      </c>
    </row>
    <row r="144" spans="1:20" s="7" customFormat="1" ht="75" hidden="1" x14ac:dyDescent="0.25">
      <c r="A144" s="6"/>
      <c r="B144" s="78"/>
      <c r="C144" s="78"/>
      <c r="D144" s="153" t="s">
        <v>465</v>
      </c>
      <c r="E144" s="264" t="s">
        <v>466</v>
      </c>
      <c r="F144" s="131">
        <f>F145</f>
        <v>6</v>
      </c>
      <c r="G144" s="131">
        <f t="shared" ref="G144:H144" si="376">G145</f>
        <v>6</v>
      </c>
      <c r="H144" s="132">
        <f t="shared" si="376"/>
        <v>6</v>
      </c>
      <c r="I144" s="132">
        <f t="shared" ref="I144" si="377">I145</f>
        <v>0</v>
      </c>
      <c r="J144" s="132">
        <f t="shared" ref="J144" si="378">J145</f>
        <v>0</v>
      </c>
      <c r="K144" s="132">
        <f t="shared" ref="K144" si="379">K145</f>
        <v>0</v>
      </c>
      <c r="L144" s="283">
        <f t="shared" ref="L144" si="380">L145</f>
        <v>6</v>
      </c>
      <c r="M144" s="284">
        <f t="shared" ref="M144" si="381">M145</f>
        <v>6</v>
      </c>
      <c r="N144" s="284">
        <f t="shared" ref="N144:T144" si="382">N145</f>
        <v>6</v>
      </c>
      <c r="O144" s="195">
        <f t="shared" si="382"/>
        <v>0</v>
      </c>
      <c r="P144" s="132">
        <f t="shared" si="382"/>
        <v>0</v>
      </c>
      <c r="Q144" s="132">
        <f t="shared" si="382"/>
        <v>0</v>
      </c>
      <c r="R144" s="371">
        <f t="shared" si="382"/>
        <v>6</v>
      </c>
      <c r="S144" s="371">
        <f t="shared" si="382"/>
        <v>6</v>
      </c>
      <c r="T144" s="371">
        <f t="shared" si="382"/>
        <v>6</v>
      </c>
    </row>
    <row r="145" spans="1:20" s="7" customFormat="1" ht="99.75" hidden="1" customHeight="1" x14ac:dyDescent="0.25">
      <c r="A145" s="6"/>
      <c r="B145" s="78"/>
      <c r="C145" s="78"/>
      <c r="D145" s="153" t="s">
        <v>410</v>
      </c>
      <c r="E145" s="258" t="s">
        <v>457</v>
      </c>
      <c r="F145" s="131">
        <f>F146+F147</f>
        <v>6</v>
      </c>
      <c r="G145" s="131">
        <f t="shared" ref="G145:H145" si="383">G146+G147</f>
        <v>6</v>
      </c>
      <c r="H145" s="132">
        <f t="shared" si="383"/>
        <v>6</v>
      </c>
      <c r="I145" s="132">
        <f t="shared" ref="I145" si="384">I146+I147</f>
        <v>0</v>
      </c>
      <c r="J145" s="132">
        <f t="shared" ref="J145" si="385">J146+J147</f>
        <v>0</v>
      </c>
      <c r="K145" s="132">
        <f t="shared" ref="K145" si="386">K146+K147</f>
        <v>0</v>
      </c>
      <c r="L145" s="283">
        <f t="shared" ref="L145" si="387">L146+L147</f>
        <v>6</v>
      </c>
      <c r="M145" s="284">
        <f t="shared" ref="M145" si="388">M146+M147</f>
        <v>6</v>
      </c>
      <c r="N145" s="284">
        <f t="shared" ref="N145:S145" si="389">N146+N147</f>
        <v>6</v>
      </c>
      <c r="O145" s="195">
        <f t="shared" si="389"/>
        <v>0</v>
      </c>
      <c r="P145" s="132">
        <f t="shared" si="389"/>
        <v>0</v>
      </c>
      <c r="Q145" s="132">
        <f t="shared" si="389"/>
        <v>0</v>
      </c>
      <c r="R145" s="371">
        <f t="shared" si="389"/>
        <v>6</v>
      </c>
      <c r="S145" s="371">
        <f t="shared" si="389"/>
        <v>6</v>
      </c>
      <c r="T145" s="371">
        <f t="shared" ref="T145" si="390">T146+T147</f>
        <v>6</v>
      </c>
    </row>
    <row r="146" spans="1:20" s="7" customFormat="1" ht="114" hidden="1" customHeight="1" x14ac:dyDescent="0.25">
      <c r="A146" s="6">
        <v>874</v>
      </c>
      <c r="B146" s="78"/>
      <c r="C146" s="78"/>
      <c r="D146" s="153" t="s">
        <v>488</v>
      </c>
      <c r="E146" s="258" t="s">
        <v>491</v>
      </c>
      <c r="F146" s="129">
        <v>6</v>
      </c>
      <c r="G146" s="129">
        <v>6</v>
      </c>
      <c r="H146" s="130">
        <v>6</v>
      </c>
      <c r="I146" s="130"/>
      <c r="J146" s="130"/>
      <c r="K146" s="130"/>
      <c r="L146" s="243">
        <f t="shared" ref="L146:L211" si="391">F146+I146</f>
        <v>6</v>
      </c>
      <c r="M146" s="244">
        <f t="shared" ref="M146:M211" si="392">G146+J146</f>
        <v>6</v>
      </c>
      <c r="N146" s="244">
        <f t="shared" ref="N146:N211" si="393">H146+K146</f>
        <v>6</v>
      </c>
      <c r="O146" s="195"/>
      <c r="P146" s="130"/>
      <c r="Q146" s="130"/>
      <c r="R146" s="366">
        <f t="shared" ref="R146:R147" si="394">L146+O146</f>
        <v>6</v>
      </c>
      <c r="S146" s="366">
        <f t="shared" ref="S146:S147" si="395">M146+P146</f>
        <v>6</v>
      </c>
      <c r="T146" s="366">
        <f t="shared" ref="T146:T147" si="396">N146+Q146</f>
        <v>6</v>
      </c>
    </row>
    <row r="147" spans="1:20" s="7" customFormat="1" ht="116.25" hidden="1" customHeight="1" x14ac:dyDescent="0.25">
      <c r="A147" s="6">
        <v>874</v>
      </c>
      <c r="B147" s="78"/>
      <c r="C147" s="78"/>
      <c r="D147" s="153" t="s">
        <v>489</v>
      </c>
      <c r="E147" s="258" t="s">
        <v>490</v>
      </c>
      <c r="F147" s="129"/>
      <c r="G147" s="129"/>
      <c r="H147" s="130"/>
      <c r="I147" s="130"/>
      <c r="J147" s="130"/>
      <c r="K147" s="130"/>
      <c r="L147" s="243">
        <f t="shared" si="391"/>
        <v>0</v>
      </c>
      <c r="M147" s="244">
        <f t="shared" si="392"/>
        <v>0</v>
      </c>
      <c r="N147" s="244">
        <f t="shared" si="393"/>
        <v>0</v>
      </c>
      <c r="O147" s="195"/>
      <c r="P147" s="130"/>
      <c r="Q147" s="130"/>
      <c r="R147" s="366">
        <f t="shared" si="394"/>
        <v>0</v>
      </c>
      <c r="S147" s="366">
        <f t="shared" si="395"/>
        <v>0</v>
      </c>
      <c r="T147" s="366">
        <f t="shared" si="396"/>
        <v>0</v>
      </c>
    </row>
    <row r="148" spans="1:20" s="7" customFormat="1" ht="56.25" hidden="1" x14ac:dyDescent="0.25">
      <c r="A148" s="6"/>
      <c r="B148" s="78"/>
      <c r="C148" s="78"/>
      <c r="D148" s="153" t="s">
        <v>335</v>
      </c>
      <c r="E148" s="264" t="s">
        <v>458</v>
      </c>
      <c r="F148" s="242">
        <f t="shared" ref="F148:T148" si="397">F149</f>
        <v>182</v>
      </c>
      <c r="G148" s="242">
        <f t="shared" si="397"/>
        <v>182</v>
      </c>
      <c r="H148" s="229">
        <f t="shared" si="397"/>
        <v>182</v>
      </c>
      <c r="I148" s="229">
        <f t="shared" si="397"/>
        <v>-3.6600000000000001E-3</v>
      </c>
      <c r="J148" s="229">
        <f t="shared" si="397"/>
        <v>0</v>
      </c>
      <c r="K148" s="229">
        <f t="shared" si="397"/>
        <v>0</v>
      </c>
      <c r="L148" s="243">
        <f t="shared" si="397"/>
        <v>181.99634</v>
      </c>
      <c r="M148" s="244">
        <f t="shared" si="397"/>
        <v>182</v>
      </c>
      <c r="N148" s="244">
        <f t="shared" si="397"/>
        <v>182</v>
      </c>
      <c r="O148" s="196">
        <f t="shared" si="397"/>
        <v>0</v>
      </c>
      <c r="P148" s="229">
        <f t="shared" si="397"/>
        <v>0</v>
      </c>
      <c r="Q148" s="229">
        <f t="shared" si="397"/>
        <v>0</v>
      </c>
      <c r="R148" s="366">
        <f t="shared" si="397"/>
        <v>181.99634</v>
      </c>
      <c r="S148" s="366">
        <f t="shared" si="397"/>
        <v>182</v>
      </c>
      <c r="T148" s="366">
        <f t="shared" si="397"/>
        <v>182</v>
      </c>
    </row>
    <row r="149" spans="1:20" s="7" customFormat="1" ht="75" hidden="1" x14ac:dyDescent="0.25">
      <c r="A149" s="6"/>
      <c r="B149" s="78"/>
      <c r="C149" s="78"/>
      <c r="D149" s="153" t="s">
        <v>326</v>
      </c>
      <c r="E149" s="65" t="s">
        <v>459</v>
      </c>
      <c r="F149" s="131">
        <f>F150+F151+F152</f>
        <v>182</v>
      </c>
      <c r="G149" s="131">
        <f t="shared" ref="G149:H149" si="398">G150+G151+G152</f>
        <v>182</v>
      </c>
      <c r="H149" s="132">
        <f t="shared" si="398"/>
        <v>182</v>
      </c>
      <c r="I149" s="132">
        <f t="shared" ref="I149" si="399">I150+I151+I152</f>
        <v>-3.6600000000000001E-3</v>
      </c>
      <c r="J149" s="132">
        <f t="shared" ref="J149" si="400">J150+J151+J152</f>
        <v>0</v>
      </c>
      <c r="K149" s="132">
        <f t="shared" ref="K149" si="401">K150+K151+K152</f>
        <v>0</v>
      </c>
      <c r="L149" s="283">
        <f t="shared" ref="L149" si="402">L150+L151+L152</f>
        <v>181.99634</v>
      </c>
      <c r="M149" s="284">
        <f t="shared" ref="M149" si="403">M150+M151+M152</f>
        <v>182</v>
      </c>
      <c r="N149" s="284">
        <f t="shared" ref="N149:S149" si="404">N150+N151+N152</f>
        <v>182</v>
      </c>
      <c r="O149" s="195"/>
      <c r="P149" s="132">
        <f t="shared" si="404"/>
        <v>0</v>
      </c>
      <c r="Q149" s="132">
        <f t="shared" si="404"/>
        <v>0</v>
      </c>
      <c r="R149" s="371">
        <f t="shared" si="404"/>
        <v>181.99634</v>
      </c>
      <c r="S149" s="371">
        <f t="shared" si="404"/>
        <v>182</v>
      </c>
      <c r="T149" s="371">
        <f t="shared" ref="T149" si="405">T150+T151+T152</f>
        <v>182</v>
      </c>
    </row>
    <row r="150" spans="1:20" s="7" customFormat="1" ht="149.25" hidden="1" customHeight="1" x14ac:dyDescent="0.25">
      <c r="A150" s="6">
        <v>857</v>
      </c>
      <c r="B150" s="78"/>
      <c r="C150" s="78"/>
      <c r="D150" s="153" t="s">
        <v>492</v>
      </c>
      <c r="E150" s="65" t="s">
        <v>493</v>
      </c>
      <c r="F150" s="129">
        <v>1</v>
      </c>
      <c r="G150" s="129">
        <v>1</v>
      </c>
      <c r="H150" s="130">
        <v>1</v>
      </c>
      <c r="I150" s="130"/>
      <c r="J150" s="130"/>
      <c r="K150" s="130"/>
      <c r="L150" s="243">
        <f t="shared" si="391"/>
        <v>1</v>
      </c>
      <c r="M150" s="244">
        <f t="shared" si="392"/>
        <v>1</v>
      </c>
      <c r="N150" s="244">
        <f t="shared" si="393"/>
        <v>1</v>
      </c>
      <c r="O150" s="195"/>
      <c r="P150" s="130"/>
      <c r="Q150" s="130"/>
      <c r="R150" s="366">
        <f t="shared" ref="R150:R152" si="406">L150+O150</f>
        <v>1</v>
      </c>
      <c r="S150" s="366">
        <f t="shared" ref="S150:S152" si="407">M150+P150</f>
        <v>1</v>
      </c>
      <c r="T150" s="366">
        <f t="shared" ref="T150:T152" si="408">N150+Q150</f>
        <v>1</v>
      </c>
    </row>
    <row r="151" spans="1:20" s="7" customFormat="1" ht="154.5" hidden="1" customHeight="1" x14ac:dyDescent="0.25">
      <c r="A151" s="6">
        <v>874</v>
      </c>
      <c r="B151" s="78"/>
      <c r="C151" s="78"/>
      <c r="D151" s="153" t="s">
        <v>492</v>
      </c>
      <c r="E151" s="65" t="s">
        <v>493</v>
      </c>
      <c r="F151" s="129">
        <v>100</v>
      </c>
      <c r="G151" s="129">
        <v>100</v>
      </c>
      <c r="H151" s="130">
        <v>100</v>
      </c>
      <c r="I151" s="130"/>
      <c r="J151" s="130"/>
      <c r="K151" s="130"/>
      <c r="L151" s="243">
        <f t="shared" si="391"/>
        <v>100</v>
      </c>
      <c r="M151" s="244">
        <f t="shared" si="392"/>
        <v>100</v>
      </c>
      <c r="N151" s="244">
        <f t="shared" si="393"/>
        <v>100</v>
      </c>
      <c r="O151" s="195"/>
      <c r="P151" s="130"/>
      <c r="Q151" s="130"/>
      <c r="R151" s="366">
        <f t="shared" si="406"/>
        <v>100</v>
      </c>
      <c r="S151" s="366">
        <f t="shared" si="407"/>
        <v>100</v>
      </c>
      <c r="T151" s="366">
        <f t="shared" si="408"/>
        <v>100</v>
      </c>
    </row>
    <row r="152" spans="1:20" s="7" customFormat="1" ht="86.25" hidden="1" customHeight="1" x14ac:dyDescent="0.25">
      <c r="A152" s="6">
        <v>874</v>
      </c>
      <c r="B152" s="78"/>
      <c r="C152" s="78"/>
      <c r="D152" s="153" t="s">
        <v>494</v>
      </c>
      <c r="E152" s="65" t="s">
        <v>495</v>
      </c>
      <c r="F152" s="129">
        <v>81</v>
      </c>
      <c r="G152" s="129">
        <v>81</v>
      </c>
      <c r="H152" s="130">
        <v>81</v>
      </c>
      <c r="I152" s="130">
        <v>-3.6600000000000001E-3</v>
      </c>
      <c r="J152" s="130"/>
      <c r="K152" s="130"/>
      <c r="L152" s="243">
        <f t="shared" si="391"/>
        <v>80.996340000000004</v>
      </c>
      <c r="M152" s="244">
        <f t="shared" si="392"/>
        <v>81</v>
      </c>
      <c r="N152" s="244">
        <f t="shared" si="393"/>
        <v>81</v>
      </c>
      <c r="O152" s="195"/>
      <c r="P152" s="130"/>
      <c r="Q152" s="130"/>
      <c r="R152" s="366">
        <f t="shared" si="406"/>
        <v>80.996340000000004</v>
      </c>
      <c r="S152" s="366">
        <f t="shared" si="407"/>
        <v>81</v>
      </c>
      <c r="T152" s="366">
        <f t="shared" si="408"/>
        <v>81</v>
      </c>
    </row>
    <row r="153" spans="1:20" s="7" customFormat="1" ht="56.25" hidden="1" x14ac:dyDescent="0.25">
      <c r="A153" s="6"/>
      <c r="B153" s="78"/>
      <c r="C153" s="78"/>
      <c r="D153" s="153" t="s">
        <v>338</v>
      </c>
      <c r="E153" s="155" t="s">
        <v>460</v>
      </c>
      <c r="F153" s="242">
        <f t="shared" ref="F153:T153" si="409">F154</f>
        <v>19</v>
      </c>
      <c r="G153" s="242">
        <f t="shared" si="409"/>
        <v>19</v>
      </c>
      <c r="H153" s="229">
        <f t="shared" si="409"/>
        <v>19</v>
      </c>
      <c r="I153" s="229">
        <f t="shared" si="409"/>
        <v>0</v>
      </c>
      <c r="J153" s="229">
        <f t="shared" si="409"/>
        <v>0</v>
      </c>
      <c r="K153" s="229">
        <f t="shared" si="409"/>
        <v>0</v>
      </c>
      <c r="L153" s="243">
        <f t="shared" si="409"/>
        <v>19</v>
      </c>
      <c r="M153" s="244">
        <f t="shared" si="409"/>
        <v>19</v>
      </c>
      <c r="N153" s="244">
        <f t="shared" si="409"/>
        <v>19</v>
      </c>
      <c r="O153" s="196">
        <f t="shared" si="409"/>
        <v>0</v>
      </c>
      <c r="P153" s="229">
        <f t="shared" si="409"/>
        <v>0</v>
      </c>
      <c r="Q153" s="229">
        <f t="shared" si="409"/>
        <v>0</v>
      </c>
      <c r="R153" s="366">
        <f t="shared" si="409"/>
        <v>19</v>
      </c>
      <c r="S153" s="366">
        <f t="shared" si="409"/>
        <v>19</v>
      </c>
      <c r="T153" s="366">
        <f t="shared" si="409"/>
        <v>19</v>
      </c>
    </row>
    <row r="154" spans="1:20" s="7" customFormat="1" ht="75" hidden="1" x14ac:dyDescent="0.25">
      <c r="A154" s="6"/>
      <c r="B154" s="78"/>
      <c r="C154" s="78"/>
      <c r="D154" s="153" t="s">
        <v>496</v>
      </c>
      <c r="E154" s="258" t="s">
        <v>461</v>
      </c>
      <c r="F154" s="131">
        <f>F155+F156+F157</f>
        <v>19</v>
      </c>
      <c r="G154" s="131">
        <f t="shared" ref="G154:H154" si="410">G155+G156+G157</f>
        <v>19</v>
      </c>
      <c r="H154" s="132">
        <f t="shared" si="410"/>
        <v>19</v>
      </c>
      <c r="I154" s="132">
        <f t="shared" ref="I154" si="411">I155+I156+I157</f>
        <v>0</v>
      </c>
      <c r="J154" s="132">
        <f t="shared" ref="J154" si="412">J155+J156+J157</f>
        <v>0</v>
      </c>
      <c r="K154" s="132">
        <f t="shared" ref="K154" si="413">K155+K156+K157</f>
        <v>0</v>
      </c>
      <c r="L154" s="283">
        <f t="shared" ref="L154" si="414">L155+L156+L157</f>
        <v>19</v>
      </c>
      <c r="M154" s="284">
        <f t="shared" ref="M154" si="415">M155+M156+M157</f>
        <v>19</v>
      </c>
      <c r="N154" s="284">
        <f t="shared" ref="N154:S154" si="416">N155+N156+N157</f>
        <v>19</v>
      </c>
      <c r="O154" s="195">
        <f t="shared" si="416"/>
        <v>0</v>
      </c>
      <c r="P154" s="132">
        <f t="shared" si="416"/>
        <v>0</v>
      </c>
      <c r="Q154" s="132">
        <f t="shared" si="416"/>
        <v>0</v>
      </c>
      <c r="R154" s="371">
        <f t="shared" si="416"/>
        <v>19</v>
      </c>
      <c r="S154" s="371">
        <f t="shared" si="416"/>
        <v>19</v>
      </c>
      <c r="T154" s="371">
        <f t="shared" ref="T154" si="417">T155+T156+T157</f>
        <v>19</v>
      </c>
    </row>
    <row r="155" spans="1:20" s="7" customFormat="1" ht="98.25" hidden="1" customHeight="1" x14ac:dyDescent="0.25">
      <c r="A155" s="6">
        <v>12</v>
      </c>
      <c r="B155" s="78"/>
      <c r="C155" s="78"/>
      <c r="D155" s="153" t="s">
        <v>497</v>
      </c>
      <c r="E155" s="258" t="s">
        <v>499</v>
      </c>
      <c r="F155" s="129">
        <v>9</v>
      </c>
      <c r="G155" s="129">
        <v>9</v>
      </c>
      <c r="H155" s="130">
        <v>9</v>
      </c>
      <c r="I155" s="130"/>
      <c r="J155" s="130"/>
      <c r="K155" s="130"/>
      <c r="L155" s="243">
        <f t="shared" si="391"/>
        <v>9</v>
      </c>
      <c r="M155" s="244">
        <f t="shared" si="392"/>
        <v>9</v>
      </c>
      <c r="N155" s="244">
        <f t="shared" si="393"/>
        <v>9</v>
      </c>
      <c r="O155" s="195"/>
      <c r="P155" s="130"/>
      <c r="Q155" s="130"/>
      <c r="R155" s="366">
        <f t="shared" ref="R155:R157" si="418">L155+O155</f>
        <v>9</v>
      </c>
      <c r="S155" s="366">
        <f t="shared" ref="S155:S157" si="419">M155+P155</f>
        <v>9</v>
      </c>
      <c r="T155" s="366">
        <f t="shared" ref="T155:T157" si="420">N155+Q155</f>
        <v>9</v>
      </c>
    </row>
    <row r="156" spans="1:20" s="7" customFormat="1" ht="83.25" hidden="1" customHeight="1" x14ac:dyDescent="0.25">
      <c r="A156" s="6">
        <v>857</v>
      </c>
      <c r="B156" s="78"/>
      <c r="C156" s="78"/>
      <c r="D156" s="153" t="s">
        <v>498</v>
      </c>
      <c r="E156" s="258" t="s">
        <v>500</v>
      </c>
      <c r="F156" s="129">
        <v>0</v>
      </c>
      <c r="G156" s="129">
        <v>0</v>
      </c>
      <c r="H156" s="130">
        <v>0</v>
      </c>
      <c r="I156" s="130"/>
      <c r="J156" s="130"/>
      <c r="K156" s="130"/>
      <c r="L156" s="243">
        <f t="shared" si="391"/>
        <v>0</v>
      </c>
      <c r="M156" s="244">
        <f t="shared" si="392"/>
        <v>0</v>
      </c>
      <c r="N156" s="244">
        <f t="shared" si="393"/>
        <v>0</v>
      </c>
      <c r="O156" s="195"/>
      <c r="P156" s="130"/>
      <c r="Q156" s="130"/>
      <c r="R156" s="366">
        <f t="shared" si="418"/>
        <v>0</v>
      </c>
      <c r="S156" s="366">
        <f t="shared" si="419"/>
        <v>0</v>
      </c>
      <c r="T156" s="366">
        <f t="shared" si="420"/>
        <v>0</v>
      </c>
    </row>
    <row r="157" spans="1:20" s="7" customFormat="1" ht="91.5" hidden="1" customHeight="1" x14ac:dyDescent="0.25">
      <c r="A157" s="6">
        <v>874</v>
      </c>
      <c r="B157" s="78"/>
      <c r="C157" s="78"/>
      <c r="D157" s="153" t="s">
        <v>498</v>
      </c>
      <c r="E157" s="258" t="s">
        <v>500</v>
      </c>
      <c r="F157" s="129">
        <v>10</v>
      </c>
      <c r="G157" s="129">
        <v>10</v>
      </c>
      <c r="H157" s="130">
        <v>10</v>
      </c>
      <c r="I157" s="130"/>
      <c r="J157" s="130"/>
      <c r="K157" s="130"/>
      <c r="L157" s="243">
        <f t="shared" si="391"/>
        <v>10</v>
      </c>
      <c r="M157" s="244">
        <f t="shared" si="392"/>
        <v>10</v>
      </c>
      <c r="N157" s="244">
        <f t="shared" si="393"/>
        <v>10</v>
      </c>
      <c r="O157" s="195"/>
      <c r="P157" s="130"/>
      <c r="Q157" s="130"/>
      <c r="R157" s="366">
        <f t="shared" si="418"/>
        <v>10</v>
      </c>
      <c r="S157" s="366">
        <f t="shared" si="419"/>
        <v>10</v>
      </c>
      <c r="T157" s="366">
        <f t="shared" si="420"/>
        <v>10</v>
      </c>
    </row>
    <row r="158" spans="1:20" s="7" customFormat="1" ht="37.5" hidden="1" x14ac:dyDescent="0.25">
      <c r="A158" s="6"/>
      <c r="B158" s="78"/>
      <c r="C158" s="78"/>
      <c r="D158" s="153" t="s">
        <v>336</v>
      </c>
      <c r="E158" s="264" t="s">
        <v>337</v>
      </c>
      <c r="F158" s="242">
        <f t="shared" ref="F158:T158" si="421">F159</f>
        <v>67</v>
      </c>
      <c r="G158" s="242">
        <f t="shared" si="421"/>
        <v>67</v>
      </c>
      <c r="H158" s="229">
        <f t="shared" si="421"/>
        <v>67</v>
      </c>
      <c r="I158" s="229">
        <f t="shared" si="421"/>
        <v>0</v>
      </c>
      <c r="J158" s="229">
        <f t="shared" si="421"/>
        <v>0</v>
      </c>
      <c r="K158" s="229">
        <f t="shared" si="421"/>
        <v>0</v>
      </c>
      <c r="L158" s="243">
        <f t="shared" si="421"/>
        <v>67</v>
      </c>
      <c r="M158" s="244">
        <f t="shared" si="421"/>
        <v>67</v>
      </c>
      <c r="N158" s="244">
        <f t="shared" si="421"/>
        <v>67</v>
      </c>
      <c r="O158" s="196">
        <f t="shared" si="421"/>
        <v>0</v>
      </c>
      <c r="P158" s="229">
        <f t="shared" si="421"/>
        <v>0</v>
      </c>
      <c r="Q158" s="229">
        <f t="shared" si="421"/>
        <v>0</v>
      </c>
      <c r="R158" s="366">
        <f t="shared" si="421"/>
        <v>67</v>
      </c>
      <c r="S158" s="366">
        <f t="shared" si="421"/>
        <v>67</v>
      </c>
      <c r="T158" s="366">
        <f t="shared" si="421"/>
        <v>67</v>
      </c>
    </row>
    <row r="159" spans="1:20" s="7" customFormat="1" ht="37.5" hidden="1" x14ac:dyDescent="0.25">
      <c r="A159" s="6">
        <v>900</v>
      </c>
      <c r="B159" s="78"/>
      <c r="C159" s="78"/>
      <c r="D159" s="153" t="s">
        <v>323</v>
      </c>
      <c r="E159" s="264" t="s">
        <v>324</v>
      </c>
      <c r="F159" s="131">
        <v>67</v>
      </c>
      <c r="G159" s="131">
        <v>67</v>
      </c>
      <c r="H159" s="132">
        <v>67</v>
      </c>
      <c r="I159" s="130"/>
      <c r="J159" s="130"/>
      <c r="K159" s="130"/>
      <c r="L159" s="243">
        <f t="shared" si="391"/>
        <v>67</v>
      </c>
      <c r="M159" s="244">
        <f t="shared" si="392"/>
        <v>67</v>
      </c>
      <c r="N159" s="244">
        <f t="shared" si="393"/>
        <v>67</v>
      </c>
      <c r="O159" s="195"/>
      <c r="P159" s="130"/>
      <c r="Q159" s="130"/>
      <c r="R159" s="366">
        <f t="shared" ref="R159" si="422">L159+O159</f>
        <v>67</v>
      </c>
      <c r="S159" s="366">
        <f t="shared" ref="S159" si="423">M159+P159</f>
        <v>67</v>
      </c>
      <c r="T159" s="366">
        <f t="shared" ref="T159" si="424">N159+Q159</f>
        <v>67</v>
      </c>
    </row>
    <row r="160" spans="1:20" s="7" customFormat="1" ht="33.75" hidden="1" customHeight="1" x14ac:dyDescent="0.25">
      <c r="A160" s="6"/>
      <c r="B160" s="78"/>
      <c r="C160" s="78"/>
      <c r="D160" s="153" t="s">
        <v>339</v>
      </c>
      <c r="E160" s="264" t="s">
        <v>340</v>
      </c>
      <c r="F160" s="242">
        <f t="shared" ref="F160:N160" si="425">F161+F162+F163+F164</f>
        <v>279</v>
      </c>
      <c r="G160" s="242">
        <f t="shared" si="425"/>
        <v>279</v>
      </c>
      <c r="H160" s="229">
        <f t="shared" si="425"/>
        <v>279</v>
      </c>
      <c r="I160" s="229">
        <f t="shared" si="425"/>
        <v>0</v>
      </c>
      <c r="J160" s="229">
        <f t="shared" si="425"/>
        <v>0</v>
      </c>
      <c r="K160" s="229">
        <f t="shared" si="425"/>
        <v>0</v>
      </c>
      <c r="L160" s="243">
        <f t="shared" si="425"/>
        <v>279</v>
      </c>
      <c r="M160" s="244">
        <f t="shared" si="425"/>
        <v>279</v>
      </c>
      <c r="N160" s="244">
        <f t="shared" si="425"/>
        <v>279</v>
      </c>
      <c r="O160" s="196">
        <f t="shared" ref="O160:T160" si="426">O161+O162+O163+O164</f>
        <v>0</v>
      </c>
      <c r="P160" s="229">
        <f t="shared" si="426"/>
        <v>0</v>
      </c>
      <c r="Q160" s="229">
        <f t="shared" si="426"/>
        <v>0</v>
      </c>
      <c r="R160" s="366">
        <f t="shared" si="426"/>
        <v>279</v>
      </c>
      <c r="S160" s="366">
        <f t="shared" si="426"/>
        <v>279</v>
      </c>
      <c r="T160" s="366">
        <f t="shared" si="426"/>
        <v>279</v>
      </c>
    </row>
    <row r="161" spans="1:20" s="7" customFormat="1" ht="51.75" hidden="1" customHeight="1" x14ac:dyDescent="0.25">
      <c r="A161" s="6">
        <v>919</v>
      </c>
      <c r="B161" s="78"/>
      <c r="C161" s="78"/>
      <c r="D161" s="71" t="s">
        <v>315</v>
      </c>
      <c r="E161" s="287" t="s">
        <v>316</v>
      </c>
      <c r="F161" s="129">
        <v>279</v>
      </c>
      <c r="G161" s="129">
        <v>279</v>
      </c>
      <c r="H161" s="130">
        <v>279</v>
      </c>
      <c r="I161" s="130"/>
      <c r="J161" s="130"/>
      <c r="K161" s="130"/>
      <c r="L161" s="243">
        <f t="shared" si="391"/>
        <v>279</v>
      </c>
      <c r="M161" s="244">
        <f t="shared" si="392"/>
        <v>279</v>
      </c>
      <c r="N161" s="244">
        <f t="shared" si="393"/>
        <v>279</v>
      </c>
      <c r="O161" s="195"/>
      <c r="P161" s="130"/>
      <c r="Q161" s="130"/>
      <c r="R161" s="366">
        <f t="shared" ref="R161:R164" si="427">L161+O161</f>
        <v>279</v>
      </c>
      <c r="S161" s="366">
        <f t="shared" ref="S161:S164" si="428">M161+P161</f>
        <v>279</v>
      </c>
      <c r="T161" s="366">
        <f t="shared" ref="T161:T164" si="429">N161+Q161</f>
        <v>279</v>
      </c>
    </row>
    <row r="162" spans="1:20" s="9" customFormat="1" ht="62.25" hidden="1" customHeight="1" x14ac:dyDescent="0.25">
      <c r="A162" s="6">
        <v>919</v>
      </c>
      <c r="B162" s="6"/>
      <c r="C162" s="6"/>
      <c r="D162" s="114" t="s">
        <v>317</v>
      </c>
      <c r="E162" s="259" t="s">
        <v>318</v>
      </c>
      <c r="F162" s="260"/>
      <c r="G162" s="260"/>
      <c r="H162" s="261"/>
      <c r="I162" s="130"/>
      <c r="J162" s="130"/>
      <c r="K162" s="130"/>
      <c r="L162" s="262">
        <f t="shared" si="391"/>
        <v>0</v>
      </c>
      <c r="M162" s="263">
        <f t="shared" si="392"/>
        <v>0</v>
      </c>
      <c r="N162" s="263">
        <f t="shared" si="393"/>
        <v>0</v>
      </c>
      <c r="O162" s="195"/>
      <c r="P162" s="130"/>
      <c r="Q162" s="130"/>
      <c r="R162" s="372">
        <f t="shared" si="427"/>
        <v>0</v>
      </c>
      <c r="S162" s="372">
        <f t="shared" si="428"/>
        <v>0</v>
      </c>
      <c r="T162" s="372">
        <f t="shared" si="429"/>
        <v>0</v>
      </c>
    </row>
    <row r="163" spans="1:20" s="9" customFormat="1" ht="114" hidden="1" customHeight="1" x14ac:dyDescent="0.25">
      <c r="A163" s="6"/>
      <c r="B163" s="6"/>
      <c r="C163" s="6"/>
      <c r="D163" s="114" t="s">
        <v>357</v>
      </c>
      <c r="E163" s="259" t="s">
        <v>467</v>
      </c>
      <c r="F163" s="288"/>
      <c r="G163" s="288"/>
      <c r="H163" s="289"/>
      <c r="I163" s="130"/>
      <c r="J163" s="130"/>
      <c r="K163" s="130"/>
      <c r="L163" s="262">
        <f t="shared" si="391"/>
        <v>0</v>
      </c>
      <c r="M163" s="263">
        <f t="shared" si="392"/>
        <v>0</v>
      </c>
      <c r="N163" s="263">
        <f t="shared" si="393"/>
        <v>0</v>
      </c>
      <c r="O163" s="195"/>
      <c r="P163" s="130"/>
      <c r="Q163" s="130"/>
      <c r="R163" s="372">
        <f t="shared" si="427"/>
        <v>0</v>
      </c>
      <c r="S163" s="372">
        <f t="shared" si="428"/>
        <v>0</v>
      </c>
      <c r="T163" s="372">
        <f t="shared" si="429"/>
        <v>0</v>
      </c>
    </row>
    <row r="164" spans="1:20" s="9" customFormat="1" ht="68.25" hidden="1" customHeight="1" x14ac:dyDescent="0.25">
      <c r="A164" s="6"/>
      <c r="B164" s="6"/>
      <c r="C164" s="6"/>
      <c r="D164" s="114" t="s">
        <v>358</v>
      </c>
      <c r="E164" s="259" t="s">
        <v>359</v>
      </c>
      <c r="F164" s="288"/>
      <c r="G164" s="288"/>
      <c r="H164" s="289"/>
      <c r="I164" s="130"/>
      <c r="J164" s="130"/>
      <c r="K164" s="130"/>
      <c r="L164" s="262">
        <f t="shared" si="391"/>
        <v>0</v>
      </c>
      <c r="M164" s="263">
        <f t="shared" si="392"/>
        <v>0</v>
      </c>
      <c r="N164" s="263">
        <f t="shared" si="393"/>
        <v>0</v>
      </c>
      <c r="O164" s="195"/>
      <c r="P164" s="130"/>
      <c r="Q164" s="130"/>
      <c r="R164" s="372">
        <f t="shared" si="427"/>
        <v>0</v>
      </c>
      <c r="S164" s="372">
        <f t="shared" si="428"/>
        <v>0</v>
      </c>
      <c r="T164" s="372">
        <f t="shared" si="429"/>
        <v>0</v>
      </c>
    </row>
    <row r="165" spans="1:20" s="7" customFormat="1" ht="23.25" hidden="1" customHeight="1" x14ac:dyDescent="0.25">
      <c r="A165" s="6"/>
      <c r="B165" s="78"/>
      <c r="C165" s="78"/>
      <c r="D165" s="71" t="s">
        <v>343</v>
      </c>
      <c r="E165" s="264" t="s">
        <v>344</v>
      </c>
      <c r="F165" s="242">
        <f t="shared" ref="F165:N165" si="430">F166+F169</f>
        <v>869</v>
      </c>
      <c r="G165" s="242">
        <f t="shared" si="430"/>
        <v>869</v>
      </c>
      <c r="H165" s="229">
        <f t="shared" si="430"/>
        <v>869</v>
      </c>
      <c r="I165" s="229">
        <f t="shared" si="430"/>
        <v>0</v>
      </c>
      <c r="J165" s="229">
        <f t="shared" si="430"/>
        <v>0</v>
      </c>
      <c r="K165" s="229">
        <f t="shared" si="430"/>
        <v>0</v>
      </c>
      <c r="L165" s="243">
        <f t="shared" si="430"/>
        <v>869</v>
      </c>
      <c r="M165" s="244">
        <f t="shared" si="430"/>
        <v>869</v>
      </c>
      <c r="N165" s="244">
        <f t="shared" si="430"/>
        <v>869</v>
      </c>
      <c r="O165" s="196">
        <f t="shared" ref="O165:T165" si="431">O166+O169</f>
        <v>0</v>
      </c>
      <c r="P165" s="229">
        <f t="shared" si="431"/>
        <v>0</v>
      </c>
      <c r="Q165" s="229">
        <f t="shared" si="431"/>
        <v>0</v>
      </c>
      <c r="R165" s="366">
        <f t="shared" si="431"/>
        <v>869</v>
      </c>
      <c r="S165" s="366">
        <f t="shared" si="431"/>
        <v>869</v>
      </c>
      <c r="T165" s="366">
        <f t="shared" si="431"/>
        <v>869</v>
      </c>
    </row>
    <row r="166" spans="1:20" s="7" customFormat="1" ht="90.75" hidden="1" customHeight="1" x14ac:dyDescent="0.25">
      <c r="A166" s="6"/>
      <c r="B166" s="78"/>
      <c r="C166" s="78"/>
      <c r="D166" s="71" t="s">
        <v>401</v>
      </c>
      <c r="E166" s="290" t="s">
        <v>400</v>
      </c>
      <c r="F166" s="129">
        <f>F167+F168</f>
        <v>119</v>
      </c>
      <c r="G166" s="129">
        <f t="shared" ref="G166:H166" si="432">G167+G168</f>
        <v>119</v>
      </c>
      <c r="H166" s="130">
        <f t="shared" si="432"/>
        <v>119</v>
      </c>
      <c r="I166" s="130">
        <f t="shared" ref="I166" si="433">I167+I168</f>
        <v>0</v>
      </c>
      <c r="J166" s="130">
        <f t="shared" ref="J166" si="434">J167+J168</f>
        <v>0</v>
      </c>
      <c r="K166" s="130">
        <f t="shared" ref="K166" si="435">K167+K168</f>
        <v>0</v>
      </c>
      <c r="L166" s="265">
        <f t="shared" ref="L166" si="436">L167+L168</f>
        <v>119</v>
      </c>
      <c r="M166" s="266">
        <f t="shared" ref="M166" si="437">M167+M168</f>
        <v>119</v>
      </c>
      <c r="N166" s="266">
        <f t="shared" ref="N166:S166" si="438">N167+N168</f>
        <v>119</v>
      </c>
      <c r="O166" s="195">
        <f t="shared" si="438"/>
        <v>0</v>
      </c>
      <c r="P166" s="130">
        <f t="shared" si="438"/>
        <v>0</v>
      </c>
      <c r="Q166" s="130">
        <f t="shared" si="438"/>
        <v>0</v>
      </c>
      <c r="R166" s="367">
        <f t="shared" si="438"/>
        <v>119</v>
      </c>
      <c r="S166" s="367">
        <f t="shared" si="438"/>
        <v>119</v>
      </c>
      <c r="T166" s="367">
        <f t="shared" ref="T166" si="439">T167+T168</f>
        <v>119</v>
      </c>
    </row>
    <row r="167" spans="1:20" s="7" customFormat="1" ht="93" hidden="1" customHeight="1" x14ac:dyDescent="0.25">
      <c r="A167" s="6">
        <v>11</v>
      </c>
      <c r="B167" s="78"/>
      <c r="C167" s="78"/>
      <c r="D167" s="71" t="s">
        <v>401</v>
      </c>
      <c r="E167" s="264" t="s">
        <v>400</v>
      </c>
      <c r="F167" s="129">
        <v>39</v>
      </c>
      <c r="G167" s="129">
        <v>39</v>
      </c>
      <c r="H167" s="130">
        <v>39</v>
      </c>
      <c r="I167" s="130"/>
      <c r="J167" s="130"/>
      <c r="K167" s="130"/>
      <c r="L167" s="243">
        <f t="shared" si="391"/>
        <v>39</v>
      </c>
      <c r="M167" s="244">
        <f t="shared" si="392"/>
        <v>39</v>
      </c>
      <c r="N167" s="244">
        <f t="shared" si="393"/>
        <v>39</v>
      </c>
      <c r="O167" s="195"/>
      <c r="P167" s="130"/>
      <c r="Q167" s="130"/>
      <c r="R167" s="366">
        <f t="shared" ref="R167:R168" si="440">L167+O167</f>
        <v>39</v>
      </c>
      <c r="S167" s="366">
        <f t="shared" ref="S167:S168" si="441">M167+P167</f>
        <v>39</v>
      </c>
      <c r="T167" s="366">
        <f t="shared" ref="T167:T168" si="442">N167+Q167</f>
        <v>39</v>
      </c>
    </row>
    <row r="168" spans="1:20" s="7" customFormat="1" ht="88.5" hidden="1" customHeight="1" x14ac:dyDescent="0.25">
      <c r="A168" s="6">
        <v>905</v>
      </c>
      <c r="B168" s="78"/>
      <c r="C168" s="78"/>
      <c r="D168" s="71" t="s">
        <v>401</v>
      </c>
      <c r="E168" s="264" t="s">
        <v>400</v>
      </c>
      <c r="F168" s="129">
        <v>80</v>
      </c>
      <c r="G168" s="129">
        <v>80</v>
      </c>
      <c r="H168" s="130">
        <v>80</v>
      </c>
      <c r="I168" s="130"/>
      <c r="J168" s="130"/>
      <c r="K168" s="130"/>
      <c r="L168" s="243">
        <f t="shared" si="391"/>
        <v>80</v>
      </c>
      <c r="M168" s="244">
        <f t="shared" si="392"/>
        <v>80</v>
      </c>
      <c r="N168" s="244">
        <f t="shared" si="393"/>
        <v>80</v>
      </c>
      <c r="O168" s="195"/>
      <c r="P168" s="130"/>
      <c r="Q168" s="130"/>
      <c r="R168" s="366">
        <f t="shared" si="440"/>
        <v>80</v>
      </c>
      <c r="S168" s="366">
        <f t="shared" si="441"/>
        <v>80</v>
      </c>
      <c r="T168" s="366">
        <f t="shared" si="442"/>
        <v>80</v>
      </c>
    </row>
    <row r="169" spans="1:20" s="7" customFormat="1" ht="37.5" hidden="1" x14ac:dyDescent="0.25">
      <c r="A169" s="6"/>
      <c r="B169" s="78"/>
      <c r="C169" s="78"/>
      <c r="D169" s="71" t="s">
        <v>341</v>
      </c>
      <c r="E169" s="264" t="s">
        <v>342</v>
      </c>
      <c r="F169" s="131">
        <f>F170</f>
        <v>750</v>
      </c>
      <c r="G169" s="131">
        <f t="shared" ref="G169:H169" si="443">G170</f>
        <v>750</v>
      </c>
      <c r="H169" s="132">
        <f t="shared" si="443"/>
        <v>750</v>
      </c>
      <c r="I169" s="132">
        <f t="shared" ref="I169" si="444">I170</f>
        <v>0</v>
      </c>
      <c r="J169" s="132">
        <f t="shared" ref="J169" si="445">J170</f>
        <v>0</v>
      </c>
      <c r="K169" s="132">
        <f t="shared" ref="K169" si="446">K170</f>
        <v>0</v>
      </c>
      <c r="L169" s="283">
        <f t="shared" ref="L169" si="447">L170</f>
        <v>750</v>
      </c>
      <c r="M169" s="284">
        <f t="shared" ref="M169" si="448">M170</f>
        <v>750</v>
      </c>
      <c r="N169" s="284">
        <f t="shared" ref="N169:T169" si="449">N170</f>
        <v>750</v>
      </c>
      <c r="O169" s="195">
        <f t="shared" si="449"/>
        <v>0</v>
      </c>
      <c r="P169" s="132">
        <f t="shared" si="449"/>
        <v>0</v>
      </c>
      <c r="Q169" s="132">
        <f t="shared" si="449"/>
        <v>0</v>
      </c>
      <c r="R169" s="371">
        <f t="shared" si="449"/>
        <v>750</v>
      </c>
      <c r="S169" s="371">
        <f t="shared" si="449"/>
        <v>750</v>
      </c>
      <c r="T169" s="371">
        <f t="shared" si="449"/>
        <v>750</v>
      </c>
    </row>
    <row r="170" spans="1:20" s="7" customFormat="1" ht="54.75" hidden="1" customHeight="1" x14ac:dyDescent="0.25">
      <c r="A170" s="6">
        <v>919</v>
      </c>
      <c r="B170" s="78"/>
      <c r="C170" s="78"/>
      <c r="D170" s="153" t="s">
        <v>349</v>
      </c>
      <c r="E170" s="113" t="s">
        <v>321</v>
      </c>
      <c r="F170" s="131">
        <v>750</v>
      </c>
      <c r="G170" s="131">
        <v>750</v>
      </c>
      <c r="H170" s="132">
        <v>750</v>
      </c>
      <c r="I170" s="130"/>
      <c r="J170" s="130"/>
      <c r="K170" s="130"/>
      <c r="L170" s="243">
        <f t="shared" si="391"/>
        <v>750</v>
      </c>
      <c r="M170" s="244">
        <f t="shared" si="392"/>
        <v>750</v>
      </c>
      <c r="N170" s="244">
        <f t="shared" si="393"/>
        <v>750</v>
      </c>
      <c r="O170" s="195"/>
      <c r="P170" s="130"/>
      <c r="Q170" s="130"/>
      <c r="R170" s="366">
        <f t="shared" ref="R170:R173" si="450">L170+O170</f>
        <v>750</v>
      </c>
      <c r="S170" s="366">
        <f t="shared" ref="S170:S173" si="451">M170+P170</f>
        <v>750</v>
      </c>
      <c r="T170" s="366">
        <f t="shared" ref="T170:T173" si="452">N170+Q170</f>
        <v>750</v>
      </c>
    </row>
    <row r="171" spans="1:20" s="40" customFormat="1" ht="30.75" customHeight="1" x14ac:dyDescent="0.25">
      <c r="A171" s="232"/>
      <c r="B171" s="225"/>
      <c r="C171" s="225"/>
      <c r="D171" s="308" t="s">
        <v>534</v>
      </c>
      <c r="E171" s="309" t="s">
        <v>535</v>
      </c>
      <c r="F171" s="310">
        <f>F172+F173</f>
        <v>0</v>
      </c>
      <c r="G171" s="310">
        <f t="shared" ref="G171:T171" si="453">G172+G173</f>
        <v>0</v>
      </c>
      <c r="H171" s="310">
        <f t="shared" si="453"/>
        <v>0</v>
      </c>
      <c r="I171" s="310">
        <f t="shared" si="453"/>
        <v>0</v>
      </c>
      <c r="J171" s="310">
        <f t="shared" si="453"/>
        <v>0</v>
      </c>
      <c r="K171" s="310">
        <f t="shared" si="453"/>
        <v>0</v>
      </c>
      <c r="L171" s="310">
        <f t="shared" si="453"/>
        <v>0</v>
      </c>
      <c r="M171" s="310">
        <f t="shared" si="453"/>
        <v>0</v>
      </c>
      <c r="N171" s="310">
        <f t="shared" si="453"/>
        <v>0</v>
      </c>
      <c r="O171" s="341">
        <f t="shared" si="453"/>
        <v>72</v>
      </c>
      <c r="P171" s="310">
        <f t="shared" si="453"/>
        <v>0</v>
      </c>
      <c r="Q171" s="310">
        <f t="shared" si="453"/>
        <v>0</v>
      </c>
      <c r="R171" s="346">
        <f t="shared" si="453"/>
        <v>72</v>
      </c>
      <c r="S171" s="346">
        <f t="shared" si="453"/>
        <v>0</v>
      </c>
      <c r="T171" s="346">
        <f t="shared" si="453"/>
        <v>0</v>
      </c>
    </row>
    <row r="172" spans="1:20" s="39" customFormat="1" ht="31.5" hidden="1" customHeight="1" x14ac:dyDescent="0.25">
      <c r="A172" s="92"/>
      <c r="B172" s="93"/>
      <c r="C172" s="93"/>
      <c r="D172" s="114" t="s">
        <v>265</v>
      </c>
      <c r="E172" s="291" t="s">
        <v>473</v>
      </c>
      <c r="F172" s="260"/>
      <c r="G172" s="260"/>
      <c r="H172" s="261"/>
      <c r="I172" s="130"/>
      <c r="J172" s="130"/>
      <c r="K172" s="130"/>
      <c r="L172" s="243">
        <f t="shared" si="391"/>
        <v>0</v>
      </c>
      <c r="M172" s="244">
        <f t="shared" si="392"/>
        <v>0</v>
      </c>
      <c r="N172" s="244">
        <f t="shared" si="393"/>
        <v>0</v>
      </c>
      <c r="O172" s="195"/>
      <c r="P172" s="130"/>
      <c r="Q172" s="130"/>
      <c r="R172" s="366">
        <f t="shared" si="450"/>
        <v>0</v>
      </c>
      <c r="S172" s="366">
        <f t="shared" si="451"/>
        <v>0</v>
      </c>
      <c r="T172" s="366">
        <f t="shared" si="452"/>
        <v>0</v>
      </c>
    </row>
    <row r="173" spans="1:20" s="307" customFormat="1" ht="56.25" customHeight="1" x14ac:dyDescent="0.25">
      <c r="A173" s="305"/>
      <c r="B173" s="306"/>
      <c r="C173" s="306"/>
      <c r="D173" s="67" t="s">
        <v>532</v>
      </c>
      <c r="E173" s="304" t="s">
        <v>533</v>
      </c>
      <c r="F173" s="133"/>
      <c r="G173" s="133"/>
      <c r="H173" s="134"/>
      <c r="I173" s="128"/>
      <c r="J173" s="128"/>
      <c r="K173" s="128"/>
      <c r="L173" s="149">
        <f t="shared" ref="L173" si="454">F173+I173</f>
        <v>0</v>
      </c>
      <c r="M173" s="137">
        <f t="shared" ref="M173" si="455">G173+J173</f>
        <v>0</v>
      </c>
      <c r="N173" s="137">
        <f t="shared" ref="N173" si="456">H173+K173</f>
        <v>0</v>
      </c>
      <c r="O173" s="199">
        <v>72</v>
      </c>
      <c r="P173" s="128"/>
      <c r="Q173" s="128"/>
      <c r="R173" s="365">
        <f t="shared" si="450"/>
        <v>72</v>
      </c>
      <c r="S173" s="365">
        <f t="shared" si="451"/>
        <v>0</v>
      </c>
      <c r="T173" s="365">
        <f t="shared" si="452"/>
        <v>0</v>
      </c>
    </row>
    <row r="174" spans="1:20" s="22" customFormat="1" ht="27.75" customHeight="1" x14ac:dyDescent="0.35">
      <c r="A174" s="312"/>
      <c r="B174" s="313"/>
      <c r="C174" s="313"/>
      <c r="D174" s="68"/>
      <c r="E174" s="53" t="s">
        <v>469</v>
      </c>
      <c r="F174" s="135">
        <f t="shared" ref="F174:T174" si="457">F14+F65</f>
        <v>587223</v>
      </c>
      <c r="G174" s="135">
        <f t="shared" si="457"/>
        <v>590242</v>
      </c>
      <c r="H174" s="136">
        <f t="shared" si="457"/>
        <v>600201</v>
      </c>
      <c r="I174" s="136">
        <f t="shared" si="457"/>
        <v>-3.6600000000000001E-3</v>
      </c>
      <c r="J174" s="136">
        <f t="shared" si="457"/>
        <v>0</v>
      </c>
      <c r="K174" s="136">
        <f t="shared" si="457"/>
        <v>0</v>
      </c>
      <c r="L174" s="395">
        <f t="shared" si="457"/>
        <v>587222.99633999995</v>
      </c>
      <c r="M174" s="395">
        <f t="shared" si="457"/>
        <v>590242</v>
      </c>
      <c r="N174" s="395">
        <f t="shared" si="457"/>
        <v>600201</v>
      </c>
      <c r="O174" s="395">
        <f t="shared" si="457"/>
        <v>72</v>
      </c>
      <c r="P174" s="395">
        <f t="shared" si="457"/>
        <v>0</v>
      </c>
      <c r="Q174" s="395">
        <f t="shared" si="457"/>
        <v>0</v>
      </c>
      <c r="R174" s="395">
        <f t="shared" si="457"/>
        <v>587294.99633999995</v>
      </c>
      <c r="S174" s="395">
        <f t="shared" si="457"/>
        <v>590242</v>
      </c>
      <c r="T174" s="395">
        <f t="shared" si="457"/>
        <v>600201</v>
      </c>
    </row>
    <row r="175" spans="1:20" s="5" customFormat="1" ht="33" customHeight="1" x14ac:dyDescent="0.35">
      <c r="A175" s="89"/>
      <c r="B175" s="90"/>
      <c r="C175" s="90"/>
      <c r="D175" s="116" t="s">
        <v>73</v>
      </c>
      <c r="E175" s="11" t="s">
        <v>170</v>
      </c>
      <c r="F175" s="12">
        <f t="shared" ref="F175:T175" si="458">F176+F277+F274+F284</f>
        <v>2767894</v>
      </c>
      <c r="G175" s="12">
        <f t="shared" si="458"/>
        <v>2603131.5</v>
      </c>
      <c r="H175" s="117">
        <f t="shared" si="458"/>
        <v>2717517.7999999993</v>
      </c>
      <c r="I175" s="117">
        <f t="shared" si="458"/>
        <v>10010.199999999999</v>
      </c>
      <c r="J175" s="117">
        <f t="shared" si="458"/>
        <v>0</v>
      </c>
      <c r="K175" s="117">
        <f t="shared" si="458"/>
        <v>0</v>
      </c>
      <c r="L175" s="117">
        <f t="shared" si="458"/>
        <v>2777904.3</v>
      </c>
      <c r="M175" s="123">
        <f t="shared" si="458"/>
        <v>2603131.5</v>
      </c>
      <c r="N175" s="123">
        <f t="shared" si="458"/>
        <v>2717517.7999999993</v>
      </c>
      <c r="O175" s="117">
        <f t="shared" si="458"/>
        <v>35037.5</v>
      </c>
      <c r="P175" s="117">
        <f t="shared" si="458"/>
        <v>407.98291</v>
      </c>
      <c r="Q175" s="117">
        <f t="shared" si="458"/>
        <v>6.429E-2</v>
      </c>
      <c r="R175" s="362">
        <f t="shared" si="458"/>
        <v>2812941.8</v>
      </c>
      <c r="S175" s="362">
        <f t="shared" si="458"/>
        <v>2603539.4829099998</v>
      </c>
      <c r="T175" s="362">
        <f t="shared" si="458"/>
        <v>2717517.8642899995</v>
      </c>
    </row>
    <row r="176" spans="1:20" s="5" customFormat="1" ht="41.25" customHeight="1" x14ac:dyDescent="0.35">
      <c r="A176" s="89"/>
      <c r="B176" s="90"/>
      <c r="C176" s="90"/>
      <c r="D176" s="68" t="s">
        <v>74</v>
      </c>
      <c r="E176" s="54" t="s">
        <v>438</v>
      </c>
      <c r="F176" s="12">
        <f t="shared" ref="F176:N176" si="459">F177+F182+F210+F265</f>
        <v>2766112.4</v>
      </c>
      <c r="G176" s="12">
        <f t="shared" si="459"/>
        <v>2601983.6</v>
      </c>
      <c r="H176" s="117">
        <f t="shared" si="459"/>
        <v>2716400.4999999995</v>
      </c>
      <c r="I176" s="117">
        <f t="shared" si="459"/>
        <v>9964.0999999999985</v>
      </c>
      <c r="J176" s="117">
        <f t="shared" si="459"/>
        <v>0</v>
      </c>
      <c r="K176" s="117">
        <f t="shared" si="459"/>
        <v>0</v>
      </c>
      <c r="L176" s="117">
        <f t="shared" si="459"/>
        <v>2776076.5999999996</v>
      </c>
      <c r="M176" s="123">
        <f t="shared" si="459"/>
        <v>2601983.6</v>
      </c>
      <c r="N176" s="123">
        <f t="shared" si="459"/>
        <v>2716400.4999999995</v>
      </c>
      <c r="O176" s="117">
        <f t="shared" ref="O176:T176" si="460">O177+O182+O210+O265</f>
        <v>32235.800000000003</v>
      </c>
      <c r="P176" s="117">
        <f t="shared" si="460"/>
        <v>8.2909999999999998E-2</v>
      </c>
      <c r="Q176" s="117">
        <f t="shared" si="460"/>
        <v>6.429E-2</v>
      </c>
      <c r="R176" s="362">
        <f t="shared" si="460"/>
        <v>2808312.4</v>
      </c>
      <c r="S176" s="362">
        <f t="shared" si="460"/>
        <v>2601983.68291</v>
      </c>
      <c r="T176" s="362">
        <f t="shared" si="460"/>
        <v>2716400.5642899997</v>
      </c>
    </row>
    <row r="177" spans="1:23" s="8" customFormat="1" ht="27.75" hidden="1" customHeight="1" x14ac:dyDescent="0.25">
      <c r="A177" s="6"/>
      <c r="B177" s="94">
        <v>12</v>
      </c>
      <c r="C177" s="78"/>
      <c r="D177" s="153" t="s">
        <v>266</v>
      </c>
      <c r="E177" s="154" t="s">
        <v>472</v>
      </c>
      <c r="F177" s="213">
        <f t="shared" ref="F177:N177" si="461">F178+F181</f>
        <v>328202</v>
      </c>
      <c r="G177" s="213">
        <f t="shared" si="461"/>
        <v>222397</v>
      </c>
      <c r="H177" s="214">
        <f t="shared" si="461"/>
        <v>193348</v>
      </c>
      <c r="I177" s="214">
        <f t="shared" si="461"/>
        <v>7455.7</v>
      </c>
      <c r="J177" s="214">
        <f t="shared" si="461"/>
        <v>0</v>
      </c>
      <c r="K177" s="214">
        <f t="shared" si="461"/>
        <v>0</v>
      </c>
      <c r="L177" s="214">
        <f t="shared" si="461"/>
        <v>335657.7</v>
      </c>
      <c r="M177" s="231">
        <f t="shared" si="461"/>
        <v>222397</v>
      </c>
      <c r="N177" s="231">
        <f t="shared" si="461"/>
        <v>193348</v>
      </c>
      <c r="O177" s="214">
        <f t="shared" ref="O177:T177" si="462">O178+O181</f>
        <v>0</v>
      </c>
      <c r="P177" s="214">
        <f t="shared" si="462"/>
        <v>0</v>
      </c>
      <c r="Q177" s="214">
        <f t="shared" si="462"/>
        <v>0</v>
      </c>
      <c r="R177" s="369">
        <f t="shared" si="462"/>
        <v>335657.7</v>
      </c>
      <c r="S177" s="369">
        <f t="shared" si="462"/>
        <v>222397</v>
      </c>
      <c r="T177" s="369">
        <f t="shared" si="462"/>
        <v>193348</v>
      </c>
    </row>
    <row r="178" spans="1:23" s="8" customFormat="1" ht="30.75" hidden="1" customHeight="1" x14ac:dyDescent="0.25">
      <c r="A178" s="6"/>
      <c r="B178" s="78"/>
      <c r="C178" s="78"/>
      <c r="D178" s="71" t="s">
        <v>267</v>
      </c>
      <c r="E178" s="155" t="s">
        <v>171</v>
      </c>
      <c r="F178" s="193">
        <f t="shared" ref="F178:H178" si="463">F179+F180</f>
        <v>328202</v>
      </c>
      <c r="G178" s="193">
        <f t="shared" si="463"/>
        <v>222397</v>
      </c>
      <c r="H178" s="194">
        <f t="shared" si="463"/>
        <v>193348</v>
      </c>
      <c r="I178" s="195"/>
      <c r="J178" s="195"/>
      <c r="K178" s="195"/>
      <c r="L178" s="196">
        <f t="shared" si="391"/>
        <v>328202</v>
      </c>
      <c r="M178" s="229">
        <f t="shared" si="392"/>
        <v>222397</v>
      </c>
      <c r="N178" s="229">
        <f t="shared" si="393"/>
        <v>193348</v>
      </c>
      <c r="O178" s="195"/>
      <c r="P178" s="195"/>
      <c r="Q178" s="195"/>
      <c r="R178" s="366">
        <f t="shared" ref="R178:R181" si="464">L178+O178</f>
        <v>328202</v>
      </c>
      <c r="S178" s="366">
        <f t="shared" ref="S178:S181" si="465">M178+P178</f>
        <v>222397</v>
      </c>
      <c r="T178" s="366">
        <f t="shared" ref="T178:T181" si="466">N178+Q178</f>
        <v>193348</v>
      </c>
    </row>
    <row r="179" spans="1:23" s="8" customFormat="1" ht="37.5" hidden="1" x14ac:dyDescent="0.3">
      <c r="A179" s="6">
        <v>855</v>
      </c>
      <c r="B179" s="78"/>
      <c r="C179" s="78"/>
      <c r="D179" s="71" t="s">
        <v>267</v>
      </c>
      <c r="E179" s="156" t="s">
        <v>222</v>
      </c>
      <c r="F179" s="197">
        <v>328202</v>
      </c>
      <c r="G179" s="197">
        <v>222397</v>
      </c>
      <c r="H179" s="195">
        <v>193348</v>
      </c>
      <c r="I179" s="195"/>
      <c r="J179" s="195"/>
      <c r="K179" s="195"/>
      <c r="L179" s="196">
        <f t="shared" si="391"/>
        <v>328202</v>
      </c>
      <c r="M179" s="229">
        <f t="shared" si="392"/>
        <v>222397</v>
      </c>
      <c r="N179" s="229">
        <f t="shared" si="393"/>
        <v>193348</v>
      </c>
      <c r="O179" s="195"/>
      <c r="P179" s="195"/>
      <c r="Q179" s="195"/>
      <c r="R179" s="366">
        <f t="shared" si="464"/>
        <v>328202</v>
      </c>
      <c r="S179" s="366">
        <f t="shared" si="465"/>
        <v>222397</v>
      </c>
      <c r="T179" s="366">
        <f t="shared" si="466"/>
        <v>193348</v>
      </c>
    </row>
    <row r="180" spans="1:23" s="8" customFormat="1" ht="23.25" hidden="1" customHeight="1" x14ac:dyDescent="0.3">
      <c r="A180" s="6">
        <v>855</v>
      </c>
      <c r="B180" s="78"/>
      <c r="C180" s="78"/>
      <c r="D180" s="71" t="s">
        <v>267</v>
      </c>
      <c r="E180" s="292" t="s">
        <v>172</v>
      </c>
      <c r="F180" s="197"/>
      <c r="G180" s="197"/>
      <c r="H180" s="195"/>
      <c r="I180" s="195"/>
      <c r="J180" s="195"/>
      <c r="K180" s="195"/>
      <c r="L180" s="196">
        <f t="shared" si="391"/>
        <v>0</v>
      </c>
      <c r="M180" s="229">
        <f t="shared" si="392"/>
        <v>0</v>
      </c>
      <c r="N180" s="229">
        <f t="shared" si="393"/>
        <v>0</v>
      </c>
      <c r="O180" s="195"/>
      <c r="P180" s="195"/>
      <c r="Q180" s="195"/>
      <c r="R180" s="366">
        <f t="shared" si="464"/>
        <v>0</v>
      </c>
      <c r="S180" s="366">
        <f t="shared" si="465"/>
        <v>0</v>
      </c>
      <c r="T180" s="366">
        <f t="shared" si="466"/>
        <v>0</v>
      </c>
    </row>
    <row r="181" spans="1:23" s="33" customFormat="1" ht="18.75" hidden="1" customHeight="1" x14ac:dyDescent="0.25">
      <c r="A181" s="6">
        <v>855</v>
      </c>
      <c r="B181" s="78"/>
      <c r="C181" s="78"/>
      <c r="D181" s="71" t="s">
        <v>268</v>
      </c>
      <c r="E181" s="155" t="s">
        <v>173</v>
      </c>
      <c r="F181" s="197"/>
      <c r="G181" s="197"/>
      <c r="H181" s="195"/>
      <c r="I181" s="195">
        <v>7455.7</v>
      </c>
      <c r="J181" s="195"/>
      <c r="K181" s="195"/>
      <c r="L181" s="196">
        <f t="shared" si="391"/>
        <v>7455.7</v>
      </c>
      <c r="M181" s="229">
        <f t="shared" si="392"/>
        <v>0</v>
      </c>
      <c r="N181" s="229">
        <f t="shared" si="393"/>
        <v>0</v>
      </c>
      <c r="O181" s="195"/>
      <c r="P181" s="195"/>
      <c r="Q181" s="195"/>
      <c r="R181" s="366">
        <f t="shared" si="464"/>
        <v>7455.7</v>
      </c>
      <c r="S181" s="366">
        <f t="shared" si="465"/>
        <v>0</v>
      </c>
      <c r="T181" s="366">
        <f t="shared" si="466"/>
        <v>0</v>
      </c>
    </row>
    <row r="182" spans="1:23" s="45" customFormat="1" ht="37.5" x14ac:dyDescent="0.3">
      <c r="A182" s="6"/>
      <c r="B182" s="94">
        <v>13</v>
      </c>
      <c r="C182" s="78"/>
      <c r="D182" s="68" t="s">
        <v>269</v>
      </c>
      <c r="E182" s="14" t="s">
        <v>439</v>
      </c>
      <c r="F182" s="12">
        <f t="shared" ref="F182:N182" si="467">SUM(F183:F198)-F184</f>
        <v>473513.5</v>
      </c>
      <c r="G182" s="12">
        <f t="shared" si="467"/>
        <v>276388.59999999998</v>
      </c>
      <c r="H182" s="117">
        <f t="shared" si="467"/>
        <v>534629.9</v>
      </c>
      <c r="I182" s="117">
        <f t="shared" si="467"/>
        <v>2508.3999999999996</v>
      </c>
      <c r="J182" s="117">
        <f t="shared" si="467"/>
        <v>0</v>
      </c>
      <c r="K182" s="117">
        <f t="shared" si="467"/>
        <v>0</v>
      </c>
      <c r="L182" s="117">
        <f t="shared" si="467"/>
        <v>476022</v>
      </c>
      <c r="M182" s="123">
        <f t="shared" si="467"/>
        <v>276388.60000000003</v>
      </c>
      <c r="N182" s="123">
        <f t="shared" si="467"/>
        <v>534629.9</v>
      </c>
      <c r="O182" s="117">
        <f t="shared" ref="O182:T182" si="468">SUM(O183:O198)-O184</f>
        <v>33885.9</v>
      </c>
      <c r="P182" s="117">
        <f t="shared" si="468"/>
        <v>8.2909999999999998E-2</v>
      </c>
      <c r="Q182" s="117">
        <f t="shared" si="468"/>
        <v>6.429E-2</v>
      </c>
      <c r="R182" s="362">
        <f t="shared" si="468"/>
        <v>509907.9</v>
      </c>
      <c r="S182" s="362">
        <f t="shared" si="468"/>
        <v>276388.68291000003</v>
      </c>
      <c r="T182" s="362">
        <f t="shared" si="468"/>
        <v>534629.96429000003</v>
      </c>
    </row>
    <row r="183" spans="1:23" s="42" customFormat="1" ht="56.25" hidden="1" x14ac:dyDescent="0.3">
      <c r="A183" s="6">
        <v>919</v>
      </c>
      <c r="B183" s="78"/>
      <c r="C183" s="94">
        <v>23</v>
      </c>
      <c r="D183" s="153" t="s">
        <v>270</v>
      </c>
      <c r="E183" s="160" t="s">
        <v>174</v>
      </c>
      <c r="F183" s="197">
        <v>0</v>
      </c>
      <c r="G183" s="197">
        <v>0</v>
      </c>
      <c r="H183" s="195">
        <v>40000</v>
      </c>
      <c r="I183" s="195"/>
      <c r="J183" s="195"/>
      <c r="K183" s="195"/>
      <c r="L183" s="196">
        <f t="shared" si="391"/>
        <v>0</v>
      </c>
      <c r="M183" s="229">
        <f t="shared" si="392"/>
        <v>0</v>
      </c>
      <c r="N183" s="229">
        <f t="shared" si="393"/>
        <v>40000</v>
      </c>
      <c r="O183" s="195"/>
      <c r="P183" s="195"/>
      <c r="Q183" s="195"/>
      <c r="R183" s="366">
        <f t="shared" ref="R183:R197" si="469">L183+O183</f>
        <v>0</v>
      </c>
      <c r="S183" s="366">
        <f t="shared" ref="S183:S197" si="470">M183+P183</f>
        <v>0</v>
      </c>
      <c r="T183" s="366">
        <f t="shared" ref="T183:T197" si="471">N183+Q183</f>
        <v>40000</v>
      </c>
    </row>
    <row r="184" spans="1:23" s="42" customFormat="1" ht="36.75" hidden="1" customHeight="1" x14ac:dyDescent="0.3">
      <c r="A184" s="6"/>
      <c r="B184" s="78"/>
      <c r="C184" s="94"/>
      <c r="D184" s="153" t="s">
        <v>377</v>
      </c>
      <c r="E184" s="160" t="s">
        <v>380</v>
      </c>
      <c r="F184" s="197">
        <f>F185+F186+F187</f>
        <v>0</v>
      </c>
      <c r="G184" s="197">
        <f t="shared" ref="G184:H184" si="472">G185+G186+G187</f>
        <v>0</v>
      </c>
      <c r="H184" s="195">
        <f t="shared" si="472"/>
        <v>0</v>
      </c>
      <c r="I184" s="195"/>
      <c r="J184" s="195"/>
      <c r="K184" s="195"/>
      <c r="L184" s="196">
        <f t="shared" si="391"/>
        <v>0</v>
      </c>
      <c r="M184" s="229">
        <f t="shared" si="392"/>
        <v>0</v>
      </c>
      <c r="N184" s="229">
        <f t="shared" si="393"/>
        <v>0</v>
      </c>
      <c r="O184" s="195"/>
      <c r="P184" s="195"/>
      <c r="Q184" s="195"/>
      <c r="R184" s="366">
        <f t="shared" si="469"/>
        <v>0</v>
      </c>
      <c r="S184" s="366">
        <f t="shared" si="470"/>
        <v>0</v>
      </c>
      <c r="T184" s="366">
        <f t="shared" si="471"/>
        <v>0</v>
      </c>
    </row>
    <row r="185" spans="1:23" s="42" customFormat="1" ht="43.5" hidden="1" customHeight="1" x14ac:dyDescent="0.3">
      <c r="A185" s="6">
        <v>900</v>
      </c>
      <c r="B185" s="78"/>
      <c r="C185" s="94"/>
      <c r="D185" s="153">
        <v>390002034</v>
      </c>
      <c r="E185" s="160" t="s">
        <v>378</v>
      </c>
      <c r="F185" s="197"/>
      <c r="G185" s="197"/>
      <c r="H185" s="195"/>
      <c r="I185" s="195"/>
      <c r="J185" s="195"/>
      <c r="K185" s="195"/>
      <c r="L185" s="196">
        <f t="shared" si="391"/>
        <v>0</v>
      </c>
      <c r="M185" s="229">
        <f t="shared" si="392"/>
        <v>0</v>
      </c>
      <c r="N185" s="229">
        <f t="shared" si="393"/>
        <v>0</v>
      </c>
      <c r="O185" s="195"/>
      <c r="P185" s="195"/>
      <c r="Q185" s="195"/>
      <c r="R185" s="366">
        <f t="shared" si="469"/>
        <v>0</v>
      </c>
      <c r="S185" s="366">
        <f t="shared" si="470"/>
        <v>0</v>
      </c>
      <c r="T185" s="366">
        <f t="shared" si="471"/>
        <v>0</v>
      </c>
    </row>
    <row r="186" spans="1:23" s="34" customFormat="1" ht="30" hidden="1" customHeight="1" x14ac:dyDescent="0.3">
      <c r="A186" s="6">
        <v>919</v>
      </c>
      <c r="B186" s="78"/>
      <c r="C186" s="94"/>
      <c r="D186" s="153">
        <v>390002175</v>
      </c>
      <c r="E186" s="160" t="s">
        <v>381</v>
      </c>
      <c r="F186" s="197"/>
      <c r="G186" s="197"/>
      <c r="H186" s="195"/>
      <c r="I186" s="195"/>
      <c r="J186" s="195"/>
      <c r="K186" s="195"/>
      <c r="L186" s="196">
        <f t="shared" si="391"/>
        <v>0</v>
      </c>
      <c r="M186" s="229">
        <f t="shared" si="392"/>
        <v>0</v>
      </c>
      <c r="N186" s="229">
        <f t="shared" si="393"/>
        <v>0</v>
      </c>
      <c r="O186" s="195"/>
      <c r="P186" s="195"/>
      <c r="Q186" s="195"/>
      <c r="R186" s="366">
        <f t="shared" si="469"/>
        <v>0</v>
      </c>
      <c r="S186" s="366">
        <f t="shared" si="470"/>
        <v>0</v>
      </c>
      <c r="T186" s="366">
        <f t="shared" si="471"/>
        <v>0</v>
      </c>
    </row>
    <row r="187" spans="1:23" s="34" customFormat="1" ht="34.5" hidden="1" customHeight="1" x14ac:dyDescent="0.3">
      <c r="A187" s="6">
        <v>900</v>
      </c>
      <c r="B187" s="78"/>
      <c r="C187" s="94"/>
      <c r="D187" s="153">
        <v>390002028</v>
      </c>
      <c r="E187" s="160" t="s">
        <v>379</v>
      </c>
      <c r="F187" s="197"/>
      <c r="G187" s="197"/>
      <c r="H187" s="195"/>
      <c r="I187" s="195"/>
      <c r="J187" s="195"/>
      <c r="K187" s="195"/>
      <c r="L187" s="196">
        <f t="shared" si="391"/>
        <v>0</v>
      </c>
      <c r="M187" s="229">
        <f t="shared" si="392"/>
        <v>0</v>
      </c>
      <c r="N187" s="229">
        <f t="shared" si="393"/>
        <v>0</v>
      </c>
      <c r="O187" s="195"/>
      <c r="P187" s="195"/>
      <c r="Q187" s="195"/>
      <c r="R187" s="366">
        <f t="shared" si="469"/>
        <v>0</v>
      </c>
      <c r="S187" s="366">
        <f t="shared" si="470"/>
        <v>0</v>
      </c>
      <c r="T187" s="366">
        <f t="shared" si="471"/>
        <v>0</v>
      </c>
    </row>
    <row r="188" spans="1:23" s="2" customFormat="1" ht="55.5" customHeight="1" x14ac:dyDescent="0.3">
      <c r="A188" s="16">
        <v>900</v>
      </c>
      <c r="B188" s="314"/>
      <c r="C188" s="315">
        <v>8</v>
      </c>
      <c r="D188" s="116" t="s">
        <v>271</v>
      </c>
      <c r="E188" s="316" t="s">
        <v>272</v>
      </c>
      <c r="F188" s="202">
        <v>30470.2</v>
      </c>
      <c r="G188" s="202">
        <v>10536</v>
      </c>
      <c r="H188" s="317">
        <v>11822</v>
      </c>
      <c r="I188" s="317"/>
      <c r="J188" s="318"/>
      <c r="K188" s="319"/>
      <c r="L188" s="152">
        <f t="shared" si="391"/>
        <v>30470.2</v>
      </c>
      <c r="M188" s="152">
        <f t="shared" si="392"/>
        <v>10536</v>
      </c>
      <c r="N188" s="152">
        <f t="shared" si="393"/>
        <v>11822</v>
      </c>
      <c r="O188" s="317"/>
      <c r="P188" s="325">
        <v>4.5629999999999997E-2</v>
      </c>
      <c r="Q188" s="326">
        <v>2.6270000000000002E-2</v>
      </c>
      <c r="R188" s="373">
        <f t="shared" si="469"/>
        <v>30470.2</v>
      </c>
      <c r="S188" s="373">
        <f t="shared" si="470"/>
        <v>10536.045630000001</v>
      </c>
      <c r="T188" s="373">
        <f t="shared" si="471"/>
        <v>11822.02627</v>
      </c>
    </row>
    <row r="189" spans="1:23" s="13" customFormat="1" ht="97.5" customHeight="1" x14ac:dyDescent="0.3">
      <c r="A189" s="232">
        <v>900</v>
      </c>
      <c r="B189" s="225"/>
      <c r="C189" s="293">
        <v>7</v>
      </c>
      <c r="D189" s="68" t="s">
        <v>273</v>
      </c>
      <c r="E189" s="47" t="s">
        <v>274</v>
      </c>
      <c r="F189" s="198">
        <v>363089.6</v>
      </c>
      <c r="G189" s="198">
        <v>177479.4</v>
      </c>
      <c r="H189" s="199">
        <v>382245.5</v>
      </c>
      <c r="I189" s="199"/>
      <c r="J189" s="318"/>
      <c r="K189" s="318"/>
      <c r="L189" s="118">
        <f t="shared" si="391"/>
        <v>363089.6</v>
      </c>
      <c r="M189" s="118">
        <f t="shared" si="392"/>
        <v>177479.4</v>
      </c>
      <c r="N189" s="118">
        <f t="shared" si="393"/>
        <v>382245.5</v>
      </c>
      <c r="O189" s="199">
        <v>32635.9</v>
      </c>
      <c r="P189" s="325">
        <v>2.0979999999999999E-2</v>
      </c>
      <c r="Q189" s="325">
        <v>1.562E-2</v>
      </c>
      <c r="R189" s="365">
        <f t="shared" si="469"/>
        <v>395725.5</v>
      </c>
      <c r="S189" s="365">
        <f t="shared" si="470"/>
        <v>177479.42098</v>
      </c>
      <c r="T189" s="365">
        <f t="shared" si="471"/>
        <v>382245.51562000002</v>
      </c>
      <c r="W189" s="21"/>
    </row>
    <row r="190" spans="1:23" s="33" customFormat="1" ht="46.5" hidden="1" customHeight="1" x14ac:dyDescent="0.25">
      <c r="A190" s="95">
        <v>915</v>
      </c>
      <c r="B190" s="78"/>
      <c r="C190" s="94">
        <v>1</v>
      </c>
      <c r="D190" s="153" t="s">
        <v>353</v>
      </c>
      <c r="E190" s="155" t="s">
        <v>355</v>
      </c>
      <c r="F190" s="197">
        <v>8092</v>
      </c>
      <c r="G190" s="197">
        <v>8124</v>
      </c>
      <c r="H190" s="195">
        <v>8124</v>
      </c>
      <c r="I190" s="195"/>
      <c r="J190" s="195"/>
      <c r="K190" s="195"/>
      <c r="L190" s="196">
        <f t="shared" si="391"/>
        <v>8092</v>
      </c>
      <c r="M190" s="229">
        <f t="shared" si="392"/>
        <v>8124</v>
      </c>
      <c r="N190" s="229">
        <f t="shared" si="393"/>
        <v>8124</v>
      </c>
      <c r="O190" s="195"/>
      <c r="P190" s="195"/>
      <c r="Q190" s="195"/>
      <c r="R190" s="366">
        <f t="shared" si="469"/>
        <v>8092</v>
      </c>
      <c r="S190" s="366">
        <f t="shared" si="470"/>
        <v>8124</v>
      </c>
      <c r="T190" s="366">
        <f t="shared" si="471"/>
        <v>8124</v>
      </c>
    </row>
    <row r="191" spans="1:23" s="33" customFormat="1" ht="46.5" hidden="1" customHeight="1" x14ac:dyDescent="0.25">
      <c r="A191" s="6">
        <v>900</v>
      </c>
      <c r="B191" s="78"/>
      <c r="C191" s="94"/>
      <c r="D191" s="153" t="s">
        <v>426</v>
      </c>
      <c r="E191" s="155" t="s">
        <v>427</v>
      </c>
      <c r="F191" s="197"/>
      <c r="G191" s="197"/>
      <c r="H191" s="195"/>
      <c r="I191" s="195"/>
      <c r="J191" s="195"/>
      <c r="K191" s="195"/>
      <c r="L191" s="196">
        <f t="shared" si="391"/>
        <v>0</v>
      </c>
      <c r="M191" s="229">
        <f t="shared" si="392"/>
        <v>0</v>
      </c>
      <c r="N191" s="229">
        <f t="shared" si="393"/>
        <v>0</v>
      </c>
      <c r="O191" s="195"/>
      <c r="P191" s="195"/>
      <c r="Q191" s="195"/>
      <c r="R191" s="366">
        <f t="shared" si="469"/>
        <v>0</v>
      </c>
      <c r="S191" s="366">
        <f t="shared" si="470"/>
        <v>0</v>
      </c>
      <c r="T191" s="366">
        <f t="shared" si="471"/>
        <v>0</v>
      </c>
    </row>
    <row r="192" spans="1:23" s="33" customFormat="1" ht="57.75" hidden="1" customHeight="1" x14ac:dyDescent="0.25">
      <c r="A192" s="6">
        <v>900</v>
      </c>
      <c r="B192" s="78"/>
      <c r="C192" s="94"/>
      <c r="D192" s="153" t="s">
        <v>363</v>
      </c>
      <c r="E192" s="155" t="s">
        <v>364</v>
      </c>
      <c r="F192" s="197"/>
      <c r="G192" s="197"/>
      <c r="H192" s="195"/>
      <c r="I192" s="195"/>
      <c r="J192" s="195"/>
      <c r="K192" s="195"/>
      <c r="L192" s="196">
        <f t="shared" si="391"/>
        <v>0</v>
      </c>
      <c r="M192" s="229">
        <f t="shared" si="392"/>
        <v>0</v>
      </c>
      <c r="N192" s="229">
        <f t="shared" si="393"/>
        <v>0</v>
      </c>
      <c r="O192" s="195"/>
      <c r="P192" s="195"/>
      <c r="Q192" s="195"/>
      <c r="R192" s="366">
        <f t="shared" si="469"/>
        <v>0</v>
      </c>
      <c r="S192" s="366">
        <f t="shared" si="470"/>
        <v>0</v>
      </c>
      <c r="T192" s="366">
        <f t="shared" si="471"/>
        <v>0</v>
      </c>
    </row>
    <row r="193" spans="1:20" s="44" customFormat="1" ht="57.75" customHeight="1" x14ac:dyDescent="0.25">
      <c r="A193" s="16">
        <v>911</v>
      </c>
      <c r="B193" s="314"/>
      <c r="C193" s="315">
        <v>27</v>
      </c>
      <c r="D193" s="116" t="s">
        <v>424</v>
      </c>
      <c r="E193" s="320" t="s">
        <v>425</v>
      </c>
      <c r="F193" s="202">
        <v>44639.199999999997</v>
      </c>
      <c r="G193" s="202">
        <v>46779.1</v>
      </c>
      <c r="H193" s="317">
        <v>45522</v>
      </c>
      <c r="I193" s="317"/>
      <c r="J193" s="321"/>
      <c r="K193" s="322"/>
      <c r="L193" s="152">
        <f t="shared" si="391"/>
        <v>44639.199999999997</v>
      </c>
      <c r="M193" s="152">
        <f t="shared" si="392"/>
        <v>46779.1</v>
      </c>
      <c r="N193" s="152">
        <f t="shared" si="393"/>
        <v>45522</v>
      </c>
      <c r="O193" s="317"/>
      <c r="P193" s="327">
        <v>1.6299999999999999E-2</v>
      </c>
      <c r="Q193" s="328">
        <v>2.24E-2</v>
      </c>
      <c r="R193" s="373">
        <f t="shared" si="469"/>
        <v>44639.199999999997</v>
      </c>
      <c r="S193" s="373">
        <f t="shared" si="470"/>
        <v>46779.116300000002</v>
      </c>
      <c r="T193" s="373">
        <f t="shared" si="471"/>
        <v>45522.022400000002</v>
      </c>
    </row>
    <row r="194" spans="1:20" s="33" customFormat="1" ht="57.75" hidden="1" customHeight="1" x14ac:dyDescent="0.3">
      <c r="A194" s="6">
        <v>911</v>
      </c>
      <c r="B194" s="78"/>
      <c r="C194" s="94"/>
      <c r="D194" s="294" t="s">
        <v>529</v>
      </c>
      <c r="E194" s="160" t="s">
        <v>528</v>
      </c>
      <c r="F194" s="197">
        <v>0</v>
      </c>
      <c r="G194" s="197">
        <v>0</v>
      </c>
      <c r="H194" s="195">
        <v>0</v>
      </c>
      <c r="I194" s="195">
        <v>2000</v>
      </c>
      <c r="J194" s="195">
        <v>2556.1</v>
      </c>
      <c r="K194" s="195"/>
      <c r="L194" s="196">
        <f t="shared" si="391"/>
        <v>2000</v>
      </c>
      <c r="M194" s="229">
        <f t="shared" si="392"/>
        <v>2556.1</v>
      </c>
      <c r="N194" s="229">
        <f t="shared" si="393"/>
        <v>0</v>
      </c>
      <c r="O194" s="195"/>
      <c r="P194" s="195"/>
      <c r="Q194" s="195"/>
      <c r="R194" s="366">
        <f t="shared" si="469"/>
        <v>2000</v>
      </c>
      <c r="S194" s="366">
        <f t="shared" si="470"/>
        <v>2556.1</v>
      </c>
      <c r="T194" s="366">
        <f t="shared" si="471"/>
        <v>0</v>
      </c>
    </row>
    <row r="195" spans="1:20" s="8" customFormat="1" ht="36.75" hidden="1" customHeight="1" x14ac:dyDescent="0.25">
      <c r="A195" s="6">
        <v>900</v>
      </c>
      <c r="B195" s="78"/>
      <c r="C195" s="94"/>
      <c r="D195" s="153" t="s">
        <v>354</v>
      </c>
      <c r="E195" s="155" t="s">
        <v>235</v>
      </c>
      <c r="F195" s="197">
        <v>0</v>
      </c>
      <c r="G195" s="197">
        <v>0</v>
      </c>
      <c r="H195" s="195">
        <v>0</v>
      </c>
      <c r="I195" s="195">
        <v>2508.4</v>
      </c>
      <c r="J195" s="195"/>
      <c r="K195" s="195"/>
      <c r="L195" s="196">
        <f>F195+I195+0.1</f>
        <v>2508.5</v>
      </c>
      <c r="M195" s="229">
        <f t="shared" si="392"/>
        <v>0</v>
      </c>
      <c r="N195" s="229">
        <f t="shared" si="393"/>
        <v>0</v>
      </c>
      <c r="O195" s="195"/>
      <c r="P195" s="195"/>
      <c r="Q195" s="195"/>
      <c r="R195" s="366">
        <f t="shared" si="469"/>
        <v>2508.5</v>
      </c>
      <c r="S195" s="366">
        <f t="shared" si="470"/>
        <v>0</v>
      </c>
      <c r="T195" s="366">
        <f t="shared" si="471"/>
        <v>0</v>
      </c>
    </row>
    <row r="196" spans="1:20" s="8" customFormat="1" ht="36.75" hidden="1" customHeight="1" x14ac:dyDescent="0.3">
      <c r="A196" s="6">
        <v>913</v>
      </c>
      <c r="B196" s="78"/>
      <c r="C196" s="94"/>
      <c r="D196" s="153" t="s">
        <v>526</v>
      </c>
      <c r="E196" s="160" t="s">
        <v>527</v>
      </c>
      <c r="F196" s="197">
        <v>0</v>
      </c>
      <c r="G196" s="197">
        <v>0</v>
      </c>
      <c r="H196" s="195">
        <v>0</v>
      </c>
      <c r="I196" s="195">
        <v>150</v>
      </c>
      <c r="J196" s="195"/>
      <c r="K196" s="195"/>
      <c r="L196" s="196">
        <f t="shared" si="391"/>
        <v>150</v>
      </c>
      <c r="M196" s="229">
        <f t="shared" si="392"/>
        <v>0</v>
      </c>
      <c r="N196" s="229">
        <f t="shared" si="393"/>
        <v>0</v>
      </c>
      <c r="O196" s="195"/>
      <c r="P196" s="195"/>
      <c r="Q196" s="195"/>
      <c r="R196" s="366">
        <f t="shared" si="469"/>
        <v>150</v>
      </c>
      <c r="S196" s="366">
        <f t="shared" si="470"/>
        <v>0</v>
      </c>
      <c r="T196" s="366">
        <f t="shared" si="471"/>
        <v>0</v>
      </c>
    </row>
    <row r="197" spans="1:20" s="8" customFormat="1" ht="45" hidden="1" customHeight="1" x14ac:dyDescent="0.3">
      <c r="A197" s="6">
        <v>919</v>
      </c>
      <c r="B197" s="78"/>
      <c r="C197" s="94">
        <v>49</v>
      </c>
      <c r="D197" s="153" t="s">
        <v>275</v>
      </c>
      <c r="E197" s="160" t="s">
        <v>468</v>
      </c>
      <c r="F197" s="197">
        <v>19980.3</v>
      </c>
      <c r="G197" s="197">
        <v>21421.8</v>
      </c>
      <c r="H197" s="195">
        <v>21596</v>
      </c>
      <c r="I197" s="195"/>
      <c r="J197" s="195"/>
      <c r="K197" s="195"/>
      <c r="L197" s="196">
        <f t="shared" si="391"/>
        <v>19980.3</v>
      </c>
      <c r="M197" s="229">
        <f t="shared" si="392"/>
        <v>21421.8</v>
      </c>
      <c r="N197" s="229">
        <f t="shared" si="393"/>
        <v>21596</v>
      </c>
      <c r="O197" s="195"/>
      <c r="P197" s="195"/>
      <c r="Q197" s="195"/>
      <c r="R197" s="366">
        <f t="shared" si="469"/>
        <v>19980.3</v>
      </c>
      <c r="S197" s="366">
        <f t="shared" si="470"/>
        <v>21421.8</v>
      </c>
      <c r="T197" s="366">
        <f t="shared" si="471"/>
        <v>21596</v>
      </c>
    </row>
    <row r="198" spans="1:20" s="13" customFormat="1" ht="24" customHeight="1" x14ac:dyDescent="0.25">
      <c r="A198" s="232"/>
      <c r="B198" s="225"/>
      <c r="C198" s="293"/>
      <c r="D198" s="72" t="s">
        <v>276</v>
      </c>
      <c r="E198" s="77" t="s">
        <v>175</v>
      </c>
      <c r="F198" s="200">
        <f>SUM(F199:F209)</f>
        <v>7242.2</v>
      </c>
      <c r="G198" s="200">
        <f t="shared" ref="G198:H198" si="473">SUM(G199:G209)</f>
        <v>12048.3</v>
      </c>
      <c r="H198" s="201">
        <f t="shared" si="473"/>
        <v>25320.400000000001</v>
      </c>
      <c r="I198" s="201">
        <f t="shared" ref="I198" si="474">SUM(I199:I209)</f>
        <v>-2150</v>
      </c>
      <c r="J198" s="201">
        <f t="shared" ref="J198" si="475">SUM(J199:J209)</f>
        <v>-2556.1</v>
      </c>
      <c r="K198" s="201">
        <f t="shared" ref="K198" si="476">SUM(K199:K209)</f>
        <v>0</v>
      </c>
      <c r="L198" s="201">
        <f t="shared" ref="L198" si="477">SUM(L199:L209)</f>
        <v>5092.2</v>
      </c>
      <c r="M198" s="230">
        <f t="shared" ref="M198" si="478">SUM(M199:M209)</f>
        <v>9492.2000000000007</v>
      </c>
      <c r="N198" s="230">
        <f t="shared" ref="N198:S198" si="479">SUM(N199:N209)</f>
        <v>25320.400000000001</v>
      </c>
      <c r="O198" s="201">
        <f t="shared" si="479"/>
        <v>1250</v>
      </c>
      <c r="P198" s="201">
        <f t="shared" si="479"/>
        <v>0</v>
      </c>
      <c r="Q198" s="201">
        <f t="shared" si="479"/>
        <v>0</v>
      </c>
      <c r="R198" s="403">
        <f t="shared" si="479"/>
        <v>6342.2</v>
      </c>
      <c r="S198" s="403">
        <f t="shared" si="479"/>
        <v>9492.2000000000007</v>
      </c>
      <c r="T198" s="403">
        <f t="shared" ref="T198" si="480">SUM(T199:T209)</f>
        <v>25320.400000000001</v>
      </c>
    </row>
    <row r="199" spans="1:20" s="2" customFormat="1" hidden="1" x14ac:dyDescent="0.25">
      <c r="A199" s="6">
        <v>904</v>
      </c>
      <c r="B199" s="78"/>
      <c r="C199" s="94">
        <v>59</v>
      </c>
      <c r="D199" s="159" t="s">
        <v>75</v>
      </c>
      <c r="E199" s="65" t="s">
        <v>176</v>
      </c>
      <c r="F199" s="197">
        <v>193</v>
      </c>
      <c r="G199" s="197">
        <v>193</v>
      </c>
      <c r="H199" s="195">
        <v>193</v>
      </c>
      <c r="I199" s="195"/>
      <c r="J199" s="195"/>
      <c r="K199" s="195"/>
      <c r="L199" s="196">
        <f t="shared" si="391"/>
        <v>193</v>
      </c>
      <c r="M199" s="229">
        <f t="shared" si="392"/>
        <v>193</v>
      </c>
      <c r="N199" s="229">
        <f t="shared" si="393"/>
        <v>193</v>
      </c>
      <c r="O199" s="195"/>
      <c r="P199" s="195"/>
      <c r="Q199" s="195"/>
      <c r="R199" s="366">
        <f t="shared" ref="R199:R209" si="481">L199+O199</f>
        <v>193</v>
      </c>
      <c r="S199" s="366">
        <f t="shared" ref="S199:S209" si="482">M199+P199</f>
        <v>193</v>
      </c>
      <c r="T199" s="366">
        <f t="shared" ref="T199:T209" si="483">N199+Q199</f>
        <v>193</v>
      </c>
    </row>
    <row r="200" spans="1:20" s="35" customFormat="1" ht="18.75" hidden="1" customHeight="1" x14ac:dyDescent="0.25">
      <c r="A200" s="6">
        <v>904</v>
      </c>
      <c r="B200" s="78"/>
      <c r="C200" s="94"/>
      <c r="D200" s="159" t="s">
        <v>365</v>
      </c>
      <c r="E200" s="65" t="s">
        <v>277</v>
      </c>
      <c r="F200" s="197"/>
      <c r="G200" s="197"/>
      <c r="H200" s="195"/>
      <c r="I200" s="195"/>
      <c r="J200" s="195"/>
      <c r="K200" s="195"/>
      <c r="L200" s="196">
        <f t="shared" si="391"/>
        <v>0</v>
      </c>
      <c r="M200" s="229">
        <f t="shared" si="392"/>
        <v>0</v>
      </c>
      <c r="N200" s="229">
        <f t="shared" si="393"/>
        <v>0</v>
      </c>
      <c r="O200" s="195"/>
      <c r="P200" s="195"/>
      <c r="Q200" s="195"/>
      <c r="R200" s="366">
        <f t="shared" si="481"/>
        <v>0</v>
      </c>
      <c r="S200" s="366">
        <f t="shared" si="482"/>
        <v>0</v>
      </c>
      <c r="T200" s="366">
        <f t="shared" si="483"/>
        <v>0</v>
      </c>
    </row>
    <row r="201" spans="1:20" s="2" customFormat="1" hidden="1" x14ac:dyDescent="0.25">
      <c r="A201" s="6">
        <v>911</v>
      </c>
      <c r="B201" s="78"/>
      <c r="C201" s="94">
        <v>34</v>
      </c>
      <c r="D201" s="159" t="s">
        <v>76</v>
      </c>
      <c r="E201" s="65" t="s">
        <v>177</v>
      </c>
      <c r="F201" s="197">
        <v>967.2</v>
      </c>
      <c r="G201" s="197">
        <v>967.2</v>
      </c>
      <c r="H201" s="195">
        <v>967.2</v>
      </c>
      <c r="I201" s="195"/>
      <c r="J201" s="195"/>
      <c r="K201" s="195"/>
      <c r="L201" s="196">
        <f t="shared" si="391"/>
        <v>967.2</v>
      </c>
      <c r="M201" s="229">
        <f t="shared" si="392"/>
        <v>967.2</v>
      </c>
      <c r="N201" s="229">
        <f t="shared" si="393"/>
        <v>967.2</v>
      </c>
      <c r="O201" s="195"/>
      <c r="P201" s="195"/>
      <c r="Q201" s="195"/>
      <c r="R201" s="366">
        <f t="shared" si="481"/>
        <v>967.2</v>
      </c>
      <c r="S201" s="366">
        <f t="shared" si="482"/>
        <v>967.2</v>
      </c>
      <c r="T201" s="366">
        <f t="shared" si="483"/>
        <v>967.2</v>
      </c>
    </row>
    <row r="202" spans="1:20" s="8" customFormat="1" ht="37.5" hidden="1" x14ac:dyDescent="0.25">
      <c r="A202" s="6">
        <v>911</v>
      </c>
      <c r="B202" s="78"/>
      <c r="C202" s="94">
        <v>25</v>
      </c>
      <c r="D202" s="159" t="s">
        <v>77</v>
      </c>
      <c r="E202" s="65" t="s">
        <v>178</v>
      </c>
      <c r="F202" s="197">
        <v>292</v>
      </c>
      <c r="G202" s="197">
        <v>292</v>
      </c>
      <c r="H202" s="195">
        <v>292</v>
      </c>
      <c r="I202" s="195"/>
      <c r="J202" s="195"/>
      <c r="K202" s="195"/>
      <c r="L202" s="196">
        <f t="shared" si="391"/>
        <v>292</v>
      </c>
      <c r="M202" s="229">
        <f t="shared" si="392"/>
        <v>292</v>
      </c>
      <c r="N202" s="229">
        <f t="shared" si="393"/>
        <v>292</v>
      </c>
      <c r="O202" s="195"/>
      <c r="P202" s="195"/>
      <c r="Q202" s="195"/>
      <c r="R202" s="366">
        <f t="shared" si="481"/>
        <v>292</v>
      </c>
      <c r="S202" s="366">
        <f t="shared" si="482"/>
        <v>292</v>
      </c>
      <c r="T202" s="366">
        <f t="shared" si="483"/>
        <v>292</v>
      </c>
    </row>
    <row r="203" spans="1:20" s="8" customFormat="1" hidden="1" x14ac:dyDescent="0.25">
      <c r="A203" s="6">
        <v>911</v>
      </c>
      <c r="B203" s="78"/>
      <c r="C203" s="94">
        <v>26</v>
      </c>
      <c r="D203" s="159" t="s">
        <v>78</v>
      </c>
      <c r="E203" s="65" t="s">
        <v>505</v>
      </c>
      <c r="F203" s="197">
        <v>0</v>
      </c>
      <c r="G203" s="197">
        <v>0</v>
      </c>
      <c r="H203" s="195">
        <v>4</v>
      </c>
      <c r="I203" s="195"/>
      <c r="J203" s="195"/>
      <c r="K203" s="195"/>
      <c r="L203" s="196">
        <f t="shared" si="391"/>
        <v>0</v>
      </c>
      <c r="M203" s="229">
        <f t="shared" si="392"/>
        <v>0</v>
      </c>
      <c r="N203" s="229">
        <f t="shared" si="393"/>
        <v>4</v>
      </c>
      <c r="O203" s="195"/>
      <c r="P203" s="195"/>
      <c r="Q203" s="195"/>
      <c r="R203" s="366">
        <f t="shared" si="481"/>
        <v>0</v>
      </c>
      <c r="S203" s="366">
        <f t="shared" si="482"/>
        <v>0</v>
      </c>
      <c r="T203" s="366">
        <f t="shared" si="483"/>
        <v>4</v>
      </c>
    </row>
    <row r="204" spans="1:20" s="296" customFormat="1" ht="38.25" customHeight="1" x14ac:dyDescent="0.25">
      <c r="A204" s="232">
        <v>911</v>
      </c>
      <c r="B204" s="225"/>
      <c r="C204" s="293">
        <v>32</v>
      </c>
      <c r="D204" s="343" t="s">
        <v>278</v>
      </c>
      <c r="E204" s="37" t="s">
        <v>510</v>
      </c>
      <c r="F204" s="198">
        <v>2000</v>
      </c>
      <c r="G204" s="198">
        <v>2556.1</v>
      </c>
      <c r="H204" s="199">
        <v>0</v>
      </c>
      <c r="I204" s="199">
        <v>-2000</v>
      </c>
      <c r="J204" s="199">
        <v>-2556.1</v>
      </c>
      <c r="K204" s="199"/>
      <c r="L204" s="118">
        <f t="shared" si="391"/>
        <v>0</v>
      </c>
      <c r="M204" s="125">
        <f t="shared" si="392"/>
        <v>0</v>
      </c>
      <c r="N204" s="125">
        <f t="shared" si="393"/>
        <v>0</v>
      </c>
      <c r="O204" s="199">
        <v>1250</v>
      </c>
      <c r="P204" s="199"/>
      <c r="Q204" s="199"/>
      <c r="R204" s="365">
        <f t="shared" si="481"/>
        <v>1250</v>
      </c>
      <c r="S204" s="365">
        <f t="shared" si="482"/>
        <v>0</v>
      </c>
      <c r="T204" s="365">
        <f t="shared" si="483"/>
        <v>0</v>
      </c>
    </row>
    <row r="205" spans="1:20" s="36" customFormat="1" ht="22.5" hidden="1" customHeight="1" x14ac:dyDescent="0.25">
      <c r="A205" s="6">
        <v>911</v>
      </c>
      <c r="B205" s="78"/>
      <c r="C205" s="94">
        <v>33</v>
      </c>
      <c r="D205" s="159" t="s">
        <v>386</v>
      </c>
      <c r="E205" s="65" t="s">
        <v>511</v>
      </c>
      <c r="F205" s="197">
        <v>0</v>
      </c>
      <c r="G205" s="197">
        <v>0</v>
      </c>
      <c r="H205" s="195">
        <v>20324.2</v>
      </c>
      <c r="I205" s="195"/>
      <c r="J205" s="195"/>
      <c r="K205" s="195"/>
      <c r="L205" s="196">
        <f t="shared" si="391"/>
        <v>0</v>
      </c>
      <c r="M205" s="229">
        <f t="shared" si="392"/>
        <v>0</v>
      </c>
      <c r="N205" s="229">
        <f t="shared" si="393"/>
        <v>20324.2</v>
      </c>
      <c r="O205" s="195"/>
      <c r="P205" s="195"/>
      <c r="Q205" s="195"/>
      <c r="R205" s="366">
        <f t="shared" si="481"/>
        <v>0</v>
      </c>
      <c r="S205" s="366">
        <f t="shared" si="482"/>
        <v>0</v>
      </c>
      <c r="T205" s="366">
        <f t="shared" si="483"/>
        <v>20324.2</v>
      </c>
    </row>
    <row r="206" spans="1:20" s="35" customFormat="1" ht="45" hidden="1" customHeight="1" x14ac:dyDescent="0.25">
      <c r="A206" s="96">
        <v>913</v>
      </c>
      <c r="B206" s="97"/>
      <c r="C206" s="98">
        <v>36</v>
      </c>
      <c r="D206" s="299" t="s">
        <v>79</v>
      </c>
      <c r="E206" s="158" t="s">
        <v>506</v>
      </c>
      <c r="F206" s="203">
        <v>3540</v>
      </c>
      <c r="G206" s="203">
        <v>3540</v>
      </c>
      <c r="H206" s="204">
        <v>3540</v>
      </c>
      <c r="I206" s="195"/>
      <c r="J206" s="195"/>
      <c r="K206" s="195"/>
      <c r="L206" s="196">
        <f t="shared" si="391"/>
        <v>3540</v>
      </c>
      <c r="M206" s="229">
        <f t="shared" si="392"/>
        <v>3540</v>
      </c>
      <c r="N206" s="229">
        <f t="shared" si="393"/>
        <v>3540</v>
      </c>
      <c r="O206" s="195"/>
      <c r="P206" s="195"/>
      <c r="Q206" s="195"/>
      <c r="R206" s="366">
        <f t="shared" si="481"/>
        <v>3540</v>
      </c>
      <c r="S206" s="366">
        <f t="shared" si="482"/>
        <v>3540</v>
      </c>
      <c r="T206" s="366">
        <f t="shared" si="483"/>
        <v>3540</v>
      </c>
    </row>
    <row r="207" spans="1:20" s="35" customFormat="1" ht="19.5" hidden="1" customHeight="1" x14ac:dyDescent="0.25">
      <c r="A207" s="6">
        <v>913</v>
      </c>
      <c r="B207" s="78"/>
      <c r="C207" s="94">
        <v>43</v>
      </c>
      <c r="D207" s="159"/>
      <c r="E207" s="65" t="s">
        <v>370</v>
      </c>
      <c r="F207" s="197">
        <v>0</v>
      </c>
      <c r="G207" s="197">
        <v>4500</v>
      </c>
      <c r="H207" s="195">
        <v>0</v>
      </c>
      <c r="I207" s="195"/>
      <c r="J207" s="195"/>
      <c r="K207" s="195"/>
      <c r="L207" s="196">
        <f t="shared" si="391"/>
        <v>0</v>
      </c>
      <c r="M207" s="229">
        <f t="shared" si="392"/>
        <v>4500</v>
      </c>
      <c r="N207" s="229">
        <f t="shared" si="393"/>
        <v>0</v>
      </c>
      <c r="O207" s="195"/>
      <c r="P207" s="195"/>
      <c r="Q207" s="195"/>
      <c r="R207" s="366">
        <f t="shared" si="481"/>
        <v>0</v>
      </c>
      <c r="S207" s="366">
        <f t="shared" si="482"/>
        <v>4500</v>
      </c>
      <c r="T207" s="366">
        <f t="shared" si="483"/>
        <v>0</v>
      </c>
    </row>
    <row r="208" spans="1:20" s="35" customFormat="1" ht="19.5" hidden="1" customHeight="1" x14ac:dyDescent="0.25">
      <c r="A208" s="6">
        <v>913</v>
      </c>
      <c r="B208" s="78"/>
      <c r="C208" s="94">
        <v>46</v>
      </c>
      <c r="D208" s="159"/>
      <c r="E208" s="65" t="s">
        <v>507</v>
      </c>
      <c r="F208" s="197">
        <v>100</v>
      </c>
      <c r="G208" s="197">
        <v>0</v>
      </c>
      <c r="H208" s="195">
        <v>0</v>
      </c>
      <c r="I208" s="195"/>
      <c r="J208" s="195"/>
      <c r="K208" s="195"/>
      <c r="L208" s="196">
        <f t="shared" si="391"/>
        <v>100</v>
      </c>
      <c r="M208" s="229">
        <f t="shared" si="392"/>
        <v>0</v>
      </c>
      <c r="N208" s="229">
        <f t="shared" si="393"/>
        <v>0</v>
      </c>
      <c r="O208" s="195"/>
      <c r="P208" s="195"/>
      <c r="Q208" s="195"/>
      <c r="R208" s="366">
        <f t="shared" si="481"/>
        <v>100</v>
      </c>
      <c r="S208" s="366">
        <f t="shared" si="482"/>
        <v>0</v>
      </c>
      <c r="T208" s="366">
        <f t="shared" si="483"/>
        <v>0</v>
      </c>
    </row>
    <row r="209" spans="1:20" s="35" customFormat="1" ht="40.5" hidden="1" customHeight="1" x14ac:dyDescent="0.25">
      <c r="A209" s="6">
        <v>913</v>
      </c>
      <c r="B209" s="78"/>
      <c r="C209" s="94">
        <v>48</v>
      </c>
      <c r="D209" s="159"/>
      <c r="E209" s="65" t="s">
        <v>509</v>
      </c>
      <c r="F209" s="197">
        <v>150</v>
      </c>
      <c r="G209" s="197">
        <v>0</v>
      </c>
      <c r="H209" s="195">
        <v>0</v>
      </c>
      <c r="I209" s="195">
        <v>-150</v>
      </c>
      <c r="J209" s="195"/>
      <c r="K209" s="195"/>
      <c r="L209" s="196">
        <f t="shared" si="391"/>
        <v>0</v>
      </c>
      <c r="M209" s="229">
        <f t="shared" si="392"/>
        <v>0</v>
      </c>
      <c r="N209" s="229">
        <f t="shared" si="393"/>
        <v>0</v>
      </c>
      <c r="O209" s="195"/>
      <c r="P209" s="195"/>
      <c r="Q209" s="195"/>
      <c r="R209" s="366">
        <f t="shared" si="481"/>
        <v>0</v>
      </c>
      <c r="S209" s="366">
        <f t="shared" si="482"/>
        <v>0</v>
      </c>
      <c r="T209" s="366">
        <f t="shared" si="483"/>
        <v>0</v>
      </c>
    </row>
    <row r="210" spans="1:20" s="2" customFormat="1" ht="30" customHeight="1" x14ac:dyDescent="0.25">
      <c r="A210" s="6"/>
      <c r="B210" s="94">
        <v>14</v>
      </c>
      <c r="C210" s="78"/>
      <c r="D210" s="68" t="s">
        <v>279</v>
      </c>
      <c r="E210" s="41" t="s">
        <v>440</v>
      </c>
      <c r="F210" s="12">
        <f>SUM(F211:F229)-F227-F228</f>
        <v>1185569.2999999998</v>
      </c>
      <c r="G210" s="12">
        <f t="shared" ref="G210:H210" si="484">SUM(G211:G229)-G227-G228</f>
        <v>1188419.3999999999</v>
      </c>
      <c r="H210" s="117">
        <f t="shared" si="484"/>
        <v>1190275.2999999998</v>
      </c>
      <c r="I210" s="117">
        <f t="shared" ref="I210" si="485">SUM(I211:I229)-I227-I228</f>
        <v>0</v>
      </c>
      <c r="J210" s="117">
        <f t="shared" ref="J210" si="486">SUM(J211:J229)-J227-J228</f>
        <v>0</v>
      </c>
      <c r="K210" s="117">
        <f t="shared" ref="K210" si="487">SUM(K211:K229)-K227-K228</f>
        <v>0</v>
      </c>
      <c r="L210" s="117">
        <f t="shared" ref="L210" si="488">SUM(L211:L229)-L227-L228</f>
        <v>1185569.2999999998</v>
      </c>
      <c r="M210" s="123">
        <f t="shared" ref="M210" si="489">SUM(M211:M229)-M227-M228</f>
        <v>1188419.3999999999</v>
      </c>
      <c r="N210" s="123">
        <f t="shared" ref="N210" si="490">SUM(N211:N229)-N227-N228</f>
        <v>1190275.2999999998</v>
      </c>
      <c r="O210" s="117">
        <f>SUM(O211:O229)-O227-O228</f>
        <v>-1813.0999999999997</v>
      </c>
      <c r="P210" s="117">
        <f t="shared" ref="P210:T210" si="491">SUM(P211:P229)-P227-P228</f>
        <v>0</v>
      </c>
      <c r="Q210" s="117">
        <f t="shared" si="491"/>
        <v>0</v>
      </c>
      <c r="R210" s="362">
        <f t="shared" si="491"/>
        <v>1183756.2</v>
      </c>
      <c r="S210" s="362">
        <f t="shared" si="491"/>
        <v>1188419.3999999999</v>
      </c>
      <c r="T210" s="362">
        <f t="shared" si="491"/>
        <v>1190275.2999999998</v>
      </c>
    </row>
    <row r="211" spans="1:20" s="8" customFormat="1" ht="37.5" hidden="1" x14ac:dyDescent="0.25">
      <c r="A211" s="6">
        <v>915</v>
      </c>
      <c r="B211" s="78"/>
      <c r="C211" s="94">
        <v>3</v>
      </c>
      <c r="D211" s="71" t="s">
        <v>280</v>
      </c>
      <c r="E211" s="155" t="s">
        <v>180</v>
      </c>
      <c r="F211" s="129">
        <v>201.6</v>
      </c>
      <c r="G211" s="129">
        <v>201.6</v>
      </c>
      <c r="H211" s="130">
        <v>201.6</v>
      </c>
      <c r="I211" s="130"/>
      <c r="J211" s="130"/>
      <c r="K211" s="130"/>
      <c r="L211" s="168">
        <f t="shared" si="391"/>
        <v>201.6</v>
      </c>
      <c r="M211" s="229">
        <f t="shared" si="392"/>
        <v>201.6</v>
      </c>
      <c r="N211" s="229">
        <f t="shared" si="393"/>
        <v>201.6</v>
      </c>
      <c r="O211" s="195"/>
      <c r="P211" s="130"/>
      <c r="Q211" s="130"/>
      <c r="R211" s="366">
        <f t="shared" ref="R211:R228" si="492">L211+O211</f>
        <v>201.6</v>
      </c>
      <c r="S211" s="366">
        <f t="shared" ref="S211:S228" si="493">M211+P211</f>
        <v>201.6</v>
      </c>
      <c r="T211" s="366">
        <f t="shared" ref="T211:T228" si="494">N211+Q211</f>
        <v>201.6</v>
      </c>
    </row>
    <row r="212" spans="1:20" s="13" customFormat="1" ht="37.5" x14ac:dyDescent="0.3">
      <c r="A212" s="232">
        <v>911</v>
      </c>
      <c r="B212" s="225"/>
      <c r="C212" s="293">
        <v>35</v>
      </c>
      <c r="D212" s="67" t="s">
        <v>281</v>
      </c>
      <c r="E212" s="47" t="s">
        <v>181</v>
      </c>
      <c r="F212" s="127">
        <v>32916.699999999997</v>
      </c>
      <c r="G212" s="127">
        <v>32916.699999999997</v>
      </c>
      <c r="H212" s="128">
        <v>32916.699999999997</v>
      </c>
      <c r="I212" s="128"/>
      <c r="J212" s="128"/>
      <c r="K212" s="128"/>
      <c r="L212" s="300">
        <f t="shared" ref="L212:L275" si="495">F212+I212</f>
        <v>32916.699999999997</v>
      </c>
      <c r="M212" s="118">
        <f t="shared" ref="M212:M275" si="496">G212+J212</f>
        <v>32916.699999999997</v>
      </c>
      <c r="N212" s="118">
        <f t="shared" ref="N212:N275" si="497">H212+K212</f>
        <v>32916.699999999997</v>
      </c>
      <c r="O212" s="199">
        <v>-1645.9</v>
      </c>
      <c r="P212" s="128"/>
      <c r="Q212" s="128"/>
      <c r="R212" s="365">
        <f t="shared" si="492"/>
        <v>31270.799999999996</v>
      </c>
      <c r="S212" s="365">
        <f t="shared" si="493"/>
        <v>32916.699999999997</v>
      </c>
      <c r="T212" s="365">
        <f t="shared" si="494"/>
        <v>32916.699999999997</v>
      </c>
    </row>
    <row r="213" spans="1:20" s="8" customFormat="1" ht="38.25" hidden="1" customHeight="1" x14ac:dyDescent="0.3">
      <c r="A213" s="6">
        <v>911</v>
      </c>
      <c r="B213" s="78"/>
      <c r="C213" s="94">
        <v>20</v>
      </c>
      <c r="D213" s="71" t="s">
        <v>282</v>
      </c>
      <c r="E213" s="160" t="s">
        <v>182</v>
      </c>
      <c r="F213" s="129">
        <v>1808.1</v>
      </c>
      <c r="G213" s="129">
        <v>1808.1</v>
      </c>
      <c r="H213" s="130">
        <v>1808.1</v>
      </c>
      <c r="I213" s="130"/>
      <c r="J213" s="130"/>
      <c r="K213" s="130"/>
      <c r="L213" s="168">
        <f t="shared" si="495"/>
        <v>1808.1</v>
      </c>
      <c r="M213" s="196">
        <f t="shared" si="496"/>
        <v>1808.1</v>
      </c>
      <c r="N213" s="196">
        <f t="shared" si="497"/>
        <v>1808.1</v>
      </c>
      <c r="O213" s="195"/>
      <c r="P213" s="130"/>
      <c r="Q213" s="130"/>
      <c r="R213" s="366">
        <f t="shared" si="492"/>
        <v>1808.1</v>
      </c>
      <c r="S213" s="366">
        <f t="shared" si="493"/>
        <v>1808.1</v>
      </c>
      <c r="T213" s="366">
        <f t="shared" si="494"/>
        <v>1808.1</v>
      </c>
    </row>
    <row r="214" spans="1:20" s="8" customFormat="1" ht="56.25" hidden="1" x14ac:dyDescent="0.3">
      <c r="A214" s="6">
        <v>905</v>
      </c>
      <c r="B214" s="78"/>
      <c r="C214" s="94">
        <v>29</v>
      </c>
      <c r="D214" s="71" t="s">
        <v>283</v>
      </c>
      <c r="E214" s="160" t="s">
        <v>284</v>
      </c>
      <c r="F214" s="197">
        <v>5780</v>
      </c>
      <c r="G214" s="197">
        <v>5780</v>
      </c>
      <c r="H214" s="195">
        <v>5780</v>
      </c>
      <c r="I214" s="195">
        <f>-5780+24445</f>
        <v>18665</v>
      </c>
      <c r="J214" s="195">
        <f>-5780+24596</f>
        <v>18816</v>
      </c>
      <c r="K214" s="195">
        <f>-5780+24596</f>
        <v>18816</v>
      </c>
      <c r="L214" s="196">
        <f t="shared" si="495"/>
        <v>24445</v>
      </c>
      <c r="M214" s="196">
        <f t="shared" si="496"/>
        <v>24596</v>
      </c>
      <c r="N214" s="196">
        <f t="shared" si="497"/>
        <v>24596</v>
      </c>
      <c r="O214" s="195"/>
      <c r="P214" s="195"/>
      <c r="Q214" s="195"/>
      <c r="R214" s="366">
        <f t="shared" si="492"/>
        <v>24445</v>
      </c>
      <c r="S214" s="366">
        <f t="shared" si="493"/>
        <v>24596</v>
      </c>
      <c r="T214" s="366">
        <f t="shared" si="494"/>
        <v>24596</v>
      </c>
    </row>
    <row r="215" spans="1:20" s="8" customFormat="1" ht="56.25" hidden="1" x14ac:dyDescent="0.3">
      <c r="A215" s="6">
        <v>900</v>
      </c>
      <c r="B215" s="78"/>
      <c r="C215" s="94">
        <v>42</v>
      </c>
      <c r="D215" s="71" t="s">
        <v>285</v>
      </c>
      <c r="E215" s="160" t="s">
        <v>223</v>
      </c>
      <c r="F215" s="197">
        <v>16.2</v>
      </c>
      <c r="G215" s="197">
        <v>136.9</v>
      </c>
      <c r="H215" s="195">
        <v>6.5</v>
      </c>
      <c r="I215" s="195"/>
      <c r="J215" s="195"/>
      <c r="K215" s="195"/>
      <c r="L215" s="196">
        <f t="shared" si="495"/>
        <v>16.2</v>
      </c>
      <c r="M215" s="196">
        <f t="shared" si="496"/>
        <v>136.9</v>
      </c>
      <c r="N215" s="196">
        <f t="shared" si="497"/>
        <v>6.5</v>
      </c>
      <c r="O215" s="195"/>
      <c r="P215" s="195"/>
      <c r="Q215" s="195"/>
      <c r="R215" s="366">
        <f t="shared" si="492"/>
        <v>16.2</v>
      </c>
      <c r="S215" s="366">
        <f t="shared" si="493"/>
        <v>136.9</v>
      </c>
      <c r="T215" s="366">
        <f t="shared" si="494"/>
        <v>6.5</v>
      </c>
    </row>
    <row r="216" spans="1:20" s="13" customFormat="1" ht="93.75" x14ac:dyDescent="0.3">
      <c r="A216" s="232"/>
      <c r="B216" s="225"/>
      <c r="C216" s="293">
        <v>14</v>
      </c>
      <c r="D216" s="67" t="s">
        <v>470</v>
      </c>
      <c r="E216" s="47" t="s">
        <v>512</v>
      </c>
      <c r="F216" s="198">
        <v>1424.3</v>
      </c>
      <c r="G216" s="198">
        <v>0</v>
      </c>
      <c r="H216" s="199">
        <v>1424.3</v>
      </c>
      <c r="I216" s="199"/>
      <c r="J216" s="199"/>
      <c r="K216" s="199"/>
      <c r="L216" s="118">
        <f t="shared" si="495"/>
        <v>1424.3</v>
      </c>
      <c r="M216" s="118">
        <f t="shared" si="496"/>
        <v>0</v>
      </c>
      <c r="N216" s="118">
        <f t="shared" si="497"/>
        <v>1424.3</v>
      </c>
      <c r="O216" s="199">
        <v>-1424.3</v>
      </c>
      <c r="P216" s="199"/>
      <c r="Q216" s="199"/>
      <c r="R216" s="365">
        <f t="shared" si="492"/>
        <v>0</v>
      </c>
      <c r="S216" s="365">
        <f t="shared" si="493"/>
        <v>0</v>
      </c>
      <c r="T216" s="365">
        <f t="shared" si="494"/>
        <v>1424.3</v>
      </c>
    </row>
    <row r="217" spans="1:20" s="13" customFormat="1" ht="56.25" x14ac:dyDescent="0.3">
      <c r="A217" s="232">
        <v>900</v>
      </c>
      <c r="B217" s="225"/>
      <c r="C217" s="293">
        <v>15</v>
      </c>
      <c r="D217" s="67" t="s">
        <v>286</v>
      </c>
      <c r="E217" s="47" t="s">
        <v>229</v>
      </c>
      <c r="F217" s="198">
        <v>1444</v>
      </c>
      <c r="G217" s="198">
        <v>2197.6999999999998</v>
      </c>
      <c r="H217" s="199">
        <v>968.4</v>
      </c>
      <c r="I217" s="199"/>
      <c r="J217" s="199"/>
      <c r="K217" s="199"/>
      <c r="L217" s="118">
        <f t="shared" si="495"/>
        <v>1444</v>
      </c>
      <c r="M217" s="118">
        <f t="shared" si="496"/>
        <v>2197.6999999999998</v>
      </c>
      <c r="N217" s="118">
        <f t="shared" si="497"/>
        <v>968.4</v>
      </c>
      <c r="O217" s="199">
        <v>18.8</v>
      </c>
      <c r="P217" s="199"/>
      <c r="Q217" s="199"/>
      <c r="R217" s="365">
        <f t="shared" si="492"/>
        <v>1462.8</v>
      </c>
      <c r="S217" s="365">
        <f t="shared" si="493"/>
        <v>2197.6999999999998</v>
      </c>
      <c r="T217" s="365">
        <f t="shared" si="494"/>
        <v>968.4</v>
      </c>
    </row>
    <row r="218" spans="1:20" s="296" customFormat="1" ht="56.25" customHeight="1" x14ac:dyDescent="0.25">
      <c r="A218" s="232">
        <v>900</v>
      </c>
      <c r="B218" s="225"/>
      <c r="C218" s="293">
        <v>16</v>
      </c>
      <c r="D218" s="67" t="s">
        <v>287</v>
      </c>
      <c r="E218" s="295" t="s">
        <v>228</v>
      </c>
      <c r="F218" s="198">
        <v>0</v>
      </c>
      <c r="G218" s="198">
        <v>1596.8</v>
      </c>
      <c r="H218" s="199">
        <v>3343.1</v>
      </c>
      <c r="I218" s="199"/>
      <c r="J218" s="199"/>
      <c r="K218" s="199"/>
      <c r="L218" s="118">
        <f t="shared" si="495"/>
        <v>0</v>
      </c>
      <c r="M218" s="118">
        <f t="shared" si="496"/>
        <v>1596.8</v>
      </c>
      <c r="N218" s="118">
        <f t="shared" si="497"/>
        <v>3343.1</v>
      </c>
      <c r="O218" s="199">
        <v>1462.8</v>
      </c>
      <c r="P218" s="199"/>
      <c r="Q218" s="199"/>
      <c r="R218" s="365">
        <f t="shared" si="492"/>
        <v>1462.8</v>
      </c>
      <c r="S218" s="365">
        <f t="shared" si="493"/>
        <v>1596.8</v>
      </c>
      <c r="T218" s="365">
        <f t="shared" si="494"/>
        <v>3343.1</v>
      </c>
    </row>
    <row r="219" spans="1:20" s="43" customFormat="1" ht="55.5" hidden="1" customHeight="1" x14ac:dyDescent="0.25">
      <c r="A219" s="6">
        <v>911</v>
      </c>
      <c r="B219" s="78"/>
      <c r="C219" s="94">
        <v>28</v>
      </c>
      <c r="D219" s="71" t="s">
        <v>288</v>
      </c>
      <c r="E219" s="155" t="s">
        <v>183</v>
      </c>
      <c r="F219" s="197">
        <v>1089</v>
      </c>
      <c r="G219" s="197">
        <v>1120</v>
      </c>
      <c r="H219" s="195">
        <v>1165</v>
      </c>
      <c r="I219" s="195"/>
      <c r="J219" s="195"/>
      <c r="K219" s="195"/>
      <c r="L219" s="196">
        <f t="shared" si="495"/>
        <v>1089</v>
      </c>
      <c r="M219" s="196">
        <f t="shared" si="496"/>
        <v>1120</v>
      </c>
      <c r="N219" s="196">
        <f t="shared" si="497"/>
        <v>1165</v>
      </c>
      <c r="O219" s="195"/>
      <c r="P219" s="195"/>
      <c r="Q219" s="195"/>
      <c r="R219" s="366">
        <f t="shared" si="492"/>
        <v>1089</v>
      </c>
      <c r="S219" s="366">
        <f t="shared" si="493"/>
        <v>1120</v>
      </c>
      <c r="T219" s="366">
        <f t="shared" si="494"/>
        <v>1165</v>
      </c>
    </row>
    <row r="220" spans="1:20" s="43" customFormat="1" ht="53.25" hidden="1" customHeight="1" x14ac:dyDescent="0.25">
      <c r="A220" s="16">
        <v>915</v>
      </c>
      <c r="B220" s="16"/>
      <c r="C220" s="16"/>
      <c r="D220" s="114" t="s">
        <v>289</v>
      </c>
      <c r="E220" s="115" t="s">
        <v>184</v>
      </c>
      <c r="F220" s="197"/>
      <c r="G220" s="205"/>
      <c r="H220" s="206"/>
      <c r="I220" s="195"/>
      <c r="J220" s="195"/>
      <c r="K220" s="195"/>
      <c r="L220" s="196">
        <f t="shared" si="495"/>
        <v>0</v>
      </c>
      <c r="M220" s="329">
        <f t="shared" si="496"/>
        <v>0</v>
      </c>
      <c r="N220" s="329">
        <f t="shared" si="497"/>
        <v>0</v>
      </c>
      <c r="O220" s="195"/>
      <c r="P220" s="195"/>
      <c r="Q220" s="195"/>
      <c r="R220" s="366">
        <f t="shared" si="492"/>
        <v>0</v>
      </c>
      <c r="S220" s="372">
        <f t="shared" si="493"/>
        <v>0</v>
      </c>
      <c r="T220" s="372">
        <f t="shared" si="494"/>
        <v>0</v>
      </c>
    </row>
    <row r="221" spans="1:20" s="43" customFormat="1" ht="54.75" hidden="1" customHeight="1" x14ac:dyDescent="0.25">
      <c r="A221" s="16">
        <v>915</v>
      </c>
      <c r="B221" s="16"/>
      <c r="C221" s="16"/>
      <c r="D221" s="114" t="s">
        <v>290</v>
      </c>
      <c r="E221" s="115" t="s">
        <v>185</v>
      </c>
      <c r="F221" s="207"/>
      <c r="G221" s="208"/>
      <c r="H221" s="209"/>
      <c r="I221" s="195"/>
      <c r="J221" s="195"/>
      <c r="K221" s="195"/>
      <c r="L221" s="196">
        <f t="shared" si="495"/>
        <v>0</v>
      </c>
      <c r="M221" s="329">
        <f t="shared" si="496"/>
        <v>0</v>
      </c>
      <c r="N221" s="329">
        <f t="shared" si="497"/>
        <v>0</v>
      </c>
      <c r="O221" s="195"/>
      <c r="P221" s="195"/>
      <c r="Q221" s="195"/>
      <c r="R221" s="366">
        <f t="shared" si="492"/>
        <v>0</v>
      </c>
      <c r="S221" s="372">
        <f t="shared" si="493"/>
        <v>0</v>
      </c>
      <c r="T221" s="372">
        <f t="shared" si="494"/>
        <v>0</v>
      </c>
    </row>
    <row r="222" spans="1:20" s="43" customFormat="1" ht="81" hidden="1" customHeight="1" x14ac:dyDescent="0.25">
      <c r="A222" s="16">
        <v>915</v>
      </c>
      <c r="B222" s="16"/>
      <c r="C222" s="16"/>
      <c r="D222" s="114" t="s">
        <v>291</v>
      </c>
      <c r="E222" s="115" t="s">
        <v>186</v>
      </c>
      <c r="F222" s="207"/>
      <c r="G222" s="208"/>
      <c r="H222" s="209"/>
      <c r="I222" s="195"/>
      <c r="J222" s="195"/>
      <c r="K222" s="195"/>
      <c r="L222" s="196">
        <f t="shared" si="495"/>
        <v>0</v>
      </c>
      <c r="M222" s="329">
        <f t="shared" si="496"/>
        <v>0</v>
      </c>
      <c r="N222" s="329">
        <f t="shared" si="497"/>
        <v>0</v>
      </c>
      <c r="O222" s="195"/>
      <c r="P222" s="195"/>
      <c r="Q222" s="195"/>
      <c r="R222" s="366">
        <f t="shared" si="492"/>
        <v>0</v>
      </c>
      <c r="S222" s="372">
        <f t="shared" si="493"/>
        <v>0</v>
      </c>
      <c r="T222" s="372">
        <f t="shared" si="494"/>
        <v>0</v>
      </c>
    </row>
    <row r="223" spans="1:20" s="13" customFormat="1" ht="41.25" customHeight="1" x14ac:dyDescent="0.25">
      <c r="A223" s="232">
        <v>900</v>
      </c>
      <c r="B223" s="225"/>
      <c r="C223" s="293">
        <v>43</v>
      </c>
      <c r="D223" s="67" t="s">
        <v>366</v>
      </c>
      <c r="E223" s="295" t="s">
        <v>367</v>
      </c>
      <c r="F223" s="198">
        <v>1106.5</v>
      </c>
      <c r="G223" s="198">
        <v>0</v>
      </c>
      <c r="H223" s="199">
        <v>0</v>
      </c>
      <c r="I223" s="199"/>
      <c r="J223" s="199"/>
      <c r="K223" s="199"/>
      <c r="L223" s="118">
        <f t="shared" si="495"/>
        <v>1106.5</v>
      </c>
      <c r="M223" s="118">
        <f t="shared" si="496"/>
        <v>0</v>
      </c>
      <c r="N223" s="118">
        <f t="shared" si="497"/>
        <v>0</v>
      </c>
      <c r="O223" s="199">
        <v>110.8</v>
      </c>
      <c r="P223" s="199"/>
      <c r="Q223" s="199"/>
      <c r="R223" s="365">
        <f t="shared" si="492"/>
        <v>1217.3</v>
      </c>
      <c r="S223" s="365">
        <f t="shared" si="493"/>
        <v>0</v>
      </c>
      <c r="T223" s="365">
        <f t="shared" si="494"/>
        <v>0</v>
      </c>
    </row>
    <row r="224" spans="1:20" s="8" customFormat="1" ht="36" hidden="1" customHeight="1" x14ac:dyDescent="0.25">
      <c r="A224" s="6">
        <v>915</v>
      </c>
      <c r="B224" s="78"/>
      <c r="C224" s="78"/>
      <c r="D224" s="297" t="s">
        <v>352</v>
      </c>
      <c r="E224" s="164" t="s">
        <v>351</v>
      </c>
      <c r="F224" s="197"/>
      <c r="G224" s="197"/>
      <c r="H224" s="195"/>
      <c r="I224" s="195"/>
      <c r="J224" s="195"/>
      <c r="K224" s="195"/>
      <c r="L224" s="196">
        <f t="shared" si="495"/>
        <v>0</v>
      </c>
      <c r="M224" s="196">
        <f t="shared" si="496"/>
        <v>0</v>
      </c>
      <c r="N224" s="196">
        <f t="shared" si="497"/>
        <v>0</v>
      </c>
      <c r="O224" s="195"/>
      <c r="P224" s="195"/>
      <c r="Q224" s="195"/>
      <c r="R224" s="366">
        <f t="shared" si="492"/>
        <v>0</v>
      </c>
      <c r="S224" s="366">
        <f t="shared" si="493"/>
        <v>0</v>
      </c>
      <c r="T224" s="366">
        <f t="shared" si="494"/>
        <v>0</v>
      </c>
    </row>
    <row r="225" spans="1:25" s="35" customFormat="1" ht="36" hidden="1" customHeight="1" x14ac:dyDescent="0.25">
      <c r="A225" s="6">
        <v>915</v>
      </c>
      <c r="B225" s="6"/>
      <c r="C225" s="6"/>
      <c r="D225" s="114" t="s">
        <v>292</v>
      </c>
      <c r="E225" s="115" t="s">
        <v>230</v>
      </c>
      <c r="F225" s="208"/>
      <c r="G225" s="208"/>
      <c r="H225" s="209"/>
      <c r="I225" s="195"/>
      <c r="J225" s="195"/>
      <c r="K225" s="195"/>
      <c r="L225" s="196">
        <f t="shared" si="495"/>
        <v>0</v>
      </c>
      <c r="M225" s="329">
        <f t="shared" si="496"/>
        <v>0</v>
      </c>
      <c r="N225" s="329">
        <f t="shared" si="497"/>
        <v>0</v>
      </c>
      <c r="O225" s="195"/>
      <c r="P225" s="195"/>
      <c r="Q225" s="195"/>
      <c r="R225" s="366">
        <f t="shared" si="492"/>
        <v>0</v>
      </c>
      <c r="S225" s="372">
        <f t="shared" si="493"/>
        <v>0</v>
      </c>
      <c r="T225" s="372">
        <f t="shared" si="494"/>
        <v>0</v>
      </c>
    </row>
    <row r="226" spans="1:25" s="33" customFormat="1" ht="36" hidden="1" customHeight="1" x14ac:dyDescent="0.3">
      <c r="A226" s="6"/>
      <c r="B226" s="78"/>
      <c r="C226" s="78"/>
      <c r="D226" s="114" t="s">
        <v>373</v>
      </c>
      <c r="E226" s="298" t="s">
        <v>374</v>
      </c>
      <c r="F226" s="197">
        <f t="shared" ref="F226:H226" si="498">F227+F228</f>
        <v>0</v>
      </c>
      <c r="G226" s="197">
        <f t="shared" si="498"/>
        <v>0</v>
      </c>
      <c r="H226" s="195">
        <f t="shared" si="498"/>
        <v>0</v>
      </c>
      <c r="I226" s="195"/>
      <c r="J226" s="195"/>
      <c r="K226" s="195"/>
      <c r="L226" s="196">
        <f t="shared" si="495"/>
        <v>0</v>
      </c>
      <c r="M226" s="196">
        <f t="shared" si="496"/>
        <v>0</v>
      </c>
      <c r="N226" s="196">
        <f t="shared" si="497"/>
        <v>0</v>
      </c>
      <c r="O226" s="195"/>
      <c r="P226" s="195"/>
      <c r="Q226" s="195"/>
      <c r="R226" s="366">
        <f t="shared" si="492"/>
        <v>0</v>
      </c>
      <c r="S226" s="366">
        <f t="shared" si="493"/>
        <v>0</v>
      </c>
      <c r="T226" s="366">
        <f t="shared" si="494"/>
        <v>0</v>
      </c>
    </row>
    <row r="227" spans="1:25" s="33" customFormat="1" ht="36" hidden="1" customHeight="1" x14ac:dyDescent="0.3">
      <c r="A227" s="6">
        <v>915</v>
      </c>
      <c r="B227" s="78"/>
      <c r="C227" s="78"/>
      <c r="D227" s="114" t="s">
        <v>432</v>
      </c>
      <c r="E227" s="298" t="s">
        <v>433</v>
      </c>
      <c r="F227" s="197"/>
      <c r="G227" s="197"/>
      <c r="H227" s="195"/>
      <c r="I227" s="195"/>
      <c r="J227" s="195"/>
      <c r="K227" s="195"/>
      <c r="L227" s="196">
        <f t="shared" si="495"/>
        <v>0</v>
      </c>
      <c r="M227" s="196">
        <f t="shared" si="496"/>
        <v>0</v>
      </c>
      <c r="N227" s="196">
        <f t="shared" si="497"/>
        <v>0</v>
      </c>
      <c r="O227" s="195"/>
      <c r="P227" s="195"/>
      <c r="Q227" s="195"/>
      <c r="R227" s="366">
        <f t="shared" si="492"/>
        <v>0</v>
      </c>
      <c r="S227" s="366">
        <f t="shared" si="493"/>
        <v>0</v>
      </c>
      <c r="T227" s="366">
        <f t="shared" si="494"/>
        <v>0</v>
      </c>
    </row>
    <row r="228" spans="1:25" s="33" customFormat="1" ht="36" hidden="1" customHeight="1" x14ac:dyDescent="0.3">
      <c r="A228" s="6">
        <v>915</v>
      </c>
      <c r="B228" s="78"/>
      <c r="C228" s="78"/>
      <c r="D228" s="114" t="s">
        <v>434</v>
      </c>
      <c r="E228" s="298" t="s">
        <v>435</v>
      </c>
      <c r="F228" s="197"/>
      <c r="G228" s="197"/>
      <c r="H228" s="195"/>
      <c r="I228" s="195"/>
      <c r="J228" s="195"/>
      <c r="K228" s="195"/>
      <c r="L228" s="196">
        <f t="shared" si="495"/>
        <v>0</v>
      </c>
      <c r="M228" s="196">
        <f t="shared" si="496"/>
        <v>0</v>
      </c>
      <c r="N228" s="196">
        <f t="shared" si="497"/>
        <v>0</v>
      </c>
      <c r="O228" s="195"/>
      <c r="P228" s="195"/>
      <c r="Q228" s="195"/>
      <c r="R228" s="366">
        <f t="shared" si="492"/>
        <v>0</v>
      </c>
      <c r="S228" s="366">
        <f t="shared" si="493"/>
        <v>0</v>
      </c>
      <c r="T228" s="366">
        <f t="shared" si="494"/>
        <v>0</v>
      </c>
    </row>
    <row r="229" spans="1:25" s="13" customFormat="1" ht="37.5" x14ac:dyDescent="0.3">
      <c r="A229" s="99"/>
      <c r="B229" s="100"/>
      <c r="C229" s="100"/>
      <c r="D229" s="67" t="s">
        <v>293</v>
      </c>
      <c r="E229" s="14" t="s">
        <v>441</v>
      </c>
      <c r="F229" s="12">
        <f>SUM(F230:F264)</f>
        <v>1139782.8999999999</v>
      </c>
      <c r="G229" s="12">
        <f t="shared" ref="G229:H229" si="499">SUM(G230:G264)</f>
        <v>1142661.5999999999</v>
      </c>
      <c r="H229" s="117">
        <f t="shared" si="499"/>
        <v>1142661.5999999999</v>
      </c>
      <c r="I229" s="117">
        <f t="shared" ref="I229" si="500">SUM(I230:I264)</f>
        <v>-18665</v>
      </c>
      <c r="J229" s="117">
        <f t="shared" ref="J229" si="501">SUM(J230:J264)</f>
        <v>-18816</v>
      </c>
      <c r="K229" s="117">
        <f t="shared" ref="K229" si="502">SUM(K230:K264)</f>
        <v>-18816</v>
      </c>
      <c r="L229" s="117">
        <f t="shared" ref="L229" si="503">SUM(L230:L264)</f>
        <v>1121117.8999999999</v>
      </c>
      <c r="M229" s="117">
        <f t="shared" ref="M229" si="504">SUM(M230:M264)</f>
        <v>1123845.5999999999</v>
      </c>
      <c r="N229" s="117">
        <f t="shared" ref="N229:S229" si="505">SUM(N230:N264)</f>
        <v>1123845.5999999999</v>
      </c>
      <c r="O229" s="117">
        <f>SUM(O230:O264)</f>
        <v>-335.29999999999995</v>
      </c>
      <c r="P229" s="117">
        <f t="shared" si="505"/>
        <v>0</v>
      </c>
      <c r="Q229" s="117">
        <f t="shared" si="505"/>
        <v>0</v>
      </c>
      <c r="R229" s="362">
        <f t="shared" si="505"/>
        <v>1120782.5999999999</v>
      </c>
      <c r="S229" s="362">
        <f t="shared" si="505"/>
        <v>1123845.5999999999</v>
      </c>
      <c r="T229" s="362">
        <f t="shared" ref="T229" si="506">SUM(T230:T264)</f>
        <v>1123845.5999999999</v>
      </c>
    </row>
    <row r="230" spans="1:25" s="8" customFormat="1" ht="37.5" hidden="1" x14ac:dyDescent="0.3">
      <c r="A230" s="6">
        <v>900</v>
      </c>
      <c r="B230" s="78"/>
      <c r="C230" s="94">
        <v>26</v>
      </c>
      <c r="D230" s="157" t="s">
        <v>80</v>
      </c>
      <c r="E230" s="160" t="s">
        <v>187</v>
      </c>
      <c r="F230" s="197">
        <v>389</v>
      </c>
      <c r="G230" s="197">
        <v>389</v>
      </c>
      <c r="H230" s="195">
        <v>389</v>
      </c>
      <c r="I230" s="195"/>
      <c r="J230" s="195"/>
      <c r="K230" s="195"/>
      <c r="L230" s="196">
        <f t="shared" si="495"/>
        <v>389</v>
      </c>
      <c r="M230" s="196">
        <f t="shared" si="496"/>
        <v>389</v>
      </c>
      <c r="N230" s="196">
        <f t="shared" si="497"/>
        <v>389</v>
      </c>
      <c r="O230" s="195"/>
      <c r="P230" s="195"/>
      <c r="Q230" s="195"/>
      <c r="R230" s="366">
        <f t="shared" ref="R230:R264" si="507">L230+O230</f>
        <v>389</v>
      </c>
      <c r="S230" s="366">
        <f t="shared" ref="S230:S264" si="508">M230+P230</f>
        <v>389</v>
      </c>
      <c r="T230" s="366">
        <f t="shared" ref="T230:T264" si="509">N230+Q230</f>
        <v>389</v>
      </c>
    </row>
    <row r="231" spans="1:25" s="8" customFormat="1" ht="37.5" hidden="1" x14ac:dyDescent="0.25">
      <c r="A231" s="6">
        <v>855</v>
      </c>
      <c r="B231" s="78"/>
      <c r="C231" s="94">
        <v>30</v>
      </c>
      <c r="D231" s="157" t="s">
        <v>82</v>
      </c>
      <c r="E231" s="162" t="s">
        <v>224</v>
      </c>
      <c r="F231" s="197">
        <v>1280</v>
      </c>
      <c r="G231" s="197">
        <v>1280</v>
      </c>
      <c r="H231" s="195">
        <v>1280</v>
      </c>
      <c r="I231" s="195"/>
      <c r="J231" s="195"/>
      <c r="K231" s="195"/>
      <c r="L231" s="196">
        <f t="shared" si="495"/>
        <v>1280</v>
      </c>
      <c r="M231" s="196">
        <f t="shared" si="496"/>
        <v>1280</v>
      </c>
      <c r="N231" s="196">
        <f t="shared" si="497"/>
        <v>1280</v>
      </c>
      <c r="O231" s="195"/>
      <c r="P231" s="195"/>
      <c r="Q231" s="195"/>
      <c r="R231" s="366">
        <f t="shared" si="507"/>
        <v>1280</v>
      </c>
      <c r="S231" s="366">
        <f t="shared" si="508"/>
        <v>1280</v>
      </c>
      <c r="T231" s="366">
        <f t="shared" si="509"/>
        <v>1280</v>
      </c>
    </row>
    <row r="232" spans="1:25" s="8" customFormat="1" ht="37.5" hidden="1" x14ac:dyDescent="0.3">
      <c r="A232" s="6">
        <v>900</v>
      </c>
      <c r="B232" s="78"/>
      <c r="C232" s="94">
        <v>46</v>
      </c>
      <c r="D232" s="157" t="s">
        <v>96</v>
      </c>
      <c r="E232" s="160" t="s">
        <v>199</v>
      </c>
      <c r="F232" s="197">
        <v>32.799999999999997</v>
      </c>
      <c r="G232" s="197">
        <v>32.799999999999997</v>
      </c>
      <c r="H232" s="195">
        <v>32.799999999999997</v>
      </c>
      <c r="I232" s="195"/>
      <c r="J232" s="195"/>
      <c r="K232" s="195"/>
      <c r="L232" s="196">
        <f t="shared" si="495"/>
        <v>32.799999999999997</v>
      </c>
      <c r="M232" s="196">
        <f t="shared" si="496"/>
        <v>32.799999999999997</v>
      </c>
      <c r="N232" s="196">
        <f t="shared" si="497"/>
        <v>32.799999999999997</v>
      </c>
      <c r="O232" s="195"/>
      <c r="P232" s="195"/>
      <c r="Q232" s="195"/>
      <c r="R232" s="366">
        <f t="shared" si="507"/>
        <v>32.799999999999997</v>
      </c>
      <c r="S232" s="366">
        <f t="shared" si="508"/>
        <v>32.799999999999997</v>
      </c>
      <c r="T232" s="366">
        <f t="shared" si="509"/>
        <v>32.799999999999997</v>
      </c>
    </row>
    <row r="233" spans="1:25" s="8" customFormat="1" ht="37.5" hidden="1" x14ac:dyDescent="0.3">
      <c r="A233" s="6">
        <v>900</v>
      </c>
      <c r="B233" s="78"/>
      <c r="C233" s="94">
        <v>17</v>
      </c>
      <c r="D233" s="157" t="s">
        <v>238</v>
      </c>
      <c r="E233" s="163" t="s">
        <v>225</v>
      </c>
      <c r="F233" s="197">
        <v>0</v>
      </c>
      <c r="G233" s="197">
        <v>2927.7</v>
      </c>
      <c r="H233" s="195">
        <v>2927.7</v>
      </c>
      <c r="I233" s="195"/>
      <c r="J233" s="195"/>
      <c r="K233" s="195"/>
      <c r="L233" s="196">
        <f t="shared" si="495"/>
        <v>0</v>
      </c>
      <c r="M233" s="196">
        <f t="shared" si="496"/>
        <v>2927.7</v>
      </c>
      <c r="N233" s="196">
        <f t="shared" si="497"/>
        <v>2927.7</v>
      </c>
      <c r="O233" s="195"/>
      <c r="P233" s="195"/>
      <c r="Q233" s="195"/>
      <c r="R233" s="366">
        <f t="shared" si="507"/>
        <v>0</v>
      </c>
      <c r="S233" s="366">
        <f t="shared" si="508"/>
        <v>2927.7</v>
      </c>
      <c r="T233" s="366">
        <f t="shared" si="509"/>
        <v>2927.7</v>
      </c>
    </row>
    <row r="234" spans="1:25" s="8" customFormat="1" hidden="1" x14ac:dyDescent="0.3">
      <c r="A234" s="6">
        <v>900</v>
      </c>
      <c r="B234" s="78"/>
      <c r="C234" s="94">
        <v>47</v>
      </c>
      <c r="D234" s="157" t="s">
        <v>101</v>
      </c>
      <c r="E234" s="160" t="s">
        <v>204</v>
      </c>
      <c r="F234" s="197">
        <v>92</v>
      </c>
      <c r="G234" s="197">
        <v>92</v>
      </c>
      <c r="H234" s="195">
        <v>92</v>
      </c>
      <c r="I234" s="195"/>
      <c r="J234" s="195"/>
      <c r="K234" s="195"/>
      <c r="L234" s="196">
        <f t="shared" si="495"/>
        <v>92</v>
      </c>
      <c r="M234" s="196">
        <f t="shared" si="496"/>
        <v>92</v>
      </c>
      <c r="N234" s="196">
        <f t="shared" si="497"/>
        <v>92</v>
      </c>
      <c r="O234" s="195"/>
      <c r="P234" s="195"/>
      <c r="Q234" s="195"/>
      <c r="R234" s="366">
        <f t="shared" si="507"/>
        <v>92</v>
      </c>
      <c r="S234" s="366">
        <f t="shared" si="508"/>
        <v>92</v>
      </c>
      <c r="T234" s="366">
        <f t="shared" si="509"/>
        <v>92</v>
      </c>
    </row>
    <row r="235" spans="1:25" s="2" customFormat="1" ht="55.5" customHeight="1" x14ac:dyDescent="0.3">
      <c r="A235" s="6">
        <v>905</v>
      </c>
      <c r="B235" s="78"/>
      <c r="C235" s="94">
        <v>37</v>
      </c>
      <c r="D235" s="343" t="s">
        <v>102</v>
      </c>
      <c r="E235" s="47" t="s">
        <v>205</v>
      </c>
      <c r="F235" s="202">
        <v>24445</v>
      </c>
      <c r="G235" s="198">
        <v>24596</v>
      </c>
      <c r="H235" s="199">
        <v>24596</v>
      </c>
      <c r="I235" s="199">
        <f>-24445+5780</f>
        <v>-18665</v>
      </c>
      <c r="J235" s="199">
        <f>-24596+5780</f>
        <v>-18816</v>
      </c>
      <c r="K235" s="199">
        <f>-24596+5780</f>
        <v>-18816</v>
      </c>
      <c r="L235" s="118">
        <f t="shared" si="495"/>
        <v>5780</v>
      </c>
      <c r="M235" s="118">
        <f t="shared" si="496"/>
        <v>5780</v>
      </c>
      <c r="N235" s="118">
        <f t="shared" si="497"/>
        <v>5780</v>
      </c>
      <c r="O235" s="199">
        <v>-294.39999999999998</v>
      </c>
      <c r="P235" s="199"/>
      <c r="Q235" s="199"/>
      <c r="R235" s="365">
        <f t="shared" si="507"/>
        <v>5485.6</v>
      </c>
      <c r="S235" s="365">
        <f t="shared" si="508"/>
        <v>5780</v>
      </c>
      <c r="T235" s="365">
        <f t="shared" si="509"/>
        <v>5780</v>
      </c>
    </row>
    <row r="236" spans="1:25" s="43" customFormat="1" ht="8.25" hidden="1" customHeight="1" x14ac:dyDescent="0.25">
      <c r="A236" s="6">
        <v>911</v>
      </c>
      <c r="B236" s="6"/>
      <c r="C236" s="6"/>
      <c r="D236" s="342" t="s">
        <v>81</v>
      </c>
      <c r="E236" s="115" t="s">
        <v>188</v>
      </c>
      <c r="F236" s="208"/>
      <c r="G236" s="208"/>
      <c r="H236" s="209"/>
      <c r="I236" s="195"/>
      <c r="J236" s="195"/>
      <c r="K236" s="195"/>
      <c r="L236" s="196">
        <f t="shared" si="495"/>
        <v>0</v>
      </c>
      <c r="M236" s="329">
        <f t="shared" si="496"/>
        <v>0</v>
      </c>
      <c r="N236" s="329">
        <f t="shared" si="497"/>
        <v>0</v>
      </c>
      <c r="O236" s="199"/>
      <c r="P236" s="195"/>
      <c r="Q236" s="195"/>
      <c r="R236" s="366">
        <f t="shared" si="507"/>
        <v>0</v>
      </c>
      <c r="S236" s="372">
        <f t="shared" si="508"/>
        <v>0</v>
      </c>
      <c r="T236" s="372">
        <f t="shared" si="509"/>
        <v>0</v>
      </c>
    </row>
    <row r="237" spans="1:25" s="13" customFormat="1" ht="56.25" x14ac:dyDescent="0.25">
      <c r="A237" s="232">
        <v>911</v>
      </c>
      <c r="B237" s="225"/>
      <c r="C237" s="293">
        <v>19</v>
      </c>
      <c r="D237" s="343" t="s">
        <v>84</v>
      </c>
      <c r="E237" s="15" t="s">
        <v>294</v>
      </c>
      <c r="F237" s="198">
        <v>211240.2</v>
      </c>
      <c r="G237" s="198">
        <v>211240.2</v>
      </c>
      <c r="H237" s="199">
        <v>211240.2</v>
      </c>
      <c r="I237" s="199"/>
      <c r="J237" s="199"/>
      <c r="K237" s="199"/>
      <c r="L237" s="118">
        <f t="shared" si="495"/>
        <v>211240.2</v>
      </c>
      <c r="M237" s="118">
        <f t="shared" si="496"/>
        <v>211240.2</v>
      </c>
      <c r="N237" s="118">
        <f t="shared" si="497"/>
        <v>211240.2</v>
      </c>
      <c r="O237" s="199">
        <v>-29.4</v>
      </c>
      <c r="P237" s="199"/>
      <c r="Q237" s="199"/>
      <c r="R237" s="365">
        <f t="shared" si="507"/>
        <v>211210.80000000002</v>
      </c>
      <c r="S237" s="365">
        <f t="shared" si="508"/>
        <v>211240.2</v>
      </c>
      <c r="T237" s="365">
        <f t="shared" si="509"/>
        <v>211240.2</v>
      </c>
      <c r="Y237" s="303"/>
    </row>
    <row r="238" spans="1:25" s="13" customFormat="1" ht="75" x14ac:dyDescent="0.25">
      <c r="A238" s="232">
        <v>911</v>
      </c>
      <c r="B238" s="225"/>
      <c r="C238" s="293">
        <v>22</v>
      </c>
      <c r="D238" s="343" t="s">
        <v>85</v>
      </c>
      <c r="E238" s="15" t="s">
        <v>295</v>
      </c>
      <c r="F238" s="198">
        <v>338819.1</v>
      </c>
      <c r="G238" s="198">
        <v>338819.1</v>
      </c>
      <c r="H238" s="199">
        <v>338819.1</v>
      </c>
      <c r="I238" s="199"/>
      <c r="J238" s="199"/>
      <c r="K238" s="199"/>
      <c r="L238" s="118">
        <f t="shared" si="495"/>
        <v>338819.1</v>
      </c>
      <c r="M238" s="118">
        <f t="shared" si="496"/>
        <v>338819.1</v>
      </c>
      <c r="N238" s="118">
        <f t="shared" si="497"/>
        <v>338819.1</v>
      </c>
      <c r="O238" s="199">
        <v>2.9</v>
      </c>
      <c r="P238" s="199"/>
      <c r="Q238" s="199"/>
      <c r="R238" s="365">
        <f t="shared" si="507"/>
        <v>338822</v>
      </c>
      <c r="S238" s="365">
        <f t="shared" si="508"/>
        <v>338819.1</v>
      </c>
      <c r="T238" s="365">
        <f t="shared" si="509"/>
        <v>338819.1</v>
      </c>
    </row>
    <row r="239" spans="1:25" s="2" customFormat="1" ht="37.5" hidden="1" x14ac:dyDescent="0.3">
      <c r="A239" s="6">
        <v>911</v>
      </c>
      <c r="B239" s="78"/>
      <c r="C239" s="94">
        <v>21</v>
      </c>
      <c r="D239" s="343" t="s">
        <v>92</v>
      </c>
      <c r="E239" s="160" t="s">
        <v>195</v>
      </c>
      <c r="F239" s="197">
        <v>40441.599999999999</v>
      </c>
      <c r="G239" s="197">
        <v>40441.599999999999</v>
      </c>
      <c r="H239" s="195">
        <v>40441.599999999999</v>
      </c>
      <c r="I239" s="195"/>
      <c r="J239" s="195"/>
      <c r="K239" s="195"/>
      <c r="L239" s="196">
        <f t="shared" si="495"/>
        <v>40441.599999999999</v>
      </c>
      <c r="M239" s="196">
        <f t="shared" si="496"/>
        <v>40441.599999999999</v>
      </c>
      <c r="N239" s="196">
        <f t="shared" si="497"/>
        <v>40441.599999999999</v>
      </c>
      <c r="O239" s="199"/>
      <c r="P239" s="195"/>
      <c r="Q239" s="195"/>
      <c r="R239" s="366">
        <f t="shared" si="507"/>
        <v>40441.599999999999</v>
      </c>
      <c r="S239" s="366">
        <f t="shared" si="508"/>
        <v>40441.599999999999</v>
      </c>
      <c r="T239" s="366">
        <f t="shared" si="509"/>
        <v>40441.599999999999</v>
      </c>
    </row>
    <row r="240" spans="1:25" s="8" customFormat="1" ht="37.5" hidden="1" x14ac:dyDescent="0.3">
      <c r="A240" s="6">
        <v>911</v>
      </c>
      <c r="B240" s="78"/>
      <c r="C240" s="94">
        <v>23</v>
      </c>
      <c r="D240" s="343" t="s">
        <v>93</v>
      </c>
      <c r="E240" s="163" t="s">
        <v>196</v>
      </c>
      <c r="F240" s="197">
        <v>1942.5</v>
      </c>
      <c r="G240" s="197">
        <v>1942.5</v>
      </c>
      <c r="H240" s="195">
        <v>1942.5</v>
      </c>
      <c r="I240" s="195"/>
      <c r="J240" s="195"/>
      <c r="K240" s="195"/>
      <c r="L240" s="196">
        <f t="shared" si="495"/>
        <v>1942.5</v>
      </c>
      <c r="M240" s="196">
        <f t="shared" si="496"/>
        <v>1942.5</v>
      </c>
      <c r="N240" s="196">
        <f t="shared" si="497"/>
        <v>1942.5</v>
      </c>
      <c r="O240" s="199"/>
      <c r="P240" s="195"/>
      <c r="Q240" s="195"/>
      <c r="R240" s="366">
        <f t="shared" si="507"/>
        <v>1942.5</v>
      </c>
      <c r="S240" s="366">
        <f t="shared" si="508"/>
        <v>1942.5</v>
      </c>
      <c r="T240" s="366">
        <f t="shared" si="509"/>
        <v>1942.5</v>
      </c>
    </row>
    <row r="241" spans="1:20" s="13" customFormat="1" ht="56.25" x14ac:dyDescent="0.3">
      <c r="A241" s="232">
        <v>911</v>
      </c>
      <c r="B241" s="225"/>
      <c r="C241" s="293">
        <v>31</v>
      </c>
      <c r="D241" s="343" t="s">
        <v>94</v>
      </c>
      <c r="E241" s="47" t="s">
        <v>197</v>
      </c>
      <c r="F241" s="198">
        <v>79.2</v>
      </c>
      <c r="G241" s="198">
        <v>79.2</v>
      </c>
      <c r="H241" s="199">
        <v>79.2</v>
      </c>
      <c r="I241" s="199"/>
      <c r="J241" s="199"/>
      <c r="K241" s="199"/>
      <c r="L241" s="118">
        <f t="shared" si="495"/>
        <v>79.2</v>
      </c>
      <c r="M241" s="118">
        <f t="shared" si="496"/>
        <v>79.2</v>
      </c>
      <c r="N241" s="118">
        <f t="shared" si="497"/>
        <v>79.2</v>
      </c>
      <c r="O241" s="199">
        <v>-14.4</v>
      </c>
      <c r="P241" s="199"/>
      <c r="Q241" s="199"/>
      <c r="R241" s="365">
        <f t="shared" si="507"/>
        <v>64.8</v>
      </c>
      <c r="S241" s="365">
        <f t="shared" si="508"/>
        <v>79.2</v>
      </c>
      <c r="T241" s="365">
        <f t="shared" si="509"/>
        <v>79.2</v>
      </c>
    </row>
    <row r="242" spans="1:20" s="8" customFormat="1" ht="37.5" hidden="1" x14ac:dyDescent="0.25">
      <c r="A242" s="6">
        <v>911</v>
      </c>
      <c r="B242" s="78"/>
      <c r="C242" s="94">
        <v>32</v>
      </c>
      <c r="D242" s="159" t="s">
        <v>95</v>
      </c>
      <c r="E242" s="155" t="s">
        <v>198</v>
      </c>
      <c r="F242" s="197">
        <v>456</v>
      </c>
      <c r="G242" s="197">
        <v>456</v>
      </c>
      <c r="H242" s="195">
        <v>456</v>
      </c>
      <c r="I242" s="195"/>
      <c r="J242" s="195"/>
      <c r="K242" s="195"/>
      <c r="L242" s="196">
        <f t="shared" si="495"/>
        <v>456</v>
      </c>
      <c r="M242" s="196">
        <f t="shared" si="496"/>
        <v>456</v>
      </c>
      <c r="N242" s="196">
        <f t="shared" si="497"/>
        <v>456</v>
      </c>
      <c r="O242" s="195"/>
      <c r="P242" s="195"/>
      <c r="Q242" s="195"/>
      <c r="R242" s="366">
        <f t="shared" si="507"/>
        <v>456</v>
      </c>
      <c r="S242" s="366">
        <f t="shared" si="508"/>
        <v>456</v>
      </c>
      <c r="T242" s="366">
        <f t="shared" si="509"/>
        <v>456</v>
      </c>
    </row>
    <row r="243" spans="1:20" s="8" customFormat="1" ht="37.5" hidden="1" x14ac:dyDescent="0.25">
      <c r="A243" s="6">
        <v>911</v>
      </c>
      <c r="B243" s="78"/>
      <c r="C243" s="78"/>
      <c r="D243" s="159" t="s">
        <v>296</v>
      </c>
      <c r="E243" s="155" t="s">
        <v>183</v>
      </c>
      <c r="F243" s="197"/>
      <c r="G243" s="197"/>
      <c r="H243" s="195"/>
      <c r="I243" s="195"/>
      <c r="J243" s="195"/>
      <c r="K243" s="195"/>
      <c r="L243" s="196">
        <f t="shared" si="495"/>
        <v>0</v>
      </c>
      <c r="M243" s="196">
        <f t="shared" si="496"/>
        <v>0</v>
      </c>
      <c r="N243" s="196">
        <f t="shared" si="497"/>
        <v>0</v>
      </c>
      <c r="O243" s="195"/>
      <c r="P243" s="195"/>
      <c r="Q243" s="195"/>
      <c r="R243" s="366">
        <f t="shared" si="507"/>
        <v>0</v>
      </c>
      <c r="S243" s="366">
        <f t="shared" si="508"/>
        <v>0</v>
      </c>
      <c r="T243" s="366">
        <f t="shared" si="509"/>
        <v>0</v>
      </c>
    </row>
    <row r="244" spans="1:20" s="2" customFormat="1" hidden="1" x14ac:dyDescent="0.25">
      <c r="A244" s="6">
        <v>911</v>
      </c>
      <c r="B244" s="78"/>
      <c r="C244" s="94">
        <v>34</v>
      </c>
      <c r="D244" s="159" t="s">
        <v>103</v>
      </c>
      <c r="E244" s="155" t="s">
        <v>206</v>
      </c>
      <c r="F244" s="197">
        <v>1604</v>
      </c>
      <c r="G244" s="197">
        <v>1604</v>
      </c>
      <c r="H244" s="195">
        <v>1604</v>
      </c>
      <c r="I244" s="195"/>
      <c r="J244" s="195"/>
      <c r="K244" s="195"/>
      <c r="L244" s="196">
        <f t="shared" si="495"/>
        <v>1604</v>
      </c>
      <c r="M244" s="196">
        <f t="shared" si="496"/>
        <v>1604</v>
      </c>
      <c r="N244" s="196">
        <f t="shared" si="497"/>
        <v>1604</v>
      </c>
      <c r="O244" s="195"/>
      <c r="P244" s="195"/>
      <c r="Q244" s="195"/>
      <c r="R244" s="366">
        <f t="shared" si="507"/>
        <v>1604</v>
      </c>
      <c r="S244" s="366">
        <f t="shared" si="508"/>
        <v>1604</v>
      </c>
      <c r="T244" s="366">
        <f t="shared" si="509"/>
        <v>1604</v>
      </c>
    </row>
    <row r="245" spans="1:20" s="13" customFormat="1" hidden="1" x14ac:dyDescent="0.25">
      <c r="A245" s="6">
        <v>911</v>
      </c>
      <c r="B245" s="78"/>
      <c r="C245" s="94">
        <v>25</v>
      </c>
      <c r="D245" s="159" t="s">
        <v>297</v>
      </c>
      <c r="E245" s="161" t="s">
        <v>179</v>
      </c>
      <c r="F245" s="197">
        <v>3650.2</v>
      </c>
      <c r="G245" s="197">
        <v>3650.2</v>
      </c>
      <c r="H245" s="195">
        <v>3650.2</v>
      </c>
      <c r="I245" s="195"/>
      <c r="J245" s="195"/>
      <c r="K245" s="195"/>
      <c r="L245" s="196">
        <f t="shared" si="495"/>
        <v>3650.2</v>
      </c>
      <c r="M245" s="196">
        <f t="shared" si="496"/>
        <v>3650.2</v>
      </c>
      <c r="N245" s="196">
        <f t="shared" si="497"/>
        <v>3650.2</v>
      </c>
      <c r="O245" s="195"/>
      <c r="P245" s="195"/>
      <c r="Q245" s="195"/>
      <c r="R245" s="366">
        <f t="shared" si="507"/>
        <v>3650.2</v>
      </c>
      <c r="S245" s="366">
        <f t="shared" si="508"/>
        <v>3650.2</v>
      </c>
      <c r="T245" s="366">
        <f t="shared" si="509"/>
        <v>3650.2</v>
      </c>
    </row>
    <row r="246" spans="1:20" s="13" customFormat="1" ht="37.5" hidden="1" x14ac:dyDescent="0.25">
      <c r="A246" s="6">
        <v>911</v>
      </c>
      <c r="B246" s="78"/>
      <c r="C246" s="94">
        <v>36</v>
      </c>
      <c r="D246" s="159" t="s">
        <v>296</v>
      </c>
      <c r="E246" s="155" t="s">
        <v>313</v>
      </c>
      <c r="F246" s="197">
        <v>160</v>
      </c>
      <c r="G246" s="197">
        <v>160</v>
      </c>
      <c r="H246" s="195">
        <v>160</v>
      </c>
      <c r="I246" s="195"/>
      <c r="J246" s="195"/>
      <c r="K246" s="195"/>
      <c r="L246" s="196">
        <f t="shared" si="495"/>
        <v>160</v>
      </c>
      <c r="M246" s="196">
        <f t="shared" si="496"/>
        <v>160</v>
      </c>
      <c r="N246" s="196">
        <f t="shared" si="497"/>
        <v>160</v>
      </c>
      <c r="O246" s="195"/>
      <c r="P246" s="195"/>
      <c r="Q246" s="195"/>
      <c r="R246" s="366">
        <f t="shared" si="507"/>
        <v>160</v>
      </c>
      <c r="S246" s="366">
        <f t="shared" si="508"/>
        <v>160</v>
      </c>
      <c r="T246" s="366">
        <f t="shared" si="509"/>
        <v>160</v>
      </c>
    </row>
    <row r="247" spans="1:20" s="13" customFormat="1" ht="105" hidden="1" customHeight="1" x14ac:dyDescent="0.25">
      <c r="A247" s="6">
        <v>911</v>
      </c>
      <c r="B247" s="78"/>
      <c r="C247" s="94">
        <v>33</v>
      </c>
      <c r="D247" s="159" t="s">
        <v>83</v>
      </c>
      <c r="E247" s="155" t="s">
        <v>314</v>
      </c>
      <c r="F247" s="197">
        <v>2834.2</v>
      </c>
      <c r="G247" s="197">
        <v>2834.2</v>
      </c>
      <c r="H247" s="195">
        <v>2834.2</v>
      </c>
      <c r="I247" s="195"/>
      <c r="J247" s="195"/>
      <c r="K247" s="195"/>
      <c r="L247" s="196">
        <f t="shared" si="495"/>
        <v>2834.2</v>
      </c>
      <c r="M247" s="196">
        <f t="shared" si="496"/>
        <v>2834.2</v>
      </c>
      <c r="N247" s="196">
        <f t="shared" si="497"/>
        <v>2834.2</v>
      </c>
      <c r="O247" s="195"/>
      <c r="P247" s="195"/>
      <c r="Q247" s="195"/>
      <c r="R247" s="366">
        <f t="shared" si="507"/>
        <v>2834.2</v>
      </c>
      <c r="S247" s="366">
        <f t="shared" si="508"/>
        <v>2834.2</v>
      </c>
      <c r="T247" s="366">
        <f t="shared" si="509"/>
        <v>2834.2</v>
      </c>
    </row>
    <row r="248" spans="1:20" s="8" customFormat="1" hidden="1" x14ac:dyDescent="0.3">
      <c r="A248" s="6">
        <v>915</v>
      </c>
      <c r="B248" s="78"/>
      <c r="C248" s="94">
        <v>1</v>
      </c>
      <c r="D248" s="159" t="s">
        <v>86</v>
      </c>
      <c r="E248" s="160" t="s">
        <v>189</v>
      </c>
      <c r="F248" s="197">
        <v>1656</v>
      </c>
      <c r="G248" s="197">
        <v>1656</v>
      </c>
      <c r="H248" s="195">
        <v>1656</v>
      </c>
      <c r="I248" s="195"/>
      <c r="J248" s="195"/>
      <c r="K248" s="195"/>
      <c r="L248" s="196">
        <f t="shared" si="495"/>
        <v>1656</v>
      </c>
      <c r="M248" s="196">
        <f t="shared" si="496"/>
        <v>1656</v>
      </c>
      <c r="N248" s="196">
        <f t="shared" si="497"/>
        <v>1656</v>
      </c>
      <c r="O248" s="195"/>
      <c r="P248" s="195"/>
      <c r="Q248" s="195"/>
      <c r="R248" s="366">
        <f t="shared" si="507"/>
        <v>1656</v>
      </c>
      <c r="S248" s="366">
        <f t="shared" si="508"/>
        <v>1656</v>
      </c>
      <c r="T248" s="366">
        <f t="shared" si="509"/>
        <v>1656</v>
      </c>
    </row>
    <row r="249" spans="1:20" s="8" customFormat="1" ht="75" hidden="1" x14ac:dyDescent="0.25">
      <c r="A249" s="6">
        <v>915</v>
      </c>
      <c r="B249" s="78"/>
      <c r="C249" s="94">
        <v>2</v>
      </c>
      <c r="D249" s="159" t="s">
        <v>87</v>
      </c>
      <c r="E249" s="155" t="s">
        <v>190</v>
      </c>
      <c r="F249" s="197">
        <v>28.8</v>
      </c>
      <c r="G249" s="197">
        <v>28.8</v>
      </c>
      <c r="H249" s="195">
        <v>28.8</v>
      </c>
      <c r="I249" s="195"/>
      <c r="J249" s="195"/>
      <c r="K249" s="195"/>
      <c r="L249" s="196">
        <f t="shared" si="495"/>
        <v>28.8</v>
      </c>
      <c r="M249" s="196">
        <f t="shared" si="496"/>
        <v>28.8</v>
      </c>
      <c r="N249" s="196">
        <f t="shared" si="497"/>
        <v>28.8</v>
      </c>
      <c r="O249" s="195"/>
      <c r="P249" s="195"/>
      <c r="Q249" s="195"/>
      <c r="R249" s="366">
        <f t="shared" si="507"/>
        <v>28.8</v>
      </c>
      <c r="S249" s="366">
        <f t="shared" si="508"/>
        <v>28.8</v>
      </c>
      <c r="T249" s="366">
        <f t="shared" si="509"/>
        <v>28.8</v>
      </c>
    </row>
    <row r="250" spans="1:20" s="35" customFormat="1" ht="18.75" hidden="1" customHeight="1" x14ac:dyDescent="0.25">
      <c r="A250" s="6">
        <v>915</v>
      </c>
      <c r="B250" s="78"/>
      <c r="C250" s="94">
        <v>6</v>
      </c>
      <c r="D250" s="159" t="s">
        <v>88</v>
      </c>
      <c r="E250" s="155" t="s">
        <v>191</v>
      </c>
      <c r="F250" s="197">
        <v>48</v>
      </c>
      <c r="G250" s="197">
        <v>48</v>
      </c>
      <c r="H250" s="195">
        <v>48</v>
      </c>
      <c r="I250" s="195"/>
      <c r="J250" s="195"/>
      <c r="K250" s="195"/>
      <c r="L250" s="196">
        <f t="shared" si="495"/>
        <v>48</v>
      </c>
      <c r="M250" s="196">
        <f t="shared" si="496"/>
        <v>48</v>
      </c>
      <c r="N250" s="196">
        <f t="shared" si="497"/>
        <v>48</v>
      </c>
      <c r="O250" s="195"/>
      <c r="P250" s="195"/>
      <c r="Q250" s="195"/>
      <c r="R250" s="366">
        <f t="shared" si="507"/>
        <v>48</v>
      </c>
      <c r="S250" s="366">
        <f t="shared" si="508"/>
        <v>48</v>
      </c>
      <c r="T250" s="366">
        <f t="shared" si="509"/>
        <v>48</v>
      </c>
    </row>
    <row r="251" spans="1:20" s="43" customFormat="1" ht="37.5" hidden="1" customHeight="1" x14ac:dyDescent="0.25">
      <c r="A251" s="16">
        <v>915</v>
      </c>
      <c r="B251" s="16"/>
      <c r="C251" s="16"/>
      <c r="D251" s="71" t="s">
        <v>89</v>
      </c>
      <c r="E251" s="155" t="s">
        <v>192</v>
      </c>
      <c r="F251" s="207"/>
      <c r="G251" s="207"/>
      <c r="H251" s="212"/>
      <c r="I251" s="195"/>
      <c r="J251" s="195"/>
      <c r="K251" s="195"/>
      <c r="L251" s="196">
        <f t="shared" si="495"/>
        <v>0</v>
      </c>
      <c r="M251" s="196">
        <f t="shared" si="496"/>
        <v>0</v>
      </c>
      <c r="N251" s="196">
        <f t="shared" si="497"/>
        <v>0</v>
      </c>
      <c r="O251" s="195"/>
      <c r="P251" s="195"/>
      <c r="Q251" s="195"/>
      <c r="R251" s="366">
        <f t="shared" si="507"/>
        <v>0</v>
      </c>
      <c r="S251" s="366">
        <f t="shared" si="508"/>
        <v>0</v>
      </c>
      <c r="T251" s="366">
        <f t="shared" si="509"/>
        <v>0</v>
      </c>
    </row>
    <row r="252" spans="1:20" s="2" customFormat="1" ht="59.25" hidden="1" customHeight="1" x14ac:dyDescent="0.25">
      <c r="A252" s="6">
        <v>915</v>
      </c>
      <c r="B252" s="78"/>
      <c r="C252" s="94">
        <v>10</v>
      </c>
      <c r="D252" s="159" t="s">
        <v>90</v>
      </c>
      <c r="E252" s="155" t="s">
        <v>193</v>
      </c>
      <c r="F252" s="197">
        <v>40854.1</v>
      </c>
      <c r="G252" s="197">
        <v>40854.1</v>
      </c>
      <c r="H252" s="195">
        <v>40854.1</v>
      </c>
      <c r="I252" s="195"/>
      <c r="J252" s="195"/>
      <c r="K252" s="195"/>
      <c r="L252" s="196">
        <f t="shared" si="495"/>
        <v>40854.1</v>
      </c>
      <c r="M252" s="196">
        <f t="shared" si="496"/>
        <v>40854.1</v>
      </c>
      <c r="N252" s="196">
        <f t="shared" si="497"/>
        <v>40854.1</v>
      </c>
      <c r="O252" s="195"/>
      <c r="P252" s="195"/>
      <c r="Q252" s="195"/>
      <c r="R252" s="366">
        <f t="shared" si="507"/>
        <v>40854.1</v>
      </c>
      <c r="S252" s="366">
        <f t="shared" si="508"/>
        <v>40854.1</v>
      </c>
      <c r="T252" s="366">
        <f t="shared" si="509"/>
        <v>40854.1</v>
      </c>
    </row>
    <row r="253" spans="1:20" s="43" customFormat="1" ht="42.75" hidden="1" customHeight="1" x14ac:dyDescent="0.25">
      <c r="A253" s="16">
        <v>915</v>
      </c>
      <c r="B253" s="16"/>
      <c r="C253" s="16"/>
      <c r="D253" s="71" t="s">
        <v>91</v>
      </c>
      <c r="E253" s="155" t="s">
        <v>194</v>
      </c>
      <c r="F253" s="207"/>
      <c r="G253" s="207"/>
      <c r="H253" s="212"/>
      <c r="I253" s="195"/>
      <c r="J253" s="195"/>
      <c r="K253" s="195"/>
      <c r="L253" s="196">
        <f t="shared" si="495"/>
        <v>0</v>
      </c>
      <c r="M253" s="196">
        <f t="shared" si="496"/>
        <v>0</v>
      </c>
      <c r="N253" s="196">
        <f t="shared" si="497"/>
        <v>0</v>
      </c>
      <c r="O253" s="195"/>
      <c r="P253" s="195"/>
      <c r="Q253" s="195"/>
      <c r="R253" s="366">
        <f t="shared" si="507"/>
        <v>0</v>
      </c>
      <c r="S253" s="366">
        <f t="shared" si="508"/>
        <v>0</v>
      </c>
      <c r="T253" s="366">
        <f t="shared" si="509"/>
        <v>0</v>
      </c>
    </row>
    <row r="254" spans="1:20" s="2" customFormat="1" ht="37.5" hidden="1" x14ac:dyDescent="0.3">
      <c r="A254" s="6">
        <v>915</v>
      </c>
      <c r="B254" s="78"/>
      <c r="C254" s="94">
        <v>8</v>
      </c>
      <c r="D254" s="159" t="s">
        <v>104</v>
      </c>
      <c r="E254" s="160" t="s">
        <v>207</v>
      </c>
      <c r="F254" s="197">
        <v>925.6</v>
      </c>
      <c r="G254" s="197">
        <v>925.6</v>
      </c>
      <c r="H254" s="195">
        <v>925.6</v>
      </c>
      <c r="I254" s="195"/>
      <c r="J254" s="195"/>
      <c r="K254" s="195"/>
      <c r="L254" s="196">
        <f t="shared" si="495"/>
        <v>925.6</v>
      </c>
      <c r="M254" s="196">
        <f t="shared" si="496"/>
        <v>925.6</v>
      </c>
      <c r="N254" s="196">
        <f t="shared" si="497"/>
        <v>925.6</v>
      </c>
      <c r="O254" s="195"/>
      <c r="P254" s="195"/>
      <c r="Q254" s="195"/>
      <c r="R254" s="366">
        <f t="shared" si="507"/>
        <v>925.6</v>
      </c>
      <c r="S254" s="366">
        <f t="shared" si="508"/>
        <v>925.6</v>
      </c>
      <c r="T254" s="366">
        <f t="shared" si="509"/>
        <v>925.6</v>
      </c>
    </row>
    <row r="255" spans="1:20" s="2" customFormat="1" ht="37.5" hidden="1" x14ac:dyDescent="0.3">
      <c r="A255" s="6">
        <v>915</v>
      </c>
      <c r="B255" s="78"/>
      <c r="C255" s="94">
        <v>13</v>
      </c>
      <c r="D255" s="159" t="s">
        <v>105</v>
      </c>
      <c r="E255" s="160" t="s">
        <v>208</v>
      </c>
      <c r="F255" s="197">
        <v>22575.9</v>
      </c>
      <c r="G255" s="197">
        <v>22575.9</v>
      </c>
      <c r="H255" s="195">
        <v>22575.9</v>
      </c>
      <c r="I255" s="195"/>
      <c r="J255" s="195"/>
      <c r="K255" s="195"/>
      <c r="L255" s="196">
        <f t="shared" si="495"/>
        <v>22575.9</v>
      </c>
      <c r="M255" s="196">
        <f t="shared" si="496"/>
        <v>22575.9</v>
      </c>
      <c r="N255" s="196">
        <f t="shared" si="497"/>
        <v>22575.9</v>
      </c>
      <c r="O255" s="195"/>
      <c r="P255" s="195"/>
      <c r="Q255" s="195"/>
      <c r="R255" s="366">
        <f t="shared" si="507"/>
        <v>22575.9</v>
      </c>
      <c r="S255" s="366">
        <f t="shared" si="508"/>
        <v>22575.9</v>
      </c>
      <c r="T255" s="366">
        <f t="shared" si="509"/>
        <v>22575.9</v>
      </c>
    </row>
    <row r="256" spans="1:20" s="2" customFormat="1" hidden="1" x14ac:dyDescent="0.3">
      <c r="A256" s="6">
        <v>915</v>
      </c>
      <c r="B256" s="78"/>
      <c r="C256" s="94">
        <v>9</v>
      </c>
      <c r="D256" s="159" t="s">
        <v>97</v>
      </c>
      <c r="E256" s="160" t="s">
        <v>200</v>
      </c>
      <c r="F256" s="197">
        <v>3138.5</v>
      </c>
      <c r="G256" s="197">
        <v>3138.5</v>
      </c>
      <c r="H256" s="195">
        <v>3138.5</v>
      </c>
      <c r="I256" s="195"/>
      <c r="J256" s="195"/>
      <c r="K256" s="195"/>
      <c r="L256" s="196">
        <f t="shared" si="495"/>
        <v>3138.5</v>
      </c>
      <c r="M256" s="196">
        <f t="shared" si="496"/>
        <v>3138.5</v>
      </c>
      <c r="N256" s="196">
        <f t="shared" si="497"/>
        <v>3138.5</v>
      </c>
      <c r="O256" s="195"/>
      <c r="P256" s="195"/>
      <c r="Q256" s="195"/>
      <c r="R256" s="366">
        <f t="shared" si="507"/>
        <v>3138.5</v>
      </c>
      <c r="S256" s="366">
        <f t="shared" si="508"/>
        <v>3138.5</v>
      </c>
      <c r="T256" s="366">
        <f t="shared" si="509"/>
        <v>3138.5</v>
      </c>
    </row>
    <row r="257" spans="1:20" s="8" customFormat="1" hidden="1" x14ac:dyDescent="0.25">
      <c r="A257" s="6">
        <v>915</v>
      </c>
      <c r="B257" s="78"/>
      <c r="C257" s="94">
        <v>4</v>
      </c>
      <c r="D257" s="159" t="s">
        <v>98</v>
      </c>
      <c r="E257" s="155" t="s">
        <v>201</v>
      </c>
      <c r="F257" s="197">
        <v>24</v>
      </c>
      <c r="G257" s="197">
        <v>24</v>
      </c>
      <c r="H257" s="195">
        <v>24</v>
      </c>
      <c r="I257" s="195"/>
      <c r="J257" s="195"/>
      <c r="K257" s="195"/>
      <c r="L257" s="196">
        <f t="shared" si="495"/>
        <v>24</v>
      </c>
      <c r="M257" s="196">
        <f t="shared" si="496"/>
        <v>24</v>
      </c>
      <c r="N257" s="196">
        <f t="shared" si="497"/>
        <v>24</v>
      </c>
      <c r="O257" s="195"/>
      <c r="P257" s="195"/>
      <c r="Q257" s="195"/>
      <c r="R257" s="366">
        <f t="shared" si="507"/>
        <v>24</v>
      </c>
      <c r="S257" s="366">
        <f t="shared" si="508"/>
        <v>24</v>
      </c>
      <c r="T257" s="366">
        <f t="shared" si="509"/>
        <v>24</v>
      </c>
    </row>
    <row r="258" spans="1:20" s="43" customFormat="1" ht="48.75" hidden="1" customHeight="1" x14ac:dyDescent="0.25">
      <c r="A258" s="6">
        <v>915</v>
      </c>
      <c r="B258" s="78"/>
      <c r="C258" s="78"/>
      <c r="D258" s="159" t="s">
        <v>360</v>
      </c>
      <c r="E258" s="161" t="s">
        <v>361</v>
      </c>
      <c r="F258" s="197"/>
      <c r="G258" s="197"/>
      <c r="H258" s="195"/>
      <c r="I258" s="195"/>
      <c r="J258" s="195"/>
      <c r="K258" s="195"/>
      <c r="L258" s="196">
        <f t="shared" si="495"/>
        <v>0</v>
      </c>
      <c r="M258" s="196">
        <f t="shared" si="496"/>
        <v>0</v>
      </c>
      <c r="N258" s="196">
        <f t="shared" si="497"/>
        <v>0</v>
      </c>
      <c r="O258" s="195"/>
      <c r="P258" s="195"/>
      <c r="Q258" s="195"/>
      <c r="R258" s="366">
        <f t="shared" si="507"/>
        <v>0</v>
      </c>
      <c r="S258" s="366">
        <f t="shared" si="508"/>
        <v>0</v>
      </c>
      <c r="T258" s="366">
        <f t="shared" si="509"/>
        <v>0</v>
      </c>
    </row>
    <row r="259" spans="1:20" s="8" customFormat="1" ht="56.25" hidden="1" x14ac:dyDescent="0.3">
      <c r="A259" s="6">
        <v>915</v>
      </c>
      <c r="B259" s="78"/>
      <c r="C259" s="78"/>
      <c r="D259" s="159" t="s">
        <v>99</v>
      </c>
      <c r="E259" s="160" t="s">
        <v>202</v>
      </c>
      <c r="F259" s="197"/>
      <c r="G259" s="197"/>
      <c r="H259" s="195"/>
      <c r="I259" s="195"/>
      <c r="J259" s="195"/>
      <c r="K259" s="195"/>
      <c r="L259" s="196">
        <f t="shared" si="495"/>
        <v>0</v>
      </c>
      <c r="M259" s="196">
        <f t="shared" si="496"/>
        <v>0</v>
      </c>
      <c r="N259" s="196">
        <f t="shared" si="497"/>
        <v>0</v>
      </c>
      <c r="O259" s="195"/>
      <c r="P259" s="195"/>
      <c r="Q259" s="195"/>
      <c r="R259" s="366">
        <f t="shared" si="507"/>
        <v>0</v>
      </c>
      <c r="S259" s="366">
        <f t="shared" si="508"/>
        <v>0</v>
      </c>
      <c r="T259" s="366">
        <f t="shared" si="509"/>
        <v>0</v>
      </c>
    </row>
    <row r="260" spans="1:20" s="8" customFormat="1" ht="37.5" hidden="1" x14ac:dyDescent="0.3">
      <c r="A260" s="6">
        <v>915</v>
      </c>
      <c r="B260" s="78"/>
      <c r="C260" s="94">
        <v>11</v>
      </c>
      <c r="D260" s="159" t="s">
        <v>100</v>
      </c>
      <c r="E260" s="160" t="s">
        <v>203</v>
      </c>
      <c r="F260" s="197">
        <v>0</v>
      </c>
      <c r="G260" s="197">
        <v>0</v>
      </c>
      <c r="H260" s="195">
        <v>0</v>
      </c>
      <c r="I260" s="195"/>
      <c r="J260" s="195"/>
      <c r="K260" s="195"/>
      <c r="L260" s="196">
        <f t="shared" si="495"/>
        <v>0</v>
      </c>
      <c r="M260" s="196">
        <f t="shared" si="496"/>
        <v>0</v>
      </c>
      <c r="N260" s="196">
        <f t="shared" si="497"/>
        <v>0</v>
      </c>
      <c r="O260" s="195"/>
      <c r="P260" s="195"/>
      <c r="Q260" s="195"/>
      <c r="R260" s="366">
        <f t="shared" si="507"/>
        <v>0</v>
      </c>
      <c r="S260" s="366">
        <f t="shared" si="508"/>
        <v>0</v>
      </c>
      <c r="T260" s="366">
        <f t="shared" si="509"/>
        <v>0</v>
      </c>
    </row>
    <row r="261" spans="1:20" s="8" customFormat="1" ht="93.75" hidden="1" x14ac:dyDescent="0.25">
      <c r="A261" s="6">
        <v>915</v>
      </c>
      <c r="B261" s="78"/>
      <c r="C261" s="94">
        <v>12</v>
      </c>
      <c r="D261" s="159" t="s">
        <v>89</v>
      </c>
      <c r="E261" s="155" t="s">
        <v>508</v>
      </c>
      <c r="F261" s="197">
        <v>105402.2</v>
      </c>
      <c r="G261" s="197">
        <v>105402.2</v>
      </c>
      <c r="H261" s="195">
        <v>105402.2</v>
      </c>
      <c r="I261" s="195"/>
      <c r="J261" s="195"/>
      <c r="K261" s="195"/>
      <c r="L261" s="196">
        <f t="shared" si="495"/>
        <v>105402.2</v>
      </c>
      <c r="M261" s="196">
        <f t="shared" si="496"/>
        <v>105402.2</v>
      </c>
      <c r="N261" s="196">
        <f t="shared" si="497"/>
        <v>105402.2</v>
      </c>
      <c r="O261" s="195"/>
      <c r="P261" s="195"/>
      <c r="Q261" s="195"/>
      <c r="R261" s="366">
        <f t="shared" si="507"/>
        <v>105402.2</v>
      </c>
      <c r="S261" s="366">
        <f t="shared" si="508"/>
        <v>105402.2</v>
      </c>
      <c r="T261" s="366">
        <f t="shared" si="509"/>
        <v>105402.2</v>
      </c>
    </row>
    <row r="262" spans="1:20" s="35" customFormat="1" ht="37.5" hidden="1" customHeight="1" x14ac:dyDescent="0.25">
      <c r="A262" s="6">
        <v>919</v>
      </c>
      <c r="B262" s="78"/>
      <c r="C262" s="94">
        <v>45</v>
      </c>
      <c r="D262" s="159"/>
      <c r="E262" s="155" t="s">
        <v>298</v>
      </c>
      <c r="F262" s="197">
        <v>200</v>
      </c>
      <c r="G262" s="197">
        <v>0</v>
      </c>
      <c r="H262" s="195">
        <v>0</v>
      </c>
      <c r="I262" s="195"/>
      <c r="J262" s="195"/>
      <c r="K262" s="195"/>
      <c r="L262" s="196">
        <f t="shared" si="495"/>
        <v>200</v>
      </c>
      <c r="M262" s="196">
        <f t="shared" si="496"/>
        <v>0</v>
      </c>
      <c r="N262" s="196">
        <f t="shared" si="497"/>
        <v>0</v>
      </c>
      <c r="O262" s="195"/>
      <c r="P262" s="195"/>
      <c r="Q262" s="195"/>
      <c r="R262" s="366">
        <f t="shared" si="507"/>
        <v>200</v>
      </c>
      <c r="S262" s="366">
        <f t="shared" si="508"/>
        <v>0</v>
      </c>
      <c r="T262" s="366">
        <f t="shared" si="509"/>
        <v>0</v>
      </c>
    </row>
    <row r="263" spans="1:20" s="35" customFormat="1" ht="37.5" hidden="1" customHeight="1" x14ac:dyDescent="0.25">
      <c r="A263" s="6">
        <v>919</v>
      </c>
      <c r="B263" s="78"/>
      <c r="C263" s="94">
        <v>44</v>
      </c>
      <c r="D263" s="159" t="s">
        <v>362</v>
      </c>
      <c r="E263" s="155" t="s">
        <v>350</v>
      </c>
      <c r="F263" s="197">
        <v>854.4</v>
      </c>
      <c r="G263" s="197">
        <v>854.4</v>
      </c>
      <c r="H263" s="195">
        <v>854.4</v>
      </c>
      <c r="I263" s="195"/>
      <c r="J263" s="195"/>
      <c r="K263" s="195"/>
      <c r="L263" s="196">
        <f t="shared" si="495"/>
        <v>854.4</v>
      </c>
      <c r="M263" s="196">
        <f t="shared" si="496"/>
        <v>854.4</v>
      </c>
      <c r="N263" s="196">
        <f t="shared" si="497"/>
        <v>854.4</v>
      </c>
      <c r="O263" s="195"/>
      <c r="P263" s="195"/>
      <c r="Q263" s="195"/>
      <c r="R263" s="366">
        <f t="shared" si="507"/>
        <v>854.4</v>
      </c>
      <c r="S263" s="366">
        <f t="shared" si="508"/>
        <v>854.4</v>
      </c>
      <c r="T263" s="366">
        <f t="shared" si="509"/>
        <v>854.4</v>
      </c>
    </row>
    <row r="264" spans="1:20" s="8" customFormat="1" ht="93.75" hidden="1" x14ac:dyDescent="0.25">
      <c r="A264" s="6">
        <v>919</v>
      </c>
      <c r="B264" s="78"/>
      <c r="C264" s="94">
        <v>18</v>
      </c>
      <c r="D264" s="159" t="s">
        <v>530</v>
      </c>
      <c r="E264" s="155" t="s">
        <v>514</v>
      </c>
      <c r="F264" s="197">
        <v>336609.6</v>
      </c>
      <c r="G264" s="197">
        <v>336609.6</v>
      </c>
      <c r="H264" s="195">
        <v>336609.6</v>
      </c>
      <c r="I264" s="195"/>
      <c r="J264" s="195"/>
      <c r="K264" s="195"/>
      <c r="L264" s="196">
        <f t="shared" si="495"/>
        <v>336609.6</v>
      </c>
      <c r="M264" s="196">
        <f t="shared" si="496"/>
        <v>336609.6</v>
      </c>
      <c r="N264" s="196">
        <f t="shared" si="497"/>
        <v>336609.6</v>
      </c>
      <c r="O264" s="195"/>
      <c r="P264" s="195"/>
      <c r="Q264" s="195"/>
      <c r="R264" s="366">
        <f t="shared" si="507"/>
        <v>336609.6</v>
      </c>
      <c r="S264" s="366">
        <f t="shared" si="508"/>
        <v>336609.6</v>
      </c>
      <c r="T264" s="366">
        <f t="shared" si="509"/>
        <v>336609.6</v>
      </c>
    </row>
    <row r="265" spans="1:20" s="235" customFormat="1" ht="18.75" customHeight="1" x14ac:dyDescent="0.3">
      <c r="A265" s="232"/>
      <c r="B265" s="225">
        <v>15</v>
      </c>
      <c r="C265" s="225"/>
      <c r="D265" s="68" t="s">
        <v>299</v>
      </c>
      <c r="E265" s="14" t="s">
        <v>209</v>
      </c>
      <c r="F265" s="12">
        <f>SUM(F266:F269)</f>
        <v>778827.6</v>
      </c>
      <c r="G265" s="12">
        <f t="shared" ref="G265:H265" si="510">SUM(G266:G269)</f>
        <v>914778.6</v>
      </c>
      <c r="H265" s="117">
        <f t="shared" si="510"/>
        <v>798147.29999999993</v>
      </c>
      <c r="I265" s="117">
        <f t="shared" ref="I265" si="511">SUM(I266:I269)</f>
        <v>0</v>
      </c>
      <c r="J265" s="117">
        <f t="shared" ref="J265" si="512">SUM(J266:J269)</f>
        <v>0</v>
      </c>
      <c r="K265" s="117">
        <f t="shared" ref="K265" si="513">SUM(K266:K269)</f>
        <v>0</v>
      </c>
      <c r="L265" s="117">
        <f t="shared" ref="L265" si="514">SUM(L266:L269)</f>
        <v>778827.6</v>
      </c>
      <c r="M265" s="117">
        <f t="shared" ref="M265" si="515">SUM(M266:M269)</f>
        <v>914778.6</v>
      </c>
      <c r="N265" s="117">
        <f t="shared" ref="N265:S265" si="516">SUM(N266:N269)</f>
        <v>798147.29999999993</v>
      </c>
      <c r="O265" s="117">
        <f>SUM(O266:O269)</f>
        <v>163</v>
      </c>
      <c r="P265" s="117">
        <f t="shared" si="516"/>
        <v>0</v>
      </c>
      <c r="Q265" s="117">
        <f t="shared" si="516"/>
        <v>0</v>
      </c>
      <c r="R265" s="362">
        <f t="shared" si="516"/>
        <v>778990.6</v>
      </c>
      <c r="S265" s="362">
        <f t="shared" si="516"/>
        <v>914778.6</v>
      </c>
      <c r="T265" s="362">
        <f t="shared" ref="T265" si="517">SUM(T266:T269)</f>
        <v>798147.29999999993</v>
      </c>
    </row>
    <row r="266" spans="1:20" s="2" customFormat="1" ht="37.5" hidden="1" customHeight="1" x14ac:dyDescent="0.25">
      <c r="A266" s="6">
        <v>855</v>
      </c>
      <c r="B266" s="78"/>
      <c r="C266" s="94">
        <v>1</v>
      </c>
      <c r="D266" s="71" t="s">
        <v>300</v>
      </c>
      <c r="E266" s="155" t="s">
        <v>210</v>
      </c>
      <c r="F266" s="197">
        <v>735158.5</v>
      </c>
      <c r="G266" s="197">
        <v>871109.5</v>
      </c>
      <c r="H266" s="195">
        <v>754478.2</v>
      </c>
      <c r="I266" s="195"/>
      <c r="J266" s="195"/>
      <c r="K266" s="195"/>
      <c r="L266" s="196">
        <f t="shared" si="495"/>
        <v>735158.5</v>
      </c>
      <c r="M266" s="196">
        <f t="shared" si="496"/>
        <v>871109.5</v>
      </c>
      <c r="N266" s="196">
        <f t="shared" si="497"/>
        <v>754478.2</v>
      </c>
      <c r="O266" s="195"/>
      <c r="P266" s="195"/>
      <c r="Q266" s="195"/>
      <c r="R266" s="366">
        <f t="shared" ref="R266:R276" si="518">L266+O266</f>
        <v>735158.5</v>
      </c>
      <c r="S266" s="366">
        <f t="shared" ref="S266:S276" si="519">M266+P266</f>
        <v>871109.5</v>
      </c>
      <c r="T266" s="366">
        <f t="shared" ref="T266:T276" si="520">N266+Q266</f>
        <v>754478.2</v>
      </c>
    </row>
    <row r="267" spans="1:20" s="8" customFormat="1" ht="55.5" hidden="1" customHeight="1" x14ac:dyDescent="0.25">
      <c r="A267" s="6">
        <v>911</v>
      </c>
      <c r="B267" s="78"/>
      <c r="C267" s="94">
        <v>3</v>
      </c>
      <c r="D267" s="71" t="s">
        <v>513</v>
      </c>
      <c r="E267" s="155" t="s">
        <v>368</v>
      </c>
      <c r="F267" s="197">
        <v>43669.1</v>
      </c>
      <c r="G267" s="197">
        <v>43669.1</v>
      </c>
      <c r="H267" s="195">
        <v>43669.1</v>
      </c>
      <c r="I267" s="195"/>
      <c r="J267" s="195"/>
      <c r="K267" s="195"/>
      <c r="L267" s="196">
        <f t="shared" si="495"/>
        <v>43669.1</v>
      </c>
      <c r="M267" s="196">
        <f t="shared" si="496"/>
        <v>43669.1</v>
      </c>
      <c r="N267" s="196">
        <f t="shared" si="497"/>
        <v>43669.1</v>
      </c>
      <c r="O267" s="195"/>
      <c r="P267" s="195"/>
      <c r="Q267" s="195"/>
      <c r="R267" s="366">
        <f t="shared" si="518"/>
        <v>43669.1</v>
      </c>
      <c r="S267" s="366">
        <f t="shared" si="519"/>
        <v>43669.1</v>
      </c>
      <c r="T267" s="366">
        <f t="shared" si="520"/>
        <v>43669.1</v>
      </c>
    </row>
    <row r="268" spans="1:20" s="8" customFormat="1" ht="37.5" hidden="1" customHeight="1" x14ac:dyDescent="0.25">
      <c r="A268" s="6"/>
      <c r="B268" s="78"/>
      <c r="C268" s="78"/>
      <c r="D268" s="114" t="s">
        <v>371</v>
      </c>
      <c r="E268" s="115" t="s">
        <v>372</v>
      </c>
      <c r="F268" s="205"/>
      <c r="G268" s="205"/>
      <c r="H268" s="206"/>
      <c r="I268" s="195"/>
      <c r="J268" s="195"/>
      <c r="K268" s="195"/>
      <c r="L268" s="196">
        <f t="shared" si="495"/>
        <v>0</v>
      </c>
      <c r="M268" s="196">
        <f t="shared" si="496"/>
        <v>0</v>
      </c>
      <c r="N268" s="196">
        <f t="shared" si="497"/>
        <v>0</v>
      </c>
      <c r="O268" s="195"/>
      <c r="P268" s="195"/>
      <c r="Q268" s="195"/>
      <c r="R268" s="366">
        <f t="shared" si="518"/>
        <v>0</v>
      </c>
      <c r="S268" s="366">
        <f t="shared" si="519"/>
        <v>0</v>
      </c>
      <c r="T268" s="366">
        <f t="shared" si="520"/>
        <v>0</v>
      </c>
    </row>
    <row r="269" spans="1:20" s="17" customFormat="1" ht="27" customHeight="1" x14ac:dyDescent="0.25">
      <c r="A269" s="226"/>
      <c r="B269" s="226"/>
      <c r="C269" s="226"/>
      <c r="D269" s="67" t="s">
        <v>369</v>
      </c>
      <c r="E269" s="301" t="s">
        <v>382</v>
      </c>
      <c r="F269" s="198">
        <f>F270+F271+F272+F273</f>
        <v>0</v>
      </c>
      <c r="G269" s="198">
        <f t="shared" ref="G269:H269" si="521">G270+G271+G272+G273</f>
        <v>0</v>
      </c>
      <c r="H269" s="199">
        <f t="shared" si="521"/>
        <v>0</v>
      </c>
      <c r="I269" s="199"/>
      <c r="J269" s="199"/>
      <c r="K269" s="199"/>
      <c r="L269" s="118">
        <f t="shared" si="495"/>
        <v>0</v>
      </c>
      <c r="M269" s="118">
        <f t="shared" si="496"/>
        <v>0</v>
      </c>
      <c r="N269" s="118">
        <f t="shared" si="497"/>
        <v>0</v>
      </c>
      <c r="O269" s="199">
        <f>SUM(O270:O273)</f>
        <v>163</v>
      </c>
      <c r="P269" s="199"/>
      <c r="Q269" s="199"/>
      <c r="R269" s="365">
        <f t="shared" si="518"/>
        <v>163</v>
      </c>
      <c r="S269" s="365">
        <f t="shared" si="519"/>
        <v>0</v>
      </c>
      <c r="T269" s="365">
        <f t="shared" si="520"/>
        <v>0</v>
      </c>
    </row>
    <row r="270" spans="1:20" s="8" customFormat="1" ht="36.75" hidden="1" customHeight="1" x14ac:dyDescent="0.25">
      <c r="A270" s="6"/>
      <c r="B270" s="78"/>
      <c r="C270" s="78"/>
      <c r="D270" s="165">
        <v>390002211</v>
      </c>
      <c r="E270" s="115" t="s">
        <v>385</v>
      </c>
      <c r="F270" s="205"/>
      <c r="G270" s="205"/>
      <c r="H270" s="206"/>
      <c r="I270" s="195"/>
      <c r="J270" s="195"/>
      <c r="K270" s="195"/>
      <c r="L270" s="196">
        <f t="shared" si="495"/>
        <v>0</v>
      </c>
      <c r="M270" s="196">
        <f t="shared" si="496"/>
        <v>0</v>
      </c>
      <c r="N270" s="196">
        <f t="shared" si="497"/>
        <v>0</v>
      </c>
      <c r="O270" s="195"/>
      <c r="P270" s="195"/>
      <c r="Q270" s="195"/>
      <c r="R270" s="366">
        <f t="shared" si="518"/>
        <v>0</v>
      </c>
      <c r="S270" s="366">
        <f t="shared" si="519"/>
        <v>0</v>
      </c>
      <c r="T270" s="366">
        <f t="shared" si="520"/>
        <v>0</v>
      </c>
    </row>
    <row r="271" spans="1:20" s="17" customFormat="1" ht="38.25" customHeight="1" x14ac:dyDescent="0.25">
      <c r="A271" s="232">
        <v>900</v>
      </c>
      <c r="B271" s="226"/>
      <c r="C271" s="226"/>
      <c r="D271" s="343" t="s">
        <v>383</v>
      </c>
      <c r="E271" s="302" t="s">
        <v>384</v>
      </c>
      <c r="F271" s="198"/>
      <c r="G271" s="198"/>
      <c r="H271" s="199"/>
      <c r="I271" s="199"/>
      <c r="J271" s="199"/>
      <c r="K271" s="199"/>
      <c r="L271" s="118">
        <f t="shared" si="495"/>
        <v>0</v>
      </c>
      <c r="M271" s="118">
        <f t="shared" si="496"/>
        <v>0</v>
      </c>
      <c r="N271" s="118">
        <f t="shared" si="497"/>
        <v>0</v>
      </c>
      <c r="O271" s="199">
        <v>163</v>
      </c>
      <c r="P271" s="199"/>
      <c r="Q271" s="199"/>
      <c r="R271" s="365">
        <f t="shared" si="518"/>
        <v>163</v>
      </c>
      <c r="S271" s="365">
        <f t="shared" si="519"/>
        <v>0</v>
      </c>
      <c r="T271" s="365">
        <f t="shared" si="520"/>
        <v>0</v>
      </c>
    </row>
    <row r="272" spans="1:20" s="8" customFormat="1" ht="38.25" hidden="1" customHeight="1" x14ac:dyDescent="0.25">
      <c r="A272" s="6"/>
      <c r="B272" s="78"/>
      <c r="C272" s="78"/>
      <c r="D272" s="165" t="s">
        <v>388</v>
      </c>
      <c r="E272" s="166" t="s">
        <v>387</v>
      </c>
      <c r="F272" s="205"/>
      <c r="G272" s="205"/>
      <c r="H272" s="206"/>
      <c r="I272" s="195"/>
      <c r="J272" s="195"/>
      <c r="K272" s="195"/>
      <c r="L272" s="196">
        <f t="shared" si="495"/>
        <v>0</v>
      </c>
      <c r="M272" s="196">
        <f t="shared" si="496"/>
        <v>0</v>
      </c>
      <c r="N272" s="196">
        <f t="shared" si="497"/>
        <v>0</v>
      </c>
      <c r="O272" s="195"/>
      <c r="P272" s="195"/>
      <c r="Q272" s="195"/>
      <c r="R272" s="366">
        <f t="shared" si="518"/>
        <v>0</v>
      </c>
      <c r="S272" s="366">
        <f t="shared" si="519"/>
        <v>0</v>
      </c>
      <c r="T272" s="366">
        <f t="shared" si="520"/>
        <v>0</v>
      </c>
    </row>
    <row r="273" spans="1:20" s="8" customFormat="1" ht="38.25" hidden="1" customHeight="1" x14ac:dyDescent="0.25">
      <c r="A273" s="6"/>
      <c r="B273" s="78"/>
      <c r="C273" s="78"/>
      <c r="D273" s="165" t="s">
        <v>416</v>
      </c>
      <c r="E273" s="166" t="s">
        <v>417</v>
      </c>
      <c r="F273" s="205"/>
      <c r="G273" s="205"/>
      <c r="H273" s="206"/>
      <c r="I273" s="195"/>
      <c r="J273" s="195"/>
      <c r="K273" s="195"/>
      <c r="L273" s="196">
        <f t="shared" si="495"/>
        <v>0</v>
      </c>
      <c r="M273" s="196">
        <f t="shared" si="496"/>
        <v>0</v>
      </c>
      <c r="N273" s="196">
        <f t="shared" si="497"/>
        <v>0</v>
      </c>
      <c r="O273" s="195"/>
      <c r="P273" s="195"/>
      <c r="Q273" s="195"/>
      <c r="R273" s="366">
        <f t="shared" si="518"/>
        <v>0</v>
      </c>
      <c r="S273" s="366">
        <f t="shared" si="519"/>
        <v>0</v>
      </c>
      <c r="T273" s="366">
        <f t="shared" si="520"/>
        <v>0</v>
      </c>
    </row>
    <row r="274" spans="1:20" s="235" customFormat="1" ht="38.25" customHeight="1" x14ac:dyDescent="0.25">
      <c r="A274" s="232"/>
      <c r="B274" s="225"/>
      <c r="C274" s="225"/>
      <c r="D274" s="68" t="s">
        <v>375</v>
      </c>
      <c r="E274" s="41" t="s">
        <v>301</v>
      </c>
      <c r="F274" s="237">
        <f t="shared" ref="F274:H274" si="522">F275+F276</f>
        <v>439.7</v>
      </c>
      <c r="G274" s="237">
        <f t="shared" si="522"/>
        <v>0</v>
      </c>
      <c r="H274" s="238">
        <f t="shared" si="522"/>
        <v>0</v>
      </c>
      <c r="I274" s="199"/>
      <c r="J274" s="199"/>
      <c r="K274" s="199"/>
      <c r="L274" s="332">
        <f>L275+L276</f>
        <v>439.7</v>
      </c>
      <c r="M274" s="332">
        <f t="shared" ref="M274:T274" si="523">M275+M276</f>
        <v>0</v>
      </c>
      <c r="N274" s="332">
        <f t="shared" si="523"/>
        <v>0</v>
      </c>
      <c r="O274" s="332">
        <f t="shared" si="523"/>
        <v>1331.7</v>
      </c>
      <c r="P274" s="332">
        <f t="shared" si="523"/>
        <v>407.9</v>
      </c>
      <c r="Q274" s="332">
        <f t="shared" si="523"/>
        <v>0</v>
      </c>
      <c r="R274" s="374">
        <f t="shared" si="523"/>
        <v>1771.4</v>
      </c>
      <c r="S274" s="374">
        <f t="shared" si="523"/>
        <v>407.9</v>
      </c>
      <c r="T274" s="374">
        <f t="shared" si="523"/>
        <v>0</v>
      </c>
    </row>
    <row r="275" spans="1:20" s="235" customFormat="1" ht="37.5" customHeight="1" x14ac:dyDescent="0.25">
      <c r="A275" s="232">
        <v>915</v>
      </c>
      <c r="B275" s="225"/>
      <c r="C275" s="225"/>
      <c r="D275" s="68" t="s">
        <v>376</v>
      </c>
      <c r="E275" s="233" t="s">
        <v>211</v>
      </c>
      <c r="F275" s="234"/>
      <c r="G275" s="234"/>
      <c r="H275" s="215"/>
      <c r="I275" s="199"/>
      <c r="J275" s="199"/>
      <c r="K275" s="199"/>
      <c r="L275" s="118">
        <f t="shared" si="495"/>
        <v>0</v>
      </c>
      <c r="M275" s="118">
        <f t="shared" si="496"/>
        <v>0</v>
      </c>
      <c r="N275" s="118">
        <f t="shared" si="497"/>
        <v>0</v>
      </c>
      <c r="O275" s="199">
        <f>439.7+951.7</f>
        <v>1391.4</v>
      </c>
      <c r="P275" s="199">
        <v>407.9</v>
      </c>
      <c r="Q275" s="199"/>
      <c r="R275" s="365">
        <f t="shared" si="518"/>
        <v>1391.4</v>
      </c>
      <c r="S275" s="365">
        <f t="shared" si="519"/>
        <v>407.9</v>
      </c>
      <c r="T275" s="365">
        <f t="shared" si="520"/>
        <v>0</v>
      </c>
    </row>
    <row r="276" spans="1:20" s="236" customFormat="1" ht="39" customHeight="1" x14ac:dyDescent="0.25">
      <c r="A276" s="224">
        <v>915</v>
      </c>
      <c r="B276" s="225"/>
      <c r="C276" s="225"/>
      <c r="D276" s="68" t="s">
        <v>422</v>
      </c>
      <c r="E276" s="233" t="s">
        <v>423</v>
      </c>
      <c r="F276" s="198">
        <v>439.7</v>
      </c>
      <c r="G276" s="198">
        <v>0</v>
      </c>
      <c r="H276" s="199">
        <v>0</v>
      </c>
      <c r="I276" s="199"/>
      <c r="J276" s="199"/>
      <c r="K276" s="199"/>
      <c r="L276" s="118">
        <f t="shared" ref="L276:L284" si="524">F276+I276</f>
        <v>439.7</v>
      </c>
      <c r="M276" s="118">
        <f t="shared" ref="M276:M284" si="525">G276+J276</f>
        <v>0</v>
      </c>
      <c r="N276" s="118">
        <f t="shared" ref="N276:N284" si="526">H276+K276</f>
        <v>0</v>
      </c>
      <c r="O276" s="199">
        <f>380-439.7</f>
        <v>-59.699999999999989</v>
      </c>
      <c r="P276" s="199"/>
      <c r="Q276" s="199"/>
      <c r="R276" s="365">
        <f t="shared" si="518"/>
        <v>380</v>
      </c>
      <c r="S276" s="365">
        <f t="shared" si="519"/>
        <v>0</v>
      </c>
      <c r="T276" s="365">
        <f t="shared" si="520"/>
        <v>0</v>
      </c>
    </row>
    <row r="277" spans="1:20" s="33" customFormat="1" ht="28.5" customHeight="1" x14ac:dyDescent="0.25">
      <c r="A277" s="226"/>
      <c r="B277" s="225"/>
      <c r="C277" s="225"/>
      <c r="D277" s="67" t="s">
        <v>302</v>
      </c>
      <c r="E277" s="41" t="s">
        <v>212</v>
      </c>
      <c r="F277" s="12">
        <f>F279</f>
        <v>1341.9</v>
      </c>
      <c r="G277" s="12">
        <f t="shared" ref="G277:H277" si="527">G279</f>
        <v>1147.8999999999999</v>
      </c>
      <c r="H277" s="117">
        <f t="shared" si="527"/>
        <v>1117.3</v>
      </c>
      <c r="I277" s="117">
        <f t="shared" ref="I277" si="528">I279</f>
        <v>46.1</v>
      </c>
      <c r="J277" s="117">
        <f t="shared" ref="J277" si="529">J279</f>
        <v>0</v>
      </c>
      <c r="K277" s="117">
        <f t="shared" ref="K277" si="530">K279</f>
        <v>0</v>
      </c>
      <c r="L277" s="117">
        <f t="shared" ref="L277" si="531">L279</f>
        <v>1388</v>
      </c>
      <c r="M277" s="117">
        <f t="shared" ref="M277" si="532">M279</f>
        <v>1147.8999999999999</v>
      </c>
      <c r="N277" s="117">
        <f t="shared" ref="N277:S277" si="533">N279</f>
        <v>1117.3</v>
      </c>
      <c r="O277" s="117">
        <f t="shared" si="533"/>
        <v>1470</v>
      </c>
      <c r="P277" s="117">
        <f t="shared" si="533"/>
        <v>0</v>
      </c>
      <c r="Q277" s="117">
        <f t="shared" si="533"/>
        <v>0</v>
      </c>
      <c r="R277" s="362">
        <f>R279</f>
        <v>2858</v>
      </c>
      <c r="S277" s="362">
        <f t="shared" si="533"/>
        <v>1147.8999999999999</v>
      </c>
      <c r="T277" s="362">
        <f t="shared" ref="T277" si="534">T279</f>
        <v>1117.3</v>
      </c>
    </row>
    <row r="278" spans="1:20" s="43" customFormat="1" ht="57.75" hidden="1" customHeight="1" x14ac:dyDescent="0.25">
      <c r="A278" s="16"/>
      <c r="B278" s="16"/>
      <c r="C278" s="16"/>
      <c r="D278" s="114" t="s">
        <v>521</v>
      </c>
      <c r="E278" s="115" t="s">
        <v>522</v>
      </c>
      <c r="F278" s="208"/>
      <c r="G278" s="208"/>
      <c r="H278" s="209"/>
      <c r="I278" s="195"/>
      <c r="J278" s="195"/>
      <c r="K278" s="195"/>
      <c r="L278" s="196">
        <f t="shared" si="524"/>
        <v>0</v>
      </c>
      <c r="M278" s="329">
        <f t="shared" si="525"/>
        <v>0</v>
      </c>
      <c r="N278" s="329">
        <f t="shared" si="526"/>
        <v>0</v>
      </c>
      <c r="O278" s="195"/>
      <c r="P278" s="195"/>
      <c r="Q278" s="195"/>
      <c r="R278" s="366">
        <f t="shared" ref="R278:R279" si="535">L278+O278</f>
        <v>0</v>
      </c>
      <c r="S278" s="372">
        <f t="shared" ref="S278:S279" si="536">M278+P278</f>
        <v>0</v>
      </c>
      <c r="T278" s="372">
        <f t="shared" ref="T278:T279" si="537">N278+Q278</f>
        <v>0</v>
      </c>
    </row>
    <row r="279" spans="1:20" s="33" customFormat="1" ht="32.25" customHeight="1" x14ac:dyDescent="0.25">
      <c r="A279" s="226"/>
      <c r="B279" s="225"/>
      <c r="C279" s="225"/>
      <c r="D279" s="67" t="s">
        <v>501</v>
      </c>
      <c r="E279" s="223" t="s">
        <v>213</v>
      </c>
      <c r="F279" s="198">
        <f>F280+F281+F282</f>
        <v>1341.9</v>
      </c>
      <c r="G279" s="198">
        <f>G280+G281+G282</f>
        <v>1147.8999999999999</v>
      </c>
      <c r="H279" s="198">
        <f t="shared" ref="H279:N279" si="538">H280+H281+H282</f>
        <v>1117.3</v>
      </c>
      <c r="I279" s="198">
        <f t="shared" si="538"/>
        <v>46.1</v>
      </c>
      <c r="J279" s="198">
        <f t="shared" si="538"/>
        <v>0</v>
      </c>
      <c r="K279" s="198">
        <f t="shared" si="538"/>
        <v>0</v>
      </c>
      <c r="L279" s="198">
        <f t="shared" si="538"/>
        <v>1388</v>
      </c>
      <c r="M279" s="198">
        <f t="shared" si="538"/>
        <v>1147.8999999999999</v>
      </c>
      <c r="N279" s="198">
        <f t="shared" si="538"/>
        <v>1117.3</v>
      </c>
      <c r="O279" s="198">
        <v>1470</v>
      </c>
      <c r="P279" s="198">
        <f t="shared" ref="P279:Q279" si="539">P280+P281+P282</f>
        <v>0</v>
      </c>
      <c r="Q279" s="198">
        <f t="shared" si="539"/>
        <v>0</v>
      </c>
      <c r="R279" s="365">
        <f t="shared" si="535"/>
        <v>2858</v>
      </c>
      <c r="S279" s="365">
        <f t="shared" si="536"/>
        <v>1147.8999999999999</v>
      </c>
      <c r="T279" s="365">
        <f t="shared" si="537"/>
        <v>1117.3</v>
      </c>
    </row>
    <row r="280" spans="1:20" s="33" customFormat="1" ht="32.25" hidden="1" customHeight="1" x14ac:dyDescent="0.25">
      <c r="A280" s="6">
        <v>855</v>
      </c>
      <c r="B280" s="78"/>
      <c r="C280" s="78"/>
      <c r="D280" s="71" t="s">
        <v>503</v>
      </c>
      <c r="E280" s="167" t="s">
        <v>213</v>
      </c>
      <c r="F280" s="227">
        <v>0</v>
      </c>
      <c r="G280" s="227">
        <v>0</v>
      </c>
      <c r="H280" s="228">
        <v>0</v>
      </c>
      <c r="I280" s="195">
        <v>46.1</v>
      </c>
      <c r="J280" s="195"/>
      <c r="K280" s="195"/>
      <c r="L280" s="329">
        <f t="shared" ref="L280" si="540">F280+I280</f>
        <v>46.1</v>
      </c>
      <c r="M280" s="404">
        <f t="shared" ref="M280" si="541">G280+J280</f>
        <v>0</v>
      </c>
      <c r="N280" s="404">
        <f t="shared" ref="N280" si="542">H280+K280</f>
        <v>0</v>
      </c>
      <c r="O280" s="206"/>
      <c r="P280" s="206"/>
      <c r="Q280" s="206"/>
      <c r="R280" s="372">
        <f t="shared" ref="R280:R284" si="543">L280+O280</f>
        <v>46.1</v>
      </c>
      <c r="S280" s="405">
        <f t="shared" ref="S280:S284" si="544">M280+P280</f>
        <v>0</v>
      </c>
      <c r="T280" s="405">
        <f t="shared" ref="T280:T284" si="545">N280+Q280</f>
        <v>0</v>
      </c>
    </row>
    <row r="281" spans="1:20" s="63" customFormat="1" ht="32.25" hidden="1" customHeight="1" x14ac:dyDescent="0.25">
      <c r="A281" s="6">
        <v>919</v>
      </c>
      <c r="B281" s="78"/>
      <c r="C281" s="78"/>
      <c r="D281" s="71" t="s">
        <v>502</v>
      </c>
      <c r="E281" s="167" t="s">
        <v>213</v>
      </c>
      <c r="F281" s="197">
        <v>1095.9000000000001</v>
      </c>
      <c r="G281" s="197">
        <f>1180.6-278.7</f>
        <v>901.89999999999986</v>
      </c>
      <c r="H281" s="195">
        <v>871.3</v>
      </c>
      <c r="I281" s="195"/>
      <c r="J281" s="195"/>
      <c r="K281" s="195"/>
      <c r="L281" s="329">
        <f t="shared" si="524"/>
        <v>1095.9000000000001</v>
      </c>
      <c r="M281" s="329">
        <f t="shared" si="525"/>
        <v>901.89999999999986</v>
      </c>
      <c r="N281" s="329">
        <f t="shared" si="526"/>
        <v>871.3</v>
      </c>
      <c r="O281" s="206"/>
      <c r="P281" s="206"/>
      <c r="Q281" s="206"/>
      <c r="R281" s="372">
        <f t="shared" si="543"/>
        <v>1095.9000000000001</v>
      </c>
      <c r="S281" s="372">
        <f t="shared" si="544"/>
        <v>901.89999999999986</v>
      </c>
      <c r="T281" s="372">
        <f t="shared" si="545"/>
        <v>871.3</v>
      </c>
    </row>
    <row r="282" spans="1:20" s="63" customFormat="1" ht="32.25" hidden="1" customHeight="1" x14ac:dyDescent="0.25">
      <c r="A282" s="6">
        <v>911</v>
      </c>
      <c r="B282" s="78"/>
      <c r="C282" s="78"/>
      <c r="D282" s="71" t="s">
        <v>503</v>
      </c>
      <c r="E282" s="167" t="s">
        <v>213</v>
      </c>
      <c r="F282" s="197">
        <v>246</v>
      </c>
      <c r="G282" s="197">
        <v>246</v>
      </c>
      <c r="H282" s="195">
        <v>246</v>
      </c>
      <c r="I282" s="195"/>
      <c r="J282" s="195"/>
      <c r="K282" s="195"/>
      <c r="L282" s="329">
        <f t="shared" si="524"/>
        <v>246</v>
      </c>
      <c r="M282" s="329">
        <f t="shared" si="525"/>
        <v>246</v>
      </c>
      <c r="N282" s="329">
        <f t="shared" si="526"/>
        <v>246</v>
      </c>
      <c r="O282" s="206"/>
      <c r="P282" s="206"/>
      <c r="Q282" s="206"/>
      <c r="R282" s="372">
        <f t="shared" si="543"/>
        <v>246</v>
      </c>
      <c r="S282" s="372">
        <f t="shared" si="544"/>
        <v>246</v>
      </c>
      <c r="T282" s="372">
        <f t="shared" si="545"/>
        <v>246</v>
      </c>
    </row>
    <row r="283" spans="1:20" s="43" customFormat="1" ht="44.25" hidden="1" customHeight="1" x14ac:dyDescent="0.25">
      <c r="A283" s="16">
        <v>911</v>
      </c>
      <c r="B283" s="16"/>
      <c r="C283" s="16"/>
      <c r="D283" s="139" t="s">
        <v>520</v>
      </c>
      <c r="E283" s="140" t="s">
        <v>523</v>
      </c>
      <c r="F283" s="210"/>
      <c r="G283" s="210"/>
      <c r="H283" s="211"/>
      <c r="I283" s="199"/>
      <c r="J283" s="199"/>
      <c r="K283" s="199"/>
      <c r="L283" s="152">
        <f t="shared" si="524"/>
        <v>0</v>
      </c>
      <c r="M283" s="330">
        <f t="shared" si="525"/>
        <v>0</v>
      </c>
      <c r="N283" s="330">
        <f t="shared" si="526"/>
        <v>0</v>
      </c>
      <c r="O283" s="199"/>
      <c r="P283" s="199"/>
      <c r="Q283" s="199"/>
      <c r="R283" s="373">
        <f t="shared" si="543"/>
        <v>0</v>
      </c>
      <c r="S283" s="363">
        <f t="shared" si="544"/>
        <v>0</v>
      </c>
      <c r="T283" s="363">
        <f t="shared" si="545"/>
        <v>0</v>
      </c>
    </row>
    <row r="284" spans="1:20" s="35" customFormat="1" ht="44.25" hidden="1" customHeight="1" x14ac:dyDescent="0.25">
      <c r="A284" s="6"/>
      <c r="B284" s="6"/>
      <c r="C284" s="6"/>
      <c r="D284" s="144" t="s">
        <v>237</v>
      </c>
      <c r="E284" s="145" t="s">
        <v>524</v>
      </c>
      <c r="F284" s="210">
        <v>0</v>
      </c>
      <c r="G284" s="210">
        <v>0</v>
      </c>
      <c r="H284" s="211"/>
      <c r="I284" s="215"/>
      <c r="J284" s="215"/>
      <c r="K284" s="215"/>
      <c r="L284" s="118">
        <f t="shared" si="524"/>
        <v>0</v>
      </c>
      <c r="M284" s="331">
        <f t="shared" si="525"/>
        <v>0</v>
      </c>
      <c r="N284" s="331">
        <f t="shared" si="526"/>
        <v>0</v>
      </c>
      <c r="O284" s="199"/>
      <c r="P284" s="215"/>
      <c r="Q284" s="215"/>
      <c r="R284" s="365">
        <f t="shared" si="543"/>
        <v>0</v>
      </c>
      <c r="S284" s="375">
        <f t="shared" si="544"/>
        <v>0</v>
      </c>
      <c r="T284" s="375">
        <f t="shared" si="545"/>
        <v>0</v>
      </c>
    </row>
    <row r="285" spans="1:20" s="5" customFormat="1" ht="24.75" customHeight="1" x14ac:dyDescent="0.35">
      <c r="A285" s="89"/>
      <c r="B285" s="90"/>
      <c r="C285" s="90"/>
      <c r="D285" s="68"/>
      <c r="E285" s="53" t="s">
        <v>214</v>
      </c>
      <c r="F285" s="216">
        <f t="shared" ref="F285:T285" si="546">F174+F175</f>
        <v>3355117</v>
      </c>
      <c r="G285" s="216">
        <f t="shared" si="546"/>
        <v>3193373.5</v>
      </c>
      <c r="H285" s="119">
        <f t="shared" si="546"/>
        <v>3317718.7999999993</v>
      </c>
      <c r="I285" s="119">
        <f t="shared" si="546"/>
        <v>10010.196339999999</v>
      </c>
      <c r="J285" s="119">
        <f t="shared" si="546"/>
        <v>0</v>
      </c>
      <c r="K285" s="119">
        <f t="shared" si="546"/>
        <v>0</v>
      </c>
      <c r="L285" s="333">
        <f t="shared" si="546"/>
        <v>3365127.2963399999</v>
      </c>
      <c r="M285" s="119">
        <f t="shared" si="546"/>
        <v>3193373.5</v>
      </c>
      <c r="N285" s="119">
        <f t="shared" si="546"/>
        <v>3317718.7999999993</v>
      </c>
      <c r="O285" s="119">
        <f t="shared" si="546"/>
        <v>35109.5</v>
      </c>
      <c r="P285" s="119">
        <f t="shared" si="546"/>
        <v>407.98291</v>
      </c>
      <c r="Q285" s="119">
        <f t="shared" si="546"/>
        <v>6.429E-2</v>
      </c>
      <c r="R285" s="376">
        <f t="shared" si="546"/>
        <v>3400236.7963399999</v>
      </c>
      <c r="S285" s="376">
        <f t="shared" si="546"/>
        <v>3193781.4829099998</v>
      </c>
      <c r="T285" s="376">
        <f t="shared" si="546"/>
        <v>3317718.8642899995</v>
      </c>
    </row>
    <row r="286" spans="1:20" s="2" customFormat="1" ht="21.75" customHeight="1" x14ac:dyDescent="0.25">
      <c r="A286" s="101"/>
      <c r="B286" s="102"/>
      <c r="C286" s="102"/>
      <c r="D286" s="67" t="s">
        <v>106</v>
      </c>
      <c r="E286" s="53" t="s">
        <v>303</v>
      </c>
      <c r="F286" s="216">
        <f t="shared" ref="F286:T286" si="547">F174+F274+F277</f>
        <v>589004.6</v>
      </c>
      <c r="G286" s="216">
        <f t="shared" si="547"/>
        <v>591389.9</v>
      </c>
      <c r="H286" s="119">
        <f t="shared" si="547"/>
        <v>601318.30000000005</v>
      </c>
      <c r="I286" s="119">
        <f t="shared" si="547"/>
        <v>46.096339999999998</v>
      </c>
      <c r="J286" s="119">
        <f t="shared" si="547"/>
        <v>0</v>
      </c>
      <c r="K286" s="119">
        <f t="shared" si="547"/>
        <v>0</v>
      </c>
      <c r="L286" s="333">
        <f t="shared" si="547"/>
        <v>589050.69633999991</v>
      </c>
      <c r="M286" s="119">
        <f t="shared" si="547"/>
        <v>591389.9</v>
      </c>
      <c r="N286" s="119">
        <f t="shared" si="547"/>
        <v>601318.30000000005</v>
      </c>
      <c r="O286" s="119">
        <f>O174+O274+O277</f>
        <v>2873.7</v>
      </c>
      <c r="P286" s="119">
        <f t="shared" si="547"/>
        <v>407.9</v>
      </c>
      <c r="Q286" s="119">
        <f t="shared" si="547"/>
        <v>0</v>
      </c>
      <c r="R286" s="376">
        <f t="shared" si="547"/>
        <v>591924.39633999998</v>
      </c>
      <c r="S286" s="376">
        <f t="shared" si="547"/>
        <v>591797.80000000005</v>
      </c>
      <c r="T286" s="376">
        <f t="shared" si="547"/>
        <v>601318.30000000005</v>
      </c>
    </row>
    <row r="287" spans="1:20" hidden="1" x14ac:dyDescent="0.25">
      <c r="A287" s="103"/>
      <c r="B287" s="104"/>
      <c r="C287" s="104"/>
      <c r="D287" s="73"/>
      <c r="E287" s="55"/>
      <c r="I287" s="120"/>
      <c r="J287" s="20"/>
      <c r="K287" s="20"/>
      <c r="L287" s="20"/>
      <c r="M287" s="20"/>
      <c r="N287" s="20"/>
    </row>
    <row r="288" spans="1:20" s="1" customFormat="1" ht="21" hidden="1" x14ac:dyDescent="0.35">
      <c r="A288" s="105"/>
      <c r="B288" s="106"/>
      <c r="C288" s="106"/>
      <c r="D288" s="74"/>
      <c r="E288" s="56" t="s">
        <v>310</v>
      </c>
      <c r="F288" s="22"/>
      <c r="G288" s="22"/>
      <c r="H288" s="22"/>
      <c r="I288" s="121"/>
      <c r="J288" s="122"/>
      <c r="K288" s="122"/>
      <c r="L288" s="122"/>
      <c r="M288" s="122"/>
      <c r="N288" s="122"/>
      <c r="O288" s="324"/>
    </row>
    <row r="289" spans="1:20" s="1" customFormat="1" ht="38.25" hidden="1" x14ac:dyDescent="0.35">
      <c r="A289" s="89"/>
      <c r="B289" s="90"/>
      <c r="C289" s="90"/>
      <c r="D289" s="68"/>
      <c r="E289" s="57" t="s">
        <v>356</v>
      </c>
      <c r="F289" s="22"/>
      <c r="G289" s="22"/>
      <c r="H289" s="22"/>
      <c r="I289" s="121"/>
      <c r="J289" s="122"/>
      <c r="K289" s="122"/>
      <c r="L289" s="122"/>
      <c r="M289" s="122"/>
      <c r="N289" s="122"/>
      <c r="O289" s="324"/>
    </row>
    <row r="290" spans="1:20" s="1" customFormat="1" ht="21" hidden="1" x14ac:dyDescent="0.35">
      <c r="A290" s="89"/>
      <c r="B290" s="90"/>
      <c r="C290" s="90"/>
      <c r="D290" s="68"/>
      <c r="E290" s="58" t="s">
        <v>308</v>
      </c>
      <c r="F290" s="22"/>
      <c r="G290" s="22"/>
      <c r="H290" s="22"/>
      <c r="I290" s="121"/>
      <c r="J290" s="122"/>
      <c r="K290" s="122"/>
      <c r="L290" s="122"/>
      <c r="M290" s="122"/>
      <c r="N290" s="122"/>
      <c r="O290" s="324"/>
    </row>
    <row r="291" spans="1:20" s="1" customFormat="1" ht="21" hidden="1" x14ac:dyDescent="0.35">
      <c r="A291" s="89"/>
      <c r="B291" s="90"/>
      <c r="C291" s="90"/>
      <c r="D291" s="68"/>
      <c r="E291" s="59" t="s">
        <v>312</v>
      </c>
      <c r="F291" s="22"/>
      <c r="G291" s="22"/>
      <c r="H291" s="22"/>
      <c r="I291" s="121"/>
      <c r="J291" s="122"/>
      <c r="K291" s="122"/>
      <c r="L291" s="122"/>
      <c r="M291" s="122"/>
      <c r="N291" s="122"/>
      <c r="O291" s="324"/>
    </row>
    <row r="292" spans="1:20" s="1" customFormat="1" ht="21" hidden="1" x14ac:dyDescent="0.35">
      <c r="A292" s="89"/>
      <c r="B292" s="90"/>
      <c r="C292" s="90"/>
      <c r="D292" s="68"/>
      <c r="E292" s="58" t="s">
        <v>309</v>
      </c>
      <c r="F292" s="22"/>
      <c r="G292" s="22"/>
      <c r="H292" s="22"/>
      <c r="I292" s="121"/>
      <c r="J292" s="122"/>
      <c r="K292" s="122"/>
      <c r="L292" s="122"/>
      <c r="M292" s="122"/>
      <c r="N292" s="122"/>
      <c r="O292" s="324"/>
    </row>
    <row r="293" spans="1:20" s="1" customFormat="1" ht="21" hidden="1" x14ac:dyDescent="0.35">
      <c r="A293" s="89"/>
      <c r="B293" s="90"/>
      <c r="C293" s="90"/>
      <c r="D293" s="68"/>
      <c r="E293" s="58" t="s">
        <v>306</v>
      </c>
      <c r="F293" s="22"/>
      <c r="G293" s="22"/>
      <c r="H293" s="22"/>
      <c r="I293" s="121"/>
      <c r="J293" s="122"/>
      <c r="K293" s="122"/>
      <c r="L293" s="122"/>
      <c r="M293" s="122"/>
      <c r="N293" s="122"/>
      <c r="O293" s="324"/>
    </row>
    <row r="294" spans="1:20" s="1" customFormat="1" ht="54" hidden="1" x14ac:dyDescent="0.35">
      <c r="A294" s="89"/>
      <c r="B294" s="90"/>
      <c r="C294" s="90"/>
      <c r="D294" s="68"/>
      <c r="E294" s="60" t="s">
        <v>307</v>
      </c>
      <c r="F294" s="22"/>
      <c r="G294" s="22"/>
      <c r="H294" s="22"/>
      <c r="I294" s="217"/>
      <c r="J294" s="218"/>
      <c r="K294" s="218"/>
      <c r="L294" s="218"/>
      <c r="M294" s="218"/>
      <c r="N294" s="218"/>
      <c r="O294" s="324"/>
    </row>
    <row r="295" spans="1:20" hidden="1" x14ac:dyDescent="0.3">
      <c r="I295" s="219"/>
      <c r="J295" s="220"/>
      <c r="K295" s="220"/>
      <c r="L295" s="220"/>
      <c r="M295" s="220"/>
      <c r="N295" s="220"/>
    </row>
    <row r="296" spans="1:20" hidden="1" x14ac:dyDescent="0.25">
      <c r="A296" s="6"/>
      <c r="B296" s="97"/>
      <c r="C296" s="97"/>
      <c r="D296" s="169"/>
      <c r="E296" s="222"/>
      <c r="F296" s="8"/>
      <c r="G296" s="8"/>
      <c r="H296" s="8"/>
      <c r="I296" s="221"/>
      <c r="J296" s="221"/>
      <c r="K296" s="221"/>
      <c r="L296" s="221"/>
      <c r="M296" s="221"/>
      <c r="N296" s="221"/>
    </row>
    <row r="297" spans="1:20" s="4" customFormat="1" ht="19.5" hidden="1" x14ac:dyDescent="0.25">
      <c r="A297" s="107"/>
      <c r="B297" s="108"/>
      <c r="C297" s="108"/>
      <c r="D297" s="170"/>
      <c r="E297" s="174" t="s">
        <v>107</v>
      </c>
      <c r="F297" s="171">
        <f t="shared" ref="F297:N297" si="548">F15+F22+F32+F45+F56</f>
        <v>518276</v>
      </c>
      <c r="G297" s="172">
        <f t="shared" si="548"/>
        <v>521781</v>
      </c>
      <c r="H297" s="172">
        <f t="shared" si="548"/>
        <v>532447</v>
      </c>
      <c r="I297" s="171">
        <f t="shared" si="548"/>
        <v>0</v>
      </c>
      <c r="J297" s="172">
        <f t="shared" si="548"/>
        <v>0</v>
      </c>
      <c r="K297" s="172">
        <f t="shared" si="548"/>
        <v>0</v>
      </c>
      <c r="L297" s="171">
        <f t="shared" si="548"/>
        <v>518276</v>
      </c>
      <c r="M297" s="172">
        <f t="shared" si="548"/>
        <v>521781</v>
      </c>
      <c r="N297" s="172">
        <f t="shared" si="548"/>
        <v>532447</v>
      </c>
      <c r="O297" s="171">
        <f t="shared" ref="O297:T297" si="549">O15+O22+O32+O45+O56</f>
        <v>0</v>
      </c>
      <c r="P297" s="172">
        <f t="shared" si="549"/>
        <v>0</v>
      </c>
      <c r="Q297" s="172">
        <f t="shared" si="549"/>
        <v>0</v>
      </c>
      <c r="R297" s="171">
        <f t="shared" si="549"/>
        <v>518276</v>
      </c>
      <c r="S297" s="172">
        <f t="shared" si="549"/>
        <v>521781</v>
      </c>
      <c r="T297" s="172">
        <f t="shared" si="549"/>
        <v>532447</v>
      </c>
    </row>
    <row r="298" spans="1:20" s="4" customFormat="1" ht="19.5" hidden="1" x14ac:dyDescent="0.25">
      <c r="A298" s="107"/>
      <c r="B298" s="79"/>
      <c r="C298" s="79"/>
      <c r="D298" s="173"/>
      <c r="E298" s="174" t="s">
        <v>138</v>
      </c>
      <c r="F298" s="171">
        <f t="shared" ref="F298:N298" si="550">F66+F91+F99+F111+F125</f>
        <v>68947</v>
      </c>
      <c r="G298" s="172">
        <f t="shared" si="550"/>
        <v>68461</v>
      </c>
      <c r="H298" s="172">
        <f t="shared" si="550"/>
        <v>67754</v>
      </c>
      <c r="I298" s="171">
        <f t="shared" si="550"/>
        <v>-3.6600000000000001E-3</v>
      </c>
      <c r="J298" s="172">
        <f t="shared" si="550"/>
        <v>0</v>
      </c>
      <c r="K298" s="172">
        <f t="shared" si="550"/>
        <v>0</v>
      </c>
      <c r="L298" s="171">
        <f t="shared" si="550"/>
        <v>68946.996339999998</v>
      </c>
      <c r="M298" s="172">
        <f t="shared" si="550"/>
        <v>68461</v>
      </c>
      <c r="N298" s="172">
        <f t="shared" si="550"/>
        <v>67754</v>
      </c>
      <c r="O298" s="171">
        <f t="shared" ref="O298:T298" si="551">O66+O91+O99+O111+O125</f>
        <v>0</v>
      </c>
      <c r="P298" s="172">
        <f t="shared" si="551"/>
        <v>0</v>
      </c>
      <c r="Q298" s="172">
        <f t="shared" si="551"/>
        <v>0</v>
      </c>
      <c r="R298" s="171">
        <f t="shared" si="551"/>
        <v>68946.996339999998</v>
      </c>
      <c r="S298" s="172">
        <f t="shared" si="551"/>
        <v>68461</v>
      </c>
      <c r="T298" s="172">
        <f t="shared" si="551"/>
        <v>67754</v>
      </c>
    </row>
    <row r="299" spans="1:20" s="4" customFormat="1" ht="19.5" hidden="1" x14ac:dyDescent="0.25">
      <c r="A299" s="107"/>
      <c r="B299" s="79"/>
      <c r="C299" s="79"/>
      <c r="D299" s="175"/>
      <c r="E299" s="174" t="s">
        <v>231</v>
      </c>
      <c r="F299" s="171">
        <f t="shared" ref="F299:N299" si="552">F16+F22+F32+F45+F56++F66+F91+F99+F111+F125</f>
        <v>587223</v>
      </c>
      <c r="G299" s="172">
        <f t="shared" si="552"/>
        <v>590242</v>
      </c>
      <c r="H299" s="172">
        <f t="shared" si="552"/>
        <v>600201</v>
      </c>
      <c r="I299" s="171">
        <f t="shared" si="552"/>
        <v>-3.6600000000000001E-3</v>
      </c>
      <c r="J299" s="172">
        <f t="shared" si="552"/>
        <v>0</v>
      </c>
      <c r="K299" s="172">
        <f t="shared" si="552"/>
        <v>0</v>
      </c>
      <c r="L299" s="171">
        <f t="shared" si="552"/>
        <v>587222.99633999995</v>
      </c>
      <c r="M299" s="172">
        <f t="shared" si="552"/>
        <v>590242</v>
      </c>
      <c r="N299" s="172">
        <f t="shared" si="552"/>
        <v>600201</v>
      </c>
      <c r="O299" s="171">
        <f t="shared" ref="O299:T299" si="553">O16+O22+O32+O45+O56++O66+O91+O99+O111+O125</f>
        <v>0</v>
      </c>
      <c r="P299" s="172">
        <f t="shared" si="553"/>
        <v>0</v>
      </c>
      <c r="Q299" s="172">
        <f t="shared" si="553"/>
        <v>0</v>
      </c>
      <c r="R299" s="171">
        <f t="shared" si="553"/>
        <v>587222.99633999995</v>
      </c>
      <c r="S299" s="172">
        <f t="shared" si="553"/>
        <v>590242</v>
      </c>
      <c r="T299" s="172">
        <f t="shared" si="553"/>
        <v>600201</v>
      </c>
    </row>
    <row r="300" spans="1:20" ht="19.5" hidden="1" x14ac:dyDescent="0.35">
      <c r="A300" s="6"/>
      <c r="B300" s="78"/>
      <c r="C300" s="78"/>
      <c r="D300" s="176"/>
      <c r="E300" s="177" t="s">
        <v>221</v>
      </c>
      <c r="F300" s="178">
        <f>(F16-F20)/41.95*26.95+F20</f>
        <v>251473.17401668651</v>
      </c>
      <c r="G300" s="178">
        <f>(G16-G20)/41.57*26.57+G20</f>
        <v>256181.9668029829</v>
      </c>
      <c r="H300" s="179">
        <f>(H16-H20)/41.01*26.01+H20</f>
        <v>259584.78785662036</v>
      </c>
      <c r="I300" s="178">
        <f>(I16-I20)/41.95*26.95+I20</f>
        <v>0</v>
      </c>
      <c r="J300" s="178">
        <f>(J16-J20)/41.57*26.57+J20</f>
        <v>0</v>
      </c>
      <c r="K300" s="179">
        <f>(K16-K20)/41.01*26.01+K20</f>
        <v>0</v>
      </c>
      <c r="L300" s="178">
        <f>(L16-L20)/41.95*26.95+L20</f>
        <v>251473.17401668651</v>
      </c>
      <c r="M300" s="178">
        <f>(M16-M20)/41.57*26.57+M20</f>
        <v>256181.9668029829</v>
      </c>
      <c r="N300" s="178">
        <f>(N16-N20)/41.01*26.01+N20</f>
        <v>259584.78785662036</v>
      </c>
      <c r="O300" s="178">
        <f>(O16-O20)/41.95*26.95+O20</f>
        <v>0</v>
      </c>
      <c r="P300" s="178">
        <f>(P16-P20)/41.57*26.57+P20</f>
        <v>0</v>
      </c>
      <c r="Q300" s="179">
        <f>(Q16-Q20)/41.01*26.01+Q20</f>
        <v>0</v>
      </c>
      <c r="R300" s="178">
        <f>(R16-R20-R21)/41.95*26.95+R20+(R21/39.95*26.95)</f>
        <v>252314.20444655939</v>
      </c>
      <c r="S300" s="178">
        <f>(S16-S20-S21)/41.57*26.57+S20+(S21/39.57*26.57)</f>
        <v>256181.9668029829</v>
      </c>
      <c r="T300" s="178">
        <f>(T16-T20-T21)/41.01*26.01+T20+(T21/39.01*26.01)</f>
        <v>259584.78785662036</v>
      </c>
    </row>
    <row r="301" spans="1:20" hidden="1" x14ac:dyDescent="0.25">
      <c r="A301" s="6"/>
      <c r="B301" s="78"/>
      <c r="C301" s="78"/>
      <c r="D301" s="153"/>
      <c r="E301" s="25" t="s">
        <v>226</v>
      </c>
      <c r="F301" s="180">
        <f t="shared" ref="F301:N301" si="554">F174-F300</f>
        <v>335749.82598331349</v>
      </c>
      <c r="G301" s="181">
        <f t="shared" si="554"/>
        <v>334060.0331970171</v>
      </c>
      <c r="H301" s="181">
        <f t="shared" si="554"/>
        <v>340616.21214337961</v>
      </c>
      <c r="I301" s="180">
        <f t="shared" si="554"/>
        <v>-3.6600000000000001E-3</v>
      </c>
      <c r="J301" s="181">
        <f t="shared" si="554"/>
        <v>0</v>
      </c>
      <c r="K301" s="181">
        <f t="shared" si="554"/>
        <v>0</v>
      </c>
      <c r="L301" s="180">
        <f t="shared" si="554"/>
        <v>335749.82232331345</v>
      </c>
      <c r="M301" s="181">
        <f t="shared" si="554"/>
        <v>334060.0331970171</v>
      </c>
      <c r="N301" s="181">
        <f t="shared" si="554"/>
        <v>340616.21214337961</v>
      </c>
      <c r="O301" s="180">
        <f>R301-L301</f>
        <v>-769.03042987291701</v>
      </c>
      <c r="P301" s="181">
        <f t="shared" ref="P301:T301" si="555">P174-P300</f>
        <v>0</v>
      </c>
      <c r="Q301" s="181">
        <f t="shared" si="555"/>
        <v>0</v>
      </c>
      <c r="R301" s="180">
        <f>R174-R300</f>
        <v>334980.79189344053</v>
      </c>
      <c r="S301" s="181">
        <f t="shared" si="555"/>
        <v>334060.0331970171</v>
      </c>
      <c r="T301" s="181">
        <f t="shared" si="555"/>
        <v>340616.21214337961</v>
      </c>
    </row>
    <row r="302" spans="1:20" ht="20.25" hidden="1" x14ac:dyDescent="0.25">
      <c r="A302" s="109"/>
      <c r="D302" s="182"/>
      <c r="E302" s="183" t="s">
        <v>304</v>
      </c>
      <c r="F302" s="184">
        <f>F303/F304*10</f>
        <v>9.999975398846118</v>
      </c>
      <c r="G302" s="184">
        <f t="shared" ref="G302:H302" si="556">G303/G304*10</f>
        <v>9.6000110199014248</v>
      </c>
      <c r="H302" s="185">
        <f t="shared" si="556"/>
        <v>9.6000128103813047</v>
      </c>
      <c r="I302" s="184"/>
      <c r="J302" s="184"/>
      <c r="K302" s="185"/>
      <c r="L302" s="184">
        <f>L303/L304*10</f>
        <v>9.9999755078555879</v>
      </c>
      <c r="M302" s="184">
        <f t="shared" ref="M302" si="557">M303/M304*10</f>
        <v>9.6000110199014248</v>
      </c>
      <c r="N302" s="185">
        <f t="shared" ref="N302" si="558">N303/N304*10</f>
        <v>9.6000128103813047</v>
      </c>
      <c r="O302" s="184">
        <f>O303/O304*10</f>
        <v>0</v>
      </c>
      <c r="P302" s="184"/>
      <c r="Q302" s="185"/>
      <c r="R302" s="184">
        <f>R303/R304*10</f>
        <v>10.022932900188612</v>
      </c>
      <c r="S302" s="184">
        <f t="shared" ref="S302:T302" si="559">S303/S304*10</f>
        <v>9.6000110199014248</v>
      </c>
      <c r="T302" s="185">
        <f t="shared" si="559"/>
        <v>9.6000128103813047</v>
      </c>
    </row>
    <row r="303" spans="1:20" ht="20.25" hidden="1" x14ac:dyDescent="0.3">
      <c r="A303" s="109"/>
      <c r="B303" s="110"/>
      <c r="C303" s="110"/>
      <c r="D303" s="186"/>
      <c r="E303" s="187" t="s">
        <v>305</v>
      </c>
      <c r="F303" s="188">
        <v>33574.9</v>
      </c>
      <c r="G303" s="188">
        <v>32069.8</v>
      </c>
      <c r="H303" s="189">
        <v>32699.200000000001</v>
      </c>
      <c r="I303" s="188">
        <v>33574.9</v>
      </c>
      <c r="J303" s="188">
        <v>32069.8</v>
      </c>
      <c r="K303" s="189">
        <v>32699.200000000001</v>
      </c>
      <c r="L303" s="188">
        <v>33574.9</v>
      </c>
      <c r="M303" s="188">
        <v>32069.8</v>
      </c>
      <c r="N303" s="189">
        <v>32699.200000000001</v>
      </c>
      <c r="O303" s="188"/>
      <c r="P303" s="188"/>
      <c r="Q303" s="189"/>
      <c r="R303" s="188">
        <v>33574.9</v>
      </c>
      <c r="S303" s="188">
        <v>32069.8</v>
      </c>
      <c r="T303" s="189">
        <v>32699.200000000001</v>
      </c>
    </row>
    <row r="304" spans="1:20" ht="20.25" hidden="1" thickBot="1" x14ac:dyDescent="0.3">
      <c r="A304" s="109"/>
      <c r="D304" s="190"/>
      <c r="E304" s="191" t="s">
        <v>227</v>
      </c>
      <c r="F304" s="192">
        <f>F301*0.1</f>
        <v>33574.982598331349</v>
      </c>
      <c r="G304" s="192">
        <f t="shared" ref="G304:H304" si="560">G301*0.1</f>
        <v>33406.003319701711</v>
      </c>
      <c r="H304" s="192">
        <f t="shared" si="560"/>
        <v>34061.62121433796</v>
      </c>
      <c r="I304" s="192">
        <f>I301*0.1</f>
        <v>-3.6600000000000001E-4</v>
      </c>
      <c r="J304" s="192">
        <f t="shared" ref="J304:K304" si="561">J301*0.1</f>
        <v>0</v>
      </c>
      <c r="K304" s="192">
        <f t="shared" si="561"/>
        <v>0</v>
      </c>
      <c r="L304" s="192">
        <f>L301*0.1</f>
        <v>33574.982232331349</v>
      </c>
      <c r="M304" s="192">
        <f t="shared" ref="M304:N304" si="562">M301*0.1</f>
        <v>33406.003319701711</v>
      </c>
      <c r="N304" s="192">
        <f t="shared" si="562"/>
        <v>34061.62121433796</v>
      </c>
      <c r="O304" s="192">
        <f>R304-L304</f>
        <v>-76.903042987294612</v>
      </c>
      <c r="P304" s="192">
        <f t="shared" ref="P304:Q304" si="563">P301*0.1</f>
        <v>0</v>
      </c>
      <c r="Q304" s="192">
        <f t="shared" si="563"/>
        <v>0</v>
      </c>
      <c r="R304" s="192">
        <f>R301*0.1</f>
        <v>33498.079189344055</v>
      </c>
      <c r="S304" s="192">
        <f t="shared" ref="S304:T304" si="564">S301*0.1</f>
        <v>33406.003319701711</v>
      </c>
      <c r="T304" s="192">
        <f t="shared" si="564"/>
        <v>34061.62121433796</v>
      </c>
    </row>
    <row r="305" spans="1:19" ht="39.75" customHeight="1" x14ac:dyDescent="0.3">
      <c r="A305" s="111"/>
      <c r="B305" s="112"/>
      <c r="C305" s="112"/>
      <c r="D305" s="406" t="s">
        <v>543</v>
      </c>
      <c r="E305" s="406"/>
      <c r="G305" s="407" t="s">
        <v>347</v>
      </c>
      <c r="H305" s="407"/>
      <c r="I305" s="2"/>
      <c r="S305" s="344" t="s">
        <v>347</v>
      </c>
    </row>
    <row r="306" spans="1:19" ht="23.25" customHeight="1" x14ac:dyDescent="0.35">
      <c r="A306" s="111"/>
      <c r="B306" s="112"/>
      <c r="C306" s="112"/>
      <c r="F306" s="75"/>
      <c r="G306" s="75"/>
      <c r="H306" s="76"/>
      <c r="I306" s="2"/>
    </row>
    <row r="307" spans="1:19" ht="26.25" customHeight="1" x14ac:dyDescent="0.3">
      <c r="A307" s="111"/>
      <c r="B307" s="112"/>
      <c r="C307" s="112"/>
      <c r="F307" s="21"/>
      <c r="G307" s="21"/>
      <c r="H307" s="21"/>
      <c r="I307" s="2"/>
    </row>
  </sheetData>
  <mergeCells count="16">
    <mergeCell ref="D305:E305"/>
    <mergeCell ref="G305:H305"/>
    <mergeCell ref="D10:D11"/>
    <mergeCell ref="E10:E11"/>
    <mergeCell ref="D1:T1"/>
    <mergeCell ref="D7:T7"/>
    <mergeCell ref="D8:T8"/>
    <mergeCell ref="D6:T6"/>
    <mergeCell ref="D9:T9"/>
    <mergeCell ref="D2:T2"/>
    <mergeCell ref="D3:T3"/>
    <mergeCell ref="D4:T4"/>
    <mergeCell ref="D5:T5"/>
    <mergeCell ref="R10:R11"/>
    <mergeCell ref="S10:S11"/>
    <mergeCell ref="T10:T11"/>
  </mergeCells>
  <pageMargins left="0.98425196850393704" right="0.35433070866141736" top="0.78740157480314965" bottom="0.78740157480314965" header="0.15748031496062992" footer="0.11811023622047245"/>
  <pageSetup paperSize="9" scale="44" fitToHeight="0" orientation="portrait" r:id="rId1"/>
  <headerFooter>
    <oddHeader>&amp;C&amp;P</oddHeader>
  </headerFooter>
  <rowBreaks count="1" manualBreakCount="1">
    <brk id="188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</vt:lpstr>
      <vt:lpstr>апрель!Заголовки_для_печати</vt:lpstr>
      <vt:lpstr>апрель!Область_печати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2021-04-23T06:35:38Z</dcterms:modified>
</cp:coreProperties>
</file>