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2г\Изменения август 2022\ПРОЕКТ решения -О внесен. изм. в б-т (изм. на 12.08.2022г.)\"/>
    </mc:Choice>
  </mc:AlternateContent>
  <bookViews>
    <workbookView xWindow="0" yWindow="0" windowWidth="28800" windowHeight="11985"/>
  </bookViews>
  <sheets>
    <sheet name="изм август" sheetId="4" r:id="rId1"/>
    <sheet name="Лист1" sheetId="5" r:id="rId2"/>
  </sheets>
  <externalReferences>
    <externalReference r:id="rId3"/>
    <externalReference r:id="rId4"/>
  </externalReferences>
  <definedNames>
    <definedName name="bbi1iepey541b3erm5gspvzrtk" localSheetId="0">#REF!</definedName>
    <definedName name="bbi1iepey541b3erm5gspvzrtk">#REF!</definedName>
    <definedName name="eaho2ejrtdbq5dbiou1fruoidk" localSheetId="0">#REF!</definedName>
    <definedName name="eaho2ejrtdbq5dbiou1fruoidk">#REF!</definedName>
    <definedName name="frupzostrx2engzlq5coj1izgc" localSheetId="0">#REF!</definedName>
    <definedName name="frupzostrx2engzlq5coj1izgc">#REF!</definedName>
    <definedName name="hxw0shfsad1bl0w3rcqndiwdqc" localSheetId="0">#REF!</definedName>
    <definedName name="hxw0shfsad1bl0w3rcqndiwdqc">#REF!</definedName>
    <definedName name="idhebtridp4g55tiidmllpbcck" localSheetId="0">#REF!</definedName>
    <definedName name="idhebtridp4g55tiidmllpbcck">#REF!</definedName>
    <definedName name="ilgrxtqehl5ojfb14epb1v0vpk" localSheetId="0">#REF!</definedName>
    <definedName name="ilgrxtqehl5ojfb14epb1v0vpk">#REF!</definedName>
    <definedName name="iukfigxpatbnff5s3qskal4gtw" localSheetId="0">#REF!</definedName>
    <definedName name="iukfigxpatbnff5s3qskal4gtw">#REF!</definedName>
    <definedName name="jbdrlm0jnl44bjyvb5parwosvs" localSheetId="0">#REF!</definedName>
    <definedName name="jbdrlm0jnl44bjyvb5parwosvs">#REF!</definedName>
    <definedName name="jmacmxvbgdblzh0tvh4m0gadvc" localSheetId="0">#REF!</definedName>
    <definedName name="jmacmxvbgdblzh0tvh4m0gadvc">#REF!</definedName>
    <definedName name="lens0r1dzt0ivfvdjvc15ibd1c" localSheetId="0">#REF!</definedName>
    <definedName name="lens0r1dzt0ivfvdjvc15ibd1c">#REF!</definedName>
    <definedName name="lzvlrjqro14zjenw2ueuj40zww" localSheetId="0">#REF!</definedName>
    <definedName name="lzvlrjqro14zjenw2ueuj40zww">#REF!</definedName>
    <definedName name="miceqmminp2t5fkvq3dcp5azms" localSheetId="0">#REF!</definedName>
    <definedName name="miceqmminp2t5fkvq3dcp5azms">#REF!</definedName>
    <definedName name="muebv3fbrh0nbhfkcvkdiuichg" localSheetId="0">#REF!</definedName>
    <definedName name="muebv3fbrh0nbhfkcvkdiuichg">#REF!</definedName>
    <definedName name="oishsvraxpbc3jz3kk3m5zcwm0" localSheetId="0">#REF!</definedName>
    <definedName name="oishsvraxpbc3jz3kk3m5zcwm0">#REF!</definedName>
    <definedName name="pf4ktio2ct2wb5lic4d0ij22zg" localSheetId="0">#REF!</definedName>
    <definedName name="pf4ktio2ct2wb5lic4d0ij22zg">#REF!</definedName>
    <definedName name="qhgcjeqs4xbh5af0b0knrgslds" localSheetId="0">#REF!</definedName>
    <definedName name="qhgcjeqs4xbh5af0b0knrgslds">#REF!</definedName>
    <definedName name="qm1r2zbyvxaabczgs5nd53xmq4" localSheetId="0">#REF!</definedName>
    <definedName name="qm1r2zbyvxaabczgs5nd53xmq4">#REF!</definedName>
    <definedName name="qunp1nijp1aaxbgswizf0lz200" localSheetId="0">#REF!</definedName>
    <definedName name="qunp1nijp1aaxbgswizf0lz200">#REF!</definedName>
    <definedName name="rcn525ywmx4pde1kn3aevp0dfk" localSheetId="0">#REF!</definedName>
    <definedName name="rcn525ywmx4pde1kn3aevp0dfk">#REF!</definedName>
    <definedName name="swpjxblu3dbu33cqzchc5hkk0w" localSheetId="0">#REF!</definedName>
    <definedName name="swpjxblu3dbu33cqzchc5hkk0w">#REF!</definedName>
    <definedName name="syjdhdk35p4nh3cjfxnviauzls" localSheetId="0">#REF!</definedName>
    <definedName name="syjdhdk35p4nh3cjfxnviauzls">#REF!</definedName>
    <definedName name="t1iocfpqd13el1y2ekxnfpwstw" localSheetId="0">#REF!</definedName>
    <definedName name="t1iocfpqd13el1y2ekxnfpwstw">#REF!</definedName>
    <definedName name="tqwxsrwtrd3p34nrtmvfunozag" localSheetId="0">#REF!</definedName>
    <definedName name="tqwxsrwtrd3p34nrtmvfunozag">#REF!</definedName>
    <definedName name="u1m5vran2x1y11qx5xfu2j4tz4" localSheetId="0">#REF!</definedName>
    <definedName name="u1m5vran2x1y11qx5xfu2j4tz4">#REF!</definedName>
    <definedName name="ua41amkhph5c1h53xxk2wbxxpk" localSheetId="0">#REF!</definedName>
    <definedName name="ua41amkhph5c1h53xxk2wbxxpk">#REF!</definedName>
    <definedName name="vm2ikyzfyl3c3f2vbofwexhk2c" localSheetId="0">#REF!</definedName>
    <definedName name="vm2ikyzfyl3c3f2vbofwexhk2c">#REF!</definedName>
    <definedName name="w1nehiloq13fdfxu13klcaopgw" localSheetId="0">#REF!</definedName>
    <definedName name="w1nehiloq13fdfxu13klcaopgw">#REF!</definedName>
    <definedName name="whvhn4kg25bcn2skpkb3bqydz4" localSheetId="0">#REF!</definedName>
    <definedName name="whvhn4kg25bcn2skpkb3bqydz4">#REF!</definedName>
    <definedName name="wqazcjs4o12a5adpyzuqhb5cko" localSheetId="0">#REF!</definedName>
    <definedName name="wqazcjs4o12a5adpyzuqhb5cko">#REF!</definedName>
    <definedName name="x50bwhcspt2rtgjg0vg0hfk2ns" localSheetId="0">#REF!</definedName>
    <definedName name="x50bwhcspt2rtgjg0vg0hfk2ns">#REF!</definedName>
    <definedName name="xfiudkw3z5aq3govpiyzsxyki0" localSheetId="0">#REF!</definedName>
    <definedName name="xfiudkw3z5aq3govpiyzsxyki0">#REF!</definedName>
    <definedName name="_xlnm.Print_Titles" localSheetId="0">'изм август'!$12:$12</definedName>
    <definedName name="_xlnm.Print_Area" localSheetId="0">'изм август'!$A$5:$E$41</definedName>
  </definedNames>
  <calcPr calcId="179021" calcOnSave="0"/>
</workbook>
</file>

<file path=xl/calcChain.xml><?xml version="1.0" encoding="utf-8"?>
<calcChain xmlns="http://schemas.openxmlformats.org/spreadsheetml/2006/main">
  <c r="D43" i="4" l="1"/>
  <c r="C43" i="4"/>
  <c r="D44" i="4" l="1"/>
  <c r="C44" i="4"/>
  <c r="C50" i="4" l="1"/>
  <c r="E16" i="4" l="1"/>
  <c r="D16" i="4"/>
  <c r="E26" i="4"/>
  <c r="D26" i="4"/>
  <c r="E27" i="4"/>
  <c r="D27" i="4"/>
  <c r="E23" i="4"/>
  <c r="D23" i="4"/>
  <c r="C27" i="4"/>
  <c r="C23" i="4"/>
  <c r="C16" i="4" l="1"/>
  <c r="C32" i="4" s="1"/>
  <c r="D22" i="4"/>
  <c r="D32" i="4" s="1"/>
  <c r="E22" i="4"/>
  <c r="E32" i="4" s="1"/>
  <c r="C22" i="4"/>
  <c r="C52" i="4" l="1"/>
  <c r="E25" i="4" l="1"/>
  <c r="E36" i="4" s="1"/>
  <c r="E35" i="4" s="1"/>
  <c r="E34" i="4" s="1"/>
  <c r="E33" i="4" s="1"/>
  <c r="D25" i="4"/>
  <c r="D36" i="4" s="1"/>
  <c r="D35" i="4" s="1"/>
  <c r="D34" i="4" s="1"/>
  <c r="D33" i="4" s="1"/>
  <c r="C26" i="4"/>
  <c r="C25" i="4" s="1"/>
  <c r="E21" i="4"/>
  <c r="D21" i="4"/>
  <c r="C21" i="4"/>
  <c r="E17" i="4"/>
  <c r="D17" i="4"/>
  <c r="C17" i="4"/>
  <c r="D31" i="4"/>
  <c r="D30" i="4" s="1"/>
  <c r="D29" i="4" s="1"/>
  <c r="D20" i="4" l="1"/>
  <c r="D19" i="4" s="1"/>
  <c r="C58" i="4"/>
  <c r="C20" i="4"/>
  <c r="C19" i="4" s="1"/>
  <c r="E15" i="4"/>
  <c r="E14" i="4" s="1"/>
  <c r="E31" i="4"/>
  <c r="E30" i="4" s="1"/>
  <c r="E29" i="4" s="1"/>
  <c r="E28" i="4" s="1"/>
  <c r="D28" i="4"/>
  <c r="C15" i="4"/>
  <c r="C31" i="4"/>
  <c r="C30" i="4" s="1"/>
  <c r="C29" i="4" s="1"/>
  <c r="D15" i="4"/>
  <c r="D14" i="4" s="1"/>
  <c r="D37" i="4" s="1"/>
  <c r="E20" i="4"/>
  <c r="E19" i="4" s="1"/>
  <c r="E37" i="4" l="1"/>
  <c r="D13" i="4"/>
  <c r="C14" i="4"/>
  <c r="C57" i="4"/>
  <c r="E13" i="4"/>
  <c r="C36" i="4" l="1"/>
  <c r="C35" i="4" s="1"/>
  <c r="C34" i="4" s="1"/>
  <c r="C33" i="4" s="1"/>
  <c r="C28" i="4" s="1"/>
  <c r="C13" i="4" l="1"/>
  <c r="C37" i="4"/>
  <c r="C54" i="4" s="1"/>
</calcChain>
</file>

<file path=xl/sharedStrings.xml><?xml version="1.0" encoding="utf-8"?>
<sst xmlns="http://schemas.openxmlformats.org/spreadsheetml/2006/main" count="73" uniqueCount="71">
  <si>
    <t>Код</t>
  </si>
  <si>
    <t>Кредиты кредитных организаций в валюте Российской Федерации</t>
  </si>
  <si>
    <t>000 01 02 00 00 00 0000 000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</si>
  <si>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</si>
  <si>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</si>
  <si>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</si>
  <si>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Бюджетные кредиты от других бюджетов бюджетной системы Российской Федерации</t>
  </si>
  <si>
    <t>000 01 03 00 00 00 0000 000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</si>
  <si>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</si>
  <si>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</si>
  <si>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</si>
  <si>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</si>
  <si>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000 01 02 00 00 04 0000 810</t>
  </si>
  <si>
    <t>Е.Н. Зачиняева</t>
  </si>
  <si>
    <t>000 01 00 00 00 00 0000 000</t>
  </si>
  <si>
    <t>ИСТОЧНИКИ ВНУТРЕННЕГО ФИНАНСИРОВАНИЯ ДЕФИЦИТОВ БЮДЖЕТОВ</t>
  </si>
  <si>
    <t>000 01 03 01 00 00 0000 000</t>
  </si>
  <si>
    <t>000 01 03 01 00 00 0000 700</t>
  </si>
  <si>
    <t>000 01 03 01 00 04 0000 710</t>
  </si>
  <si>
    <t>000 01 03 01 00 00 0000 800</t>
  </si>
  <si>
    <t>Анжеро-Судженского городского округа</t>
  </si>
  <si>
    <t>1</t>
  </si>
  <si>
    <t xml:space="preserve">к решению  Совета народных депутатов </t>
  </si>
  <si>
    <t>2022 год</t>
  </si>
  <si>
    <t>000 01 03 01 00 04 0001 810</t>
  </si>
  <si>
    <t>Бюджетные кредиты от других бюджетов бюджетной системы Российской Федерации в валюте Российской Федерации</t>
  </si>
  <si>
    <t>2023 год</t>
  </si>
  <si>
    <t>Приложение 5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</si>
  <si>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2022 год и на плановый период 2023 и 2024 годов</t>
  </si>
  <si>
    <t>2024 год</t>
  </si>
  <si>
    <t xml:space="preserve">Начальник финансового управления администрациии  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</si>
  <si>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</si>
  <si>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</si>
  <si>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</si>
  <si>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</si>
  <si>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</si>
  <si>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для частичного покрытия дефицитов бюджетов)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</si>
  <si>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</si>
  <si>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</si>
  <si>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</si>
  <si>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</si>
  <si>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</si>
  <si>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</si>
  <si>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</si>
  <si>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</si>
  <si>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</si>
  <si>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</si>
  <si>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 xml:space="preserve"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
</t>
  </si>
  <si>
    <t>Привлечение кредитов от других бюджетов бюджетной системы Российской Федерации бюджетами городских округов в валюте Российской Федерации</t>
  </si>
  <si>
    <t>000 01 03 01 00 04 0002 710</t>
  </si>
  <si>
    <t>000 01 03 01 00 04 0002 810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</si>
  <si>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</t>
  </si>
  <si>
    <t xml:space="preserve"> от ___________ 2022г. № _______</t>
  </si>
  <si>
    <t xml:space="preserve"> от 21.12.2021г. № 34</t>
  </si>
  <si>
    <t>к решению  Совета народных депутатов Анжеро-Судженского городского округа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</si>
  <si>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</si>
  <si>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</si>
  <si>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</si>
  <si>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</si>
  <si>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000 01050000 00 0000 500</t>
  </si>
  <si>
    <t>000 01050200 00 0000 500</t>
  </si>
  <si>
    <t>000 01050201 00 0000 510</t>
  </si>
  <si>
    <t>000 01050201 04 0000 510</t>
  </si>
  <si>
    <t>доходы всего</t>
  </si>
  <si>
    <t>расходы всего</t>
  </si>
  <si>
    <t>Изменение остатков</t>
  </si>
  <si>
    <t>дефицит</t>
  </si>
  <si>
    <t>получение кредитов</t>
  </si>
  <si>
    <t>погашение кредитов</t>
  </si>
  <si>
    <t>000 01 03 01 00 04 0003 710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</si>
  <si>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для погашения долговых обязательств муниципального образования)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</si>
</sst>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0000_р_._-;\-* #,##0.00000_р_._-;_-* &quot;-&quot;??_р_._-;_-@_-"/>
    <numFmt numFmtId="166" formatCode="0.00000"/>
  </numFmts>
  <fonts count="13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Arial Cyr"/>
      <charset val="204"/>
    </font>
    <font>
      <i/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left" vertical="top"/>
    </xf>
    <xf numFmtId="49" fontId="7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49" fontId="8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49" fontId="8" fillId="0" borderId="0" xfId="0" applyNumberFormat="1" applyFont="1" applyAlignment="1">
      <alignment horizontal="left"/>
    </xf>
    <xf numFmtId="0" fontId="8" fillId="0" borderId="0" xfId="0" applyNumberFormat="1" applyFont="1" applyAlignment="1">
      <alignment wrapText="1"/>
    </xf>
    <xf numFmtId="0" fontId="8" fillId="0" borderId="0" xfId="0" applyFont="1" applyAlignment="1"/>
    <xf numFmtId="0" fontId="11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49" fontId="7" fillId="0" borderId="1" xfId="0" applyNumberFormat="1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left" vertical="top" wrapText="1"/>
    </xf>
    <xf numFmtId="165" fontId="3" fillId="0" borderId="0" xfId="1" applyNumberFormat="1" applyFont="1" applyFill="1" applyAlignment="1">
      <alignment wrapText="1"/>
    </xf>
    <xf numFmtId="164" fontId="2" fillId="0" borderId="0" xfId="0" applyNumberFormat="1" applyFont="1" applyAlignment="1">
      <alignment vertical="top"/>
    </xf>
    <xf numFmtId="166" fontId="4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8" fillId="0" borderId="0" xfId="0" applyFont="1" applyAlignment="1">
      <alignment horizontal="right"/>
    </xf>
    <xf numFmtId="49" fontId="4" fillId="0" borderId="0" xfId="0" applyNumberFormat="1" applyFont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.%201%20&#1082;%20&#1088;&#1077;&#1096;&#1077;&#1085;&#1080;&#1102;%20-&#1076;&#1086;&#1093;&#1086;&#1076;&#1099;%20%20(&#1080;&#1079;&#1084;.%20&#1072;&#1074;&#1075;&#1091;&#1089;&#1090;%202022&#1075;.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22&#1075;/&#1048;&#1079;&#1084;&#1077;&#1085;&#1077;&#1085;&#1080;&#1103;%20&#1072;&#1074;&#1075;&#1091;&#1089;&#1090;%202022/&#1087;&#1088;.%202,%203,%204%20%20&#1082;%20&#1088;&#1077;&#1096;&#1077;&#1085;&#1080;&#1102;%20-%20&#1088;&#1072;&#1089;&#1093;&#1086;&#1076;&#1099;%202022-2024%20&#1080;&#1079;&#1084;%20&#1072;&#1074;&#1075;&#1091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</sheetNames>
    <sheetDataSet>
      <sheetData sheetId="0">
        <row r="318">
          <cell r="AD318">
            <v>5181751.2852599993</v>
          </cell>
          <cell r="AE318">
            <v>4209767.6569600003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г вед стр-ра"/>
      <sheetName val="2022г программы"/>
      <sheetName val="2022 по разд"/>
    </sheetNames>
    <sheetDataSet>
      <sheetData sheetId="0">
        <row r="583">
          <cell r="G583">
            <v>5212372.861060001</v>
          </cell>
          <cell r="H583">
            <v>4229228.1638400005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topLeftCell="A28" workbookViewId="0">
      <selection activeCell="H32" sqref="H32"/>
    </sheetView>
  </sheetViews>
  <sheetFormatPr defaultColWidth="30.7109375" defaultRowHeight="18.75" x14ac:dyDescent="0.2"/>
  <cols>
    <col min="1" max="1" width="27.5703125" style="3" customWidth="1"/>
    <col min="2" max="2" width="42.42578125" style="4" customWidth="1"/>
    <col min="3" max="4" width="14.5703125" style="2" customWidth="1"/>
    <col min="5" max="5" width="14.28515625" style="2" customWidth="1"/>
    <col min="6" max="16384" width="30.7109375" style="2"/>
  </cols>
  <sheetData>
    <row r="1" spans="1:8" x14ac:dyDescent="0.2">
      <c r="A1" s="56" t="s">
        <v>27</v>
      </c>
      <c r="B1" s="56"/>
      <c r="C1" s="56"/>
      <c r="D1" s="56"/>
      <c r="E1" s="56"/>
    </row>
    <row r="2" spans="1:8" x14ac:dyDescent="0.2">
      <c r="A2" s="56" t="s">
        <v>22</v>
      </c>
      <c r="B2" s="56"/>
      <c r="C2" s="56"/>
      <c r="D2" s="56"/>
      <c r="E2" s="56"/>
    </row>
    <row r="3" spans="1:8" x14ac:dyDescent="0.2">
      <c r="A3" s="56" t="s">
        <v>20</v>
      </c>
      <c r="B3" s="56"/>
      <c r="C3" s="56"/>
      <c r="D3" s="56"/>
      <c r="E3" s="56"/>
    </row>
    <row r="4" spans="1:8" ht="22.5" customHeight="1" x14ac:dyDescent="0.2">
      <c r="A4" s="56" t="s">
        <v>52</v>
      </c>
      <c r="B4" s="56"/>
      <c r="C4" s="56"/>
      <c r="D4" s="56"/>
      <c r="E4" s="56"/>
    </row>
    <row r="5" spans="1:8" ht="14.25" customHeight="1" x14ac:dyDescent="0.2">
      <c r="A5" s="49" t="s">
        <v>27</v>
      </c>
      <c r="B5" s="49"/>
      <c r="C5" s="49"/>
      <c r="D5" s="49"/>
      <c r="E5" s="49"/>
    </row>
    <row r="6" spans="1:8" ht="15" customHeight="1" x14ac:dyDescent="0.2">
      <c r="A6" s="49" t="s">
        <v>54</v>
      </c>
      <c r="B6" s="49"/>
      <c r="C6" s="49"/>
      <c r="D6" s="49"/>
      <c r="E6" s="49"/>
    </row>
    <row r="7" spans="1:8" ht="16.5" customHeight="1" x14ac:dyDescent="0.2">
      <c r="A7" s="49" t="s">
        <v>53</v>
      </c>
      <c r="B7" s="49"/>
      <c r="C7" s="49"/>
      <c r="D7" s="49"/>
      <c r="E7" s="49"/>
    </row>
    <row r="8" spans="1:8" ht="6.75" customHeight="1" x14ac:dyDescent="0.2">
      <c r="A8" s="6"/>
      <c r="B8" s="7"/>
      <c r="C8" s="5"/>
      <c r="D8" s="5"/>
      <c r="E8" s="5"/>
    </row>
    <row r="9" spans="1:8" s="1" customFormat="1" ht="48.75" customHeight="1" x14ac:dyDescent="0.2">
      <c r="A9" s="50" t="s">
        <v>28</v>
      </c>
      <c r="B9" s="51"/>
      <c r="C9" s="51"/>
      <c r="D9" s="51"/>
      <c r="E9" s="51"/>
    </row>
    <row r="10" spans="1:8" s="16" customFormat="1" ht="10.5" customHeight="1" x14ac:dyDescent="0.2">
      <c r="A10" s="34"/>
      <c r="B10" s="35"/>
      <c r="C10" s="35"/>
      <c r="D10" s="52" t="s">
        <v>9</v>
      </c>
      <c r="E10" s="52"/>
      <c r="F10" s="33"/>
      <c r="G10" s="33"/>
      <c r="H10" s="33"/>
    </row>
    <row r="11" spans="1:8" s="5" customFormat="1" ht="20.25" customHeight="1" x14ac:dyDescent="0.2">
      <c r="A11" s="20" t="s">
        <v>0</v>
      </c>
      <c r="B11" s="21" t="s">
        <v>8</v>
      </c>
      <c r="C11" s="22" t="s">
        <v>23</v>
      </c>
      <c r="D11" s="22" t="s">
        <v>26</v>
      </c>
      <c r="E11" s="22" t="s">
        <v>29</v>
      </c>
    </row>
    <row r="12" spans="1:8" s="15" customFormat="1" ht="12.75" x14ac:dyDescent="0.2">
      <c r="A12" s="12" t="s">
        <v>21</v>
      </c>
      <c r="B12" s="13">
        <v>2</v>
      </c>
      <c r="C12" s="14">
        <v>3</v>
      </c>
      <c r="D12" s="14">
        <v>4</v>
      </c>
      <c r="E12" s="14">
        <v>5</v>
      </c>
    </row>
    <row r="13" spans="1:8" s="11" customFormat="1" ht="42.75" x14ac:dyDescent="0.2">
      <c r="A13" s="44" t="s">
        <v>14</v>
      </c>
      <c r="B13" s="23" t="s">
        <v>15</v>
      </c>
      <c r="C13" s="37">
        <f>C14+C19+C28</f>
        <v>30621.575800001432</v>
      </c>
      <c r="D13" s="37">
        <f>D14+D19</f>
        <v>19460.5</v>
      </c>
      <c r="E13" s="37">
        <f>E14+E19</f>
        <v>20086.400000000001</v>
      </c>
    </row>
    <row r="14" spans="1:8" s="5" customFormat="1" ht="28.5" x14ac:dyDescent="0.2">
      <c r="A14" s="9" t="s">
        <v>2</v>
      </c>
      <c r="B14" s="24" t="s">
        <v>1</v>
      </c>
      <c r="C14" s="25">
        <f>C15-C17</f>
        <v>-22031.199999999997</v>
      </c>
      <c r="D14" s="25">
        <f>D15-D17</f>
        <v>25710.9</v>
      </c>
      <c r="E14" s="25">
        <f>E15-E17</f>
        <v>26236.800000000003</v>
      </c>
    </row>
    <row r="15" spans="1:8" s="5" customFormat="1" ht="30" customHeight="1" x14ac:dyDescent="0.2">
      <c r="A15" s="10" t="s">
        <v>3</v>
      </c>
      <c r="B15" s="26" t="s">
        <v>34</v>
      </c>
      <c r="C15" s="27">
        <f>C16</f>
        <v>31713</v>
      </c>
      <c r="D15" s="27">
        <f>D16</f>
        <v>25710.9</v>
      </c>
      <c r="E15" s="27">
        <f>E16</f>
        <v>79981</v>
      </c>
    </row>
    <row r="16" spans="1:8" s="5" customFormat="1" ht="45" customHeight="1" x14ac:dyDescent="0.2">
      <c r="A16" s="10" t="s">
        <v>11</v>
      </c>
      <c r="B16" s="26" t="s">
        <v>33</v>
      </c>
      <c r="C16" s="27">
        <f>28513+3200+53744.2-53744.2</f>
        <v>31713</v>
      </c>
      <c r="D16" s="27">
        <f>22160.5+3200+350.4</f>
        <v>25710.9</v>
      </c>
      <c r="E16" s="27">
        <f>22786.4+3100+53744.2+350.4</f>
        <v>79981</v>
      </c>
    </row>
    <row r="17" spans="1:8" s="5" customFormat="1" ht="43.5" customHeight="1" x14ac:dyDescent="0.2">
      <c r="A17" s="10" t="s">
        <v>5</v>
      </c>
      <c r="B17" s="26" t="s">
        <v>4</v>
      </c>
      <c r="C17" s="27">
        <f>C18</f>
        <v>53744.2</v>
      </c>
      <c r="D17" s="27">
        <f>D18</f>
        <v>0</v>
      </c>
      <c r="E17" s="27">
        <f>E18</f>
        <v>53744.2</v>
      </c>
    </row>
    <row r="18" spans="1:8" s="5" customFormat="1" ht="42.75" customHeight="1" x14ac:dyDescent="0.2">
      <c r="A18" s="10" t="s">
        <v>12</v>
      </c>
      <c r="B18" s="26" t="s">
        <v>32</v>
      </c>
      <c r="C18" s="36">
        <v>53744.2</v>
      </c>
      <c r="D18" s="36">
        <v>0</v>
      </c>
      <c r="E18" s="36">
        <v>53744.2</v>
      </c>
    </row>
    <row r="19" spans="1:8" s="5" customFormat="1" ht="42.75" x14ac:dyDescent="0.2">
      <c r="A19" s="9" t="s">
        <v>7</v>
      </c>
      <c r="B19" s="24" t="s">
        <v>6</v>
      </c>
      <c r="C19" s="25">
        <f>C20</f>
        <v>40934.399999999994</v>
      </c>
      <c r="D19" s="25">
        <f>D20</f>
        <v>-6250.4</v>
      </c>
      <c r="E19" s="25">
        <f>E20</f>
        <v>-6150.4</v>
      </c>
    </row>
    <row r="20" spans="1:8" s="5" customFormat="1" ht="45" x14ac:dyDescent="0.2">
      <c r="A20" s="10" t="s">
        <v>16</v>
      </c>
      <c r="B20" s="28" t="s">
        <v>25</v>
      </c>
      <c r="C20" s="29">
        <f>C21-C25</f>
        <v>40934.399999999994</v>
      </c>
      <c r="D20" s="27">
        <f>D21-D25</f>
        <v>-6250.4</v>
      </c>
      <c r="E20" s="27">
        <f>E21-E25</f>
        <v>-6150.4</v>
      </c>
    </row>
    <row r="21" spans="1:8" s="5" customFormat="1" ht="50.25" customHeight="1" x14ac:dyDescent="0.2">
      <c r="A21" s="10" t="s">
        <v>17</v>
      </c>
      <c r="B21" s="26" t="s">
        <v>35</v>
      </c>
      <c r="C21" s="27">
        <f>C22</f>
        <v>107488.4</v>
      </c>
      <c r="D21" s="27">
        <f t="shared" ref="D21:E21" si="0">D22</f>
        <v>0</v>
      </c>
      <c r="E21" s="27">
        <f t="shared" si="0"/>
        <v>0</v>
      </c>
    </row>
    <row r="22" spans="1:8" s="5" customFormat="1" ht="57.75" customHeight="1" x14ac:dyDescent="0.2">
      <c r="A22" s="10" t="s">
        <v>18</v>
      </c>
      <c r="B22" s="26" t="s">
        <v>48</v>
      </c>
      <c r="C22" s="36">
        <f>C23+C24</f>
        <v>107488.4</v>
      </c>
      <c r="D22" s="36">
        <f t="shared" ref="D22:E22" si="1">D23+D24</f>
        <v>0</v>
      </c>
      <c r="E22" s="36">
        <f t="shared" si="1"/>
        <v>0</v>
      </c>
    </row>
    <row r="23" spans="1:8" s="5" customFormat="1" ht="108" customHeight="1" x14ac:dyDescent="0.2">
      <c r="A23" s="10" t="s">
        <v>49</v>
      </c>
      <c r="B23" s="43" t="s">
        <v>47</v>
      </c>
      <c r="C23" s="36">
        <f>53744.2+55364.8-55364.8</f>
        <v>53744.2</v>
      </c>
      <c r="D23" s="36">
        <f>53744.2-53744.2</f>
        <v>0</v>
      </c>
      <c r="E23" s="36">
        <f>53744.2-53744.2</f>
        <v>0</v>
      </c>
      <c r="H23" s="42"/>
    </row>
    <row r="24" spans="1:8" s="5" customFormat="1" ht="96" customHeight="1" x14ac:dyDescent="0.2">
      <c r="A24" s="10" t="s">
        <v>69</v>
      </c>
      <c r="B24" s="26" t="s">
        <v>70</v>
      </c>
      <c r="C24" s="36">
        <v>53744.2</v>
      </c>
      <c r="D24" s="36">
        <v>0</v>
      </c>
      <c r="E24" s="36">
        <v>0</v>
      </c>
    </row>
    <row r="25" spans="1:8" s="5" customFormat="1" ht="60" x14ac:dyDescent="0.2">
      <c r="A25" s="10" t="s">
        <v>19</v>
      </c>
      <c r="B25" s="26" t="s">
        <v>31</v>
      </c>
      <c r="C25" s="27">
        <f>C27+C26</f>
        <v>66554</v>
      </c>
      <c r="D25" s="27">
        <f t="shared" ref="D25:E25" si="2">D27+D26</f>
        <v>6250.4</v>
      </c>
      <c r="E25" s="27">
        <f t="shared" si="2"/>
        <v>6150.4</v>
      </c>
    </row>
    <row r="26" spans="1:8" s="5" customFormat="1" ht="91.5" customHeight="1" x14ac:dyDescent="0.2">
      <c r="A26" s="10" t="s">
        <v>24</v>
      </c>
      <c r="B26" s="26" t="s">
        <v>36</v>
      </c>
      <c r="C26" s="27">
        <f>9609.8+3200</f>
        <v>12809.8</v>
      </c>
      <c r="D26" s="27">
        <f>2700+3200+350.4</f>
        <v>6250.4</v>
      </c>
      <c r="E26" s="27">
        <f>2700+3100+350.4</f>
        <v>6150.4</v>
      </c>
    </row>
    <row r="27" spans="1:8" s="5" customFormat="1" ht="110.25" customHeight="1" x14ac:dyDescent="0.2">
      <c r="A27" s="10" t="s">
        <v>50</v>
      </c>
      <c r="B27" s="26" t="s">
        <v>51</v>
      </c>
      <c r="C27" s="27">
        <f>53744.2+55364.8-55364.8</f>
        <v>53744.2</v>
      </c>
      <c r="D27" s="27">
        <f>53744.2-53744.2</f>
        <v>0</v>
      </c>
      <c r="E27" s="27">
        <f>53744.2-53744.2</f>
        <v>0</v>
      </c>
    </row>
    <row r="28" spans="1:8" s="5" customFormat="1" ht="33.75" customHeight="1" x14ac:dyDescent="0.2">
      <c r="A28" s="9" t="s">
        <v>37</v>
      </c>
      <c r="B28" s="38" t="s">
        <v>38</v>
      </c>
      <c r="C28" s="39">
        <f>C33+C29</f>
        <v>11718.375800001435</v>
      </c>
      <c r="D28" s="39">
        <f t="shared" ref="D28:E28" si="3">D33+D29</f>
        <v>6.8800002336502075E-3</v>
      </c>
      <c r="E28" s="39">
        <f t="shared" si="3"/>
        <v>0</v>
      </c>
    </row>
    <row r="29" spans="1:8" s="5" customFormat="1" ht="21.75" customHeight="1" x14ac:dyDescent="0.2">
      <c r="A29" s="20" t="s">
        <v>59</v>
      </c>
      <c r="B29" s="45" t="s">
        <v>55</v>
      </c>
      <c r="C29" s="41">
        <f>C30</f>
        <v>-5320952.6852599997</v>
      </c>
      <c r="D29" s="41">
        <f t="shared" ref="D29:E31" si="4">D30</f>
        <v>-4235478.5569600007</v>
      </c>
      <c r="E29" s="41">
        <f t="shared" si="4"/>
        <v>-2872236.6</v>
      </c>
    </row>
    <row r="30" spans="1:8" s="5" customFormat="1" ht="33" customHeight="1" x14ac:dyDescent="0.2">
      <c r="A30" s="20" t="s">
        <v>60</v>
      </c>
      <c r="B30" s="45" t="s">
        <v>56</v>
      </c>
      <c r="C30" s="41">
        <f>C31</f>
        <v>-5320952.6852599997</v>
      </c>
      <c r="D30" s="41">
        <f t="shared" si="4"/>
        <v>-4235478.5569600007</v>
      </c>
      <c r="E30" s="41">
        <f t="shared" si="4"/>
        <v>-2872236.6</v>
      </c>
    </row>
    <row r="31" spans="1:8" s="5" customFormat="1" ht="29.25" customHeight="1" x14ac:dyDescent="0.2">
      <c r="A31" s="20" t="s">
        <v>61</v>
      </c>
      <c r="B31" s="45" t="s">
        <v>57</v>
      </c>
      <c r="C31" s="41">
        <f>C32</f>
        <v>-5320952.6852599997</v>
      </c>
      <c r="D31" s="41">
        <f t="shared" si="4"/>
        <v>-4235478.5569600007</v>
      </c>
      <c r="E31" s="41">
        <f t="shared" si="4"/>
        <v>-2872236.6</v>
      </c>
    </row>
    <row r="32" spans="1:8" s="5" customFormat="1" ht="30.75" customHeight="1" x14ac:dyDescent="0.2">
      <c r="A32" s="20" t="s">
        <v>62</v>
      </c>
      <c r="B32" s="45" t="s">
        <v>58</v>
      </c>
      <c r="C32" s="41">
        <f>-C43-C16-C22</f>
        <v>-5320952.6852599997</v>
      </c>
      <c r="D32" s="41">
        <f t="shared" ref="D32:E32" si="5">-D43-D16-D22</f>
        <v>-4235478.5569600007</v>
      </c>
      <c r="E32" s="41">
        <f t="shared" si="5"/>
        <v>-2872236.6</v>
      </c>
    </row>
    <row r="33" spans="1:5" s="5" customFormat="1" ht="21.75" customHeight="1" x14ac:dyDescent="0.2">
      <c r="A33" s="10" t="s">
        <v>39</v>
      </c>
      <c r="B33" s="40" t="s">
        <v>40</v>
      </c>
      <c r="C33" s="41">
        <f>C34</f>
        <v>5332671.0610600011</v>
      </c>
      <c r="D33" s="41">
        <f t="shared" ref="D33:E35" si="6">D34</f>
        <v>4235478.5638400009</v>
      </c>
      <c r="E33" s="41">
        <f t="shared" si="6"/>
        <v>2872236.6</v>
      </c>
    </row>
    <row r="34" spans="1:5" s="5" customFormat="1" ht="33" customHeight="1" x14ac:dyDescent="0.2">
      <c r="A34" s="10" t="s">
        <v>41</v>
      </c>
      <c r="B34" s="40" t="s">
        <v>42</v>
      </c>
      <c r="C34" s="41">
        <f>C35</f>
        <v>5332671.0610600011</v>
      </c>
      <c r="D34" s="41">
        <f t="shared" si="6"/>
        <v>4235478.5638400009</v>
      </c>
      <c r="E34" s="41">
        <f t="shared" si="6"/>
        <v>2872236.6</v>
      </c>
    </row>
    <row r="35" spans="1:5" s="5" customFormat="1" ht="29.25" customHeight="1" x14ac:dyDescent="0.2">
      <c r="A35" s="10" t="s">
        <v>43</v>
      </c>
      <c r="B35" s="40" t="s">
        <v>44</v>
      </c>
      <c r="C35" s="41">
        <f>C36</f>
        <v>5332671.0610600011</v>
      </c>
      <c r="D35" s="41">
        <f t="shared" si="6"/>
        <v>4235478.5638400009</v>
      </c>
      <c r="E35" s="41">
        <f t="shared" si="6"/>
        <v>2872236.6</v>
      </c>
    </row>
    <row r="36" spans="1:5" s="5" customFormat="1" ht="30.75" customHeight="1" x14ac:dyDescent="0.2">
      <c r="A36" s="10" t="s">
        <v>45</v>
      </c>
      <c r="B36" s="40" t="s">
        <v>46</v>
      </c>
      <c r="C36" s="41">
        <f>C44+C18+C25</f>
        <v>5332671.0610600011</v>
      </c>
      <c r="D36" s="41">
        <f>D44+D18+D25</f>
        <v>4235478.5638400009</v>
      </c>
      <c r="E36" s="41">
        <f>E44+E18+E25</f>
        <v>2872236.6</v>
      </c>
    </row>
    <row r="37" spans="1:5" s="5" customFormat="1" ht="15.75" x14ac:dyDescent="0.2">
      <c r="A37" s="53" t="s">
        <v>10</v>
      </c>
      <c r="B37" s="54"/>
      <c r="C37" s="25">
        <f>C14+C19+C28</f>
        <v>30621.575800001432</v>
      </c>
      <c r="D37" s="25">
        <f>D14+D19</f>
        <v>19460.5</v>
      </c>
      <c r="E37" s="25">
        <f>E14+E19</f>
        <v>20086.400000000001</v>
      </c>
    </row>
    <row r="38" spans="1:5" s="5" customFormat="1" ht="1.5" customHeight="1" x14ac:dyDescent="0.2">
      <c r="A38" s="17"/>
      <c r="B38" s="18"/>
      <c r="C38" s="19">
        <v>32800.5</v>
      </c>
      <c r="D38" s="19">
        <v>33122.199999999997</v>
      </c>
      <c r="E38" s="19">
        <v>33598.6</v>
      </c>
    </row>
    <row r="39" spans="1:5" s="5" customFormat="1" ht="9" customHeight="1" x14ac:dyDescent="0.2">
      <c r="A39" s="17"/>
      <c r="B39" s="18"/>
      <c r="C39" s="19"/>
      <c r="D39" s="19"/>
      <c r="E39" s="19"/>
    </row>
    <row r="40" spans="1:5" s="5" customFormat="1" ht="17.25" customHeight="1" x14ac:dyDescent="0.25">
      <c r="A40" s="30" t="s">
        <v>30</v>
      </c>
      <c r="B40" s="31"/>
      <c r="C40" s="32"/>
    </row>
    <row r="41" spans="1:5" s="5" customFormat="1" ht="15.75" x14ac:dyDescent="0.25">
      <c r="A41" s="8" t="s">
        <v>20</v>
      </c>
      <c r="B41" s="7"/>
      <c r="D41" s="55" t="s">
        <v>13</v>
      </c>
      <c r="E41" s="55"/>
    </row>
    <row r="42" spans="1:5" s="5" customFormat="1" ht="15.75" x14ac:dyDescent="0.2">
      <c r="A42" s="6"/>
      <c r="B42" s="7"/>
    </row>
    <row r="43" spans="1:5" s="5" customFormat="1" ht="15.75" x14ac:dyDescent="0.2">
      <c r="A43" s="6" t="s">
        <v>63</v>
      </c>
      <c r="B43" s="7"/>
      <c r="C43" s="46">
        <f>[1]август!$AD$318</f>
        <v>5181751.2852599993</v>
      </c>
      <c r="D43" s="46">
        <f>[1]август!$AE$318</f>
        <v>4209767.6569600003</v>
      </c>
      <c r="E43" s="46">
        <v>2792255.6</v>
      </c>
    </row>
    <row r="44" spans="1:5" s="5" customFormat="1" ht="15.75" x14ac:dyDescent="0.2">
      <c r="A44" s="6" t="s">
        <v>64</v>
      </c>
      <c r="B44" s="7"/>
      <c r="C44" s="5">
        <f>'[2]2022г вед стр-ра'!$G$583</f>
        <v>5212372.861060001</v>
      </c>
      <c r="D44" s="5">
        <f>'[2]2022г вед стр-ра'!$H$583</f>
        <v>4229228.1638400005</v>
      </c>
      <c r="E44" s="5">
        <v>2812342</v>
      </c>
    </row>
    <row r="45" spans="1:5" s="5" customFormat="1" ht="15.75" x14ac:dyDescent="0.2">
      <c r="A45" s="6"/>
      <c r="B45" s="7"/>
    </row>
    <row r="46" spans="1:5" s="5" customFormat="1" ht="15.75" x14ac:dyDescent="0.2">
      <c r="A46" s="6"/>
      <c r="B46" s="7"/>
    </row>
    <row r="47" spans="1:5" s="5" customFormat="1" ht="15.75" x14ac:dyDescent="0.2">
      <c r="A47" s="6"/>
      <c r="B47" s="7"/>
    </row>
    <row r="48" spans="1:5" s="5" customFormat="1" ht="15.75" x14ac:dyDescent="0.2">
      <c r="A48" s="6"/>
      <c r="B48" s="7"/>
    </row>
    <row r="49" spans="1:8" s="5" customFormat="1" ht="15.75" x14ac:dyDescent="0.2">
      <c r="A49" s="6"/>
      <c r="B49" s="7"/>
    </row>
    <row r="50" spans="1:8" s="5" customFormat="1" ht="15.75" x14ac:dyDescent="0.2">
      <c r="A50" s="6"/>
      <c r="B50" s="7" t="s">
        <v>66</v>
      </c>
      <c r="C50" s="48">
        <f>18903.2+3894.18308+7019.41986+804.8</f>
        <v>30621.602940000001</v>
      </c>
      <c r="D50" s="5">
        <v>19460.5</v>
      </c>
      <c r="E50" s="5">
        <v>20086.400000000001</v>
      </c>
    </row>
    <row r="51" spans="1:8" x14ac:dyDescent="0.2">
      <c r="A51" s="6"/>
      <c r="B51" s="7"/>
      <c r="C51" s="5"/>
      <c r="D51" s="5"/>
      <c r="E51" s="5"/>
      <c r="F51" s="5"/>
      <c r="G51" s="5"/>
      <c r="H51" s="5"/>
    </row>
    <row r="52" spans="1:8" x14ac:dyDescent="0.2">
      <c r="A52" s="6"/>
      <c r="B52" s="7" t="s">
        <v>65</v>
      </c>
      <c r="C52" s="41">
        <f>118.18308+2925.2+850.8+7019.41986+804.8</f>
        <v>11718.40294</v>
      </c>
      <c r="D52" s="5"/>
      <c r="E52" s="5"/>
      <c r="F52" s="5"/>
      <c r="G52" s="5"/>
      <c r="H52" s="5"/>
    </row>
    <row r="53" spans="1:8" x14ac:dyDescent="0.2">
      <c r="A53" s="6"/>
      <c r="B53" s="7"/>
      <c r="C53" s="5"/>
      <c r="D53" s="5"/>
      <c r="E53" s="5"/>
      <c r="F53" s="5"/>
      <c r="G53" s="5"/>
      <c r="H53" s="5"/>
    </row>
    <row r="54" spans="1:8" x14ac:dyDescent="0.2">
      <c r="C54" s="47">
        <f>C37-C28</f>
        <v>18903.199999999997</v>
      </c>
    </row>
    <row r="57" spans="1:8" x14ac:dyDescent="0.2">
      <c r="B57" s="4" t="s">
        <v>67</v>
      </c>
      <c r="C57" s="47">
        <f>SUM(C15,C21)</f>
        <v>139201.4</v>
      </c>
    </row>
    <row r="58" spans="1:8" x14ac:dyDescent="0.2">
      <c r="B58" s="4" t="s">
        <v>68</v>
      </c>
      <c r="C58" s="47">
        <f>SUM(C17,C25)</f>
        <v>120298.2</v>
      </c>
    </row>
  </sheetData>
  <mergeCells count="11">
    <mergeCell ref="A6:E6"/>
    <mergeCell ref="A1:E1"/>
    <mergeCell ref="A2:E2"/>
    <mergeCell ref="A3:E3"/>
    <mergeCell ref="A4:E4"/>
    <mergeCell ref="A5:E5"/>
    <mergeCell ref="A7:E7"/>
    <mergeCell ref="A9:E9"/>
    <mergeCell ref="D10:E10"/>
    <mergeCell ref="A37:B37"/>
    <mergeCell ref="D41:E41"/>
  </mergeCells>
  <conditionalFormatting sqref="B29:B32">
    <cfRule type="expression" dxfId="1" priority="2" stopIfTrue="1">
      <formula>$C29</formula>
    </cfRule>
  </conditionalFormatting>
  <conditionalFormatting sqref="A29:A32">
    <cfRule type="expression" dxfId="0" priority="1" stopIfTrue="1">
      <formula>$C29</formula>
    </cfRule>
  </conditionalFormatting>
  <pageMargins left="1.1811023622047245" right="0.39370078740157483" top="0.9055118110236221" bottom="0.98425196850393704" header="0.51181102362204722" footer="0.31496062992125984"/>
  <pageSetup paperSize="9" scale="77" fitToHeight="2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изм август</vt:lpstr>
      <vt:lpstr>Лист1</vt:lpstr>
      <vt:lpstr>'изм август'!Заголовки_для_печати</vt:lpstr>
      <vt:lpstr>'изм август'!Область_печати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2022-08-11T10:49:10Z</cp:lastPrinted>
  <dcterms:created xsi:type="dcterms:W3CDTF">2007-11-02T06:48:08Z</dcterms:created>
  <dcterms:modified xsi:type="dcterms:W3CDTF">2022-08-15T02:58:53Z</dcterms:modified>
</cp:coreProperties>
</file>