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юнь-август 2023 (23.08)" sheetId="1" state="visible" r:id="rId2"/>
  </sheets>
  <definedNames>
    <definedName function="false" hidden="false" localSheetId="0" name="_xlnm.Print_Area" vbProcedure="false">'июнь-август 2023 (23.08)'!$A$1:$AF$46</definedName>
    <definedName function="false" hidden="false" localSheetId="0" name="_xlnm.Print_Titles" vbProcedure="false">'июнь-август 2023 (23.08)'!$11:$11</definedName>
    <definedName function="false" hidden="false" localSheetId="0" name="_xlnm.Print_Area_0" vbProcedure="false">'июнь-август 2023 (23.08)'!$A$1:$AF$44</definedName>
    <definedName function="false" hidden="false" localSheetId="0" name="_xlnm.Print_Area_0_0" vbProcedure="false">'июнь-август 2023 (23.08)'!$A$4:$AF$44</definedName>
    <definedName function="false" hidden="false" localSheetId="0" name="_xlnm.Print_Area_0_0_0" vbProcedure="false">'июнь-август 2023 (23.08)'!$A$4:$AF$46</definedName>
    <definedName function="false" hidden="false" localSheetId="0" name="_xlnm.Print_Area_0_0_0_0" vbProcedure="false">'июнь-август 2023 (23.08)'!$A$4:$Z$46</definedName>
    <definedName function="false" hidden="false" localSheetId="0" name="_xlnm.Print_Area_0_0_0_0_0" vbProcedure="false">'июнь-август 2023 (23.08)'!$A$4:$Z$44</definedName>
    <definedName function="false" hidden="false" localSheetId="0" name="_xlnm.Print_Area_0_0_0_0_0_0" vbProcedure="false">'июнь-август 2023 (23.08)'!$A$4:$Z$44</definedName>
    <definedName function="false" hidden="false" localSheetId="0" name="_xlnm.Print_Area_0_0_0_0_0_0_0" vbProcedure="false">'июнь-август 2023 (23.08)'!$A$4:$W$46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<sst xmlns="http://schemas.openxmlformats.org/spreadsheetml/2006/main" count="114" uniqueCount="92">
  <si>
    <t xml:space="preserve">Приложение 1</t>
  </si>
  <si>
    <t xml:space="preserve">к решению Совета народных депутатов Анжеро-Судженского городского округа</t>
  </si>
  <si>
    <t xml:space="preserve">от __________________________ № ___________</t>
  </si>
  <si>
    <t xml:space="preserve">к решению Совета народных депутатов Анжеро-Судженского городского округа от 23 декабря 2022 года № 139</t>
  </si>
  <si>
    <t xml:space="preserve">Доходы  бюджета муниципального образования  «Анжеро-Судженский городской округ»  по группам, подгруппам, статьям, подстатьям, элементам, видам (подвидам) доходов бюджетов Российской Федерации на 2023 год и плановый период 2024 и 2025 годов</t>
  </si>
  <si>
    <t xml:space="preserve">(тыс. руб.)</t>
  </si>
  <si>
    <t xml:space="preserve">Код </t>
  </si>
  <si>
    <t xml:space="preserve">Наименование групп, подгрупп, статей, подстатей, элементов, видов (подвидов), кодов  классификации доходов</t>
  </si>
  <si>
    <t xml:space="preserve">Было на 01.01.2023 г.</t>
  </si>
  <si>
    <t xml:space="preserve">изменения январь-март</t>
  </si>
  <si>
    <t xml:space="preserve">Стало на 01.04.2023 г.</t>
  </si>
  <si>
    <t xml:space="preserve">изменения январь-апрель </t>
  </si>
  <si>
    <t xml:space="preserve">Стало на 01.05.2023 г.</t>
  </si>
  <si>
    <t xml:space="preserve">изменения май - июнь</t>
  </si>
  <si>
    <t xml:space="preserve">изменения июль-август</t>
  </si>
  <si>
    <t xml:space="preserve"> 2023 г </t>
  </si>
  <si>
    <t xml:space="preserve">  2024 г </t>
  </si>
  <si>
    <t xml:space="preserve">  2025 г </t>
  </si>
  <si>
    <t xml:space="preserve">2023 г</t>
  </si>
  <si>
    <t xml:space="preserve"> 2024 г</t>
  </si>
  <si>
    <t xml:space="preserve"> 2025 г</t>
  </si>
  <si>
    <t xml:space="preserve">изменения</t>
  </si>
  <si>
    <t xml:space="preserve">2023 г.</t>
  </si>
  <si>
    <t xml:space="preserve">2024 г.</t>
  </si>
  <si>
    <t xml:space="preserve">2025 г.</t>
  </si>
  <si>
    <t xml:space="preserve">1</t>
  </si>
  <si>
    <t xml:space="preserve">2</t>
  </si>
  <si>
    <t xml:space="preserve">2 00 00000 00 0000 000</t>
  </si>
  <si>
    <t xml:space="preserve">Безвозмездные поступления</t>
  </si>
  <si>
    <t xml:space="preserve">2 02 00000 00 0000 000</t>
  </si>
  <si>
    <t xml:space="preserve">Безвозмездные поступления от других бюджетов бюджетной системы  Российской Федерации </t>
  </si>
  <si>
    <t xml:space="preserve">2 02 10000 00 0000 150</t>
  </si>
  <si>
    <t xml:space="preserve">Дотации бюджетам бюджетной системы Российской Федерации</t>
  </si>
  <si>
    <t xml:space="preserve">2 02 15002 04 0000 150</t>
  </si>
  <si>
    <t xml:space="preserve">Дотация на поддержку мер по обеспечению сбалансированности бюджетов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</si>
  <si>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</si>
  <si>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</si>
  <si>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2 02 20041 04 0000 150</t>
  </si>
  <si>
    <t xml:space="preserve"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</si>
  <si>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2 02 20302 04 0000 150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</si>
  <si>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</si>
  <si>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2 02 20299 04 0000 150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</si>
  <si>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</si>
  <si>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2 02  25179 04 0000 150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</si>
  <si>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</si>
  <si>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2 02 29999 04 0000 150</t>
  </si>
  <si>
    <t xml:space="preserve">Прочие субсидии бюджетам городских округов</t>
  </si>
  <si>
    <t xml:space="preserve">0390002012</t>
  </si>
  <si>
    <t xml:space="preserve">развитие единого образовательного пространства, повышение качества образовательных результатов</t>
  </si>
  <si>
    <t xml:space="preserve">2 02 30000 00 0000 150</t>
  </si>
  <si>
    <t xml:space="preserve">Субвенции бюджетам бюджетной системы Российской Федерации</t>
  </si>
  <si>
    <t xml:space="preserve">2 02 30027 04 0000 150</t>
  </si>
  <si>
    <t xml:space="preserve">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</si>
  <si>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</si>
  <si>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</si>
  <si>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 xml:space="preserve">2 02 30024 04 0000 150</t>
  </si>
  <si>
    <t xml:space="preserve">Субвенции бюджетам городских округов на выполнение передаваемых полномочий субъектов Российской Федерации:</t>
  </si>
  <si>
    <t xml:space="preserve">0390002160</t>
  </si>
  <si>
    <t xml:space="preserve"> 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</si>
  <si>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 xml:space="preserve">0390002024</t>
  </si>
  <si>
    <t xml:space="preserve"> 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</si>
  <si>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0390002025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</si>
  <si>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</si>
  <si>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 xml:space="preserve">0390002066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</si>
  <si>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</si>
  <si>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0390002067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</si>
  <si>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</si>
  <si>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0390002070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</si>
  <si>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</si>
  <si>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0390002055</t>
  </si>
  <si>
    <t xml:space="preserve"> 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 </t>
  </si>
  <si>
    <t xml:space="preserve">0390002056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</si>
  <si>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</si>
  <si>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0390002063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</si>
  <si>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</si>
  <si>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0390002074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</si>
  <si>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</si>
  <si>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 xml:space="preserve">0390002081</t>
  </si>
  <si>
    <t xml:space="preserve">  субвенция на меры социальной поддержки многодетных семей</t>
  </si>
  <si>
    <t xml:space="preserve">0390002049</t>
  </si>
  <si>
    <t xml:space="preserve"> содержание и обустройство сибиреязвенных захоронений и скотомогильников (биометрических ям)</t>
  </si>
  <si>
    <t xml:space="preserve">0390002230</t>
  </si>
  <si>
    <t xml:space="preserve"> субвенции на компенсацию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</si>
  <si>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 xml:space="preserve">2 07 00000 00 0000 000</t>
  </si>
  <si>
    <t xml:space="preserve">Прочие безвозмездные поступления</t>
  </si>
  <si>
    <t xml:space="preserve">2 07 04050 04 0000 150</t>
  </si>
  <si>
    <t xml:space="preserve">Прочие безвозмездные поступления в бюджеты городских округов</t>
  </si>
  <si>
    <t xml:space="preserve">ВСЕГО доходы  бюджета</t>
  </si>
  <si>
    <t xml:space="preserve">Примечание</t>
  </si>
  <si>
    <t xml:space="preserve">в том числе собственная база </t>
  </si>
  <si>
    <t xml:space="preserve">Начальник финансового управления администрации Анжеро-Судженского городского округа -</t>
  </si>
  <si>
    <t xml:space="preserve">Е.Н.Зачиняева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</si>
</sst>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@"/>
    <numFmt numFmtId="166" formatCode="_-* #,##0.00\ _₽_-;\-* #,##0.00\ _₽_-;_-* \-??\ _₽_-;_-@_-"/>
    <numFmt numFmtId="167" formatCode="_-* #,##0.0\ _₽_-;\-* #,##0.0\ _₽_-;_-* \-??\ _₽_-;_-@_-"/>
    <numFmt numFmtId="168" formatCode="_-* #,##0\ _₽_-;\-* #,##0\ _₽_-;_-* \-??\ _₽_-;_-@_-"/>
    <numFmt numFmtId="169" formatCode="0_ ;\-0\ "/>
    <numFmt numFmtId="170" formatCode="0.000000"/>
    <numFmt numFmtId="171" formatCode="0.0"/>
    <numFmt numFmtId="172" formatCode="0.0000"/>
    <numFmt numFmtId="173" formatCode="0.00000"/>
    <numFmt numFmtId="174" formatCode="0.0000000"/>
    <numFmt numFmtId="175" formatCode="0.000"/>
    <numFmt numFmtId="176" formatCode="0.00"/>
  </numFmts>
  <fonts count="3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Cyr"/>
      <family val="2"/>
      <charset val="204"/>
    </font>
    <font>
      <b val="true"/>
      <sz val="8"/>
      <name val="Arial Cyr"/>
      <family val="2"/>
      <charset val="204"/>
    </font>
    <font>
      <u val="single"/>
      <sz val="8"/>
      <name val="Arial CYR"/>
      <family val="2"/>
      <charset val="204"/>
    </font>
    <font>
      <b val="true"/>
      <sz val="11"/>
      <name val="Arial CYR"/>
      <family val="2"/>
      <charset val="204"/>
    </font>
    <font>
      <sz val="11"/>
      <color rgb="FF000000"/>
      <name val="Calibri"/>
      <family val="2"/>
      <charset val="204"/>
    </font>
    <font>
      <sz val="7"/>
      <name val="Arial Cyr"/>
      <family val="2"/>
      <charset val="204"/>
    </font>
    <font>
      <sz val="12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1"/>
      <name val="Calibri"/>
      <family val="2"/>
      <charset val="1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8"/>
      <color rgb="FF000000"/>
      <name val="Calibri"/>
      <family val="2"/>
      <charset val="1"/>
    </font>
    <font>
      <sz val="8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1"/>
    </font>
    <font>
      <sz val="11"/>
      <name val="Times New Roman"/>
      <family val="1"/>
      <charset val="204"/>
    </font>
    <font>
      <sz val="14"/>
      <name val="PT Astra Serif"/>
      <family val="1"/>
      <charset val="1"/>
    </font>
    <font>
      <b val="true"/>
      <sz val="14"/>
      <name val="PT Astra Serif"/>
      <family val="1"/>
      <charset val="1"/>
    </font>
    <font>
      <b val="true"/>
      <sz val="14"/>
      <color rgb="FF000000"/>
      <name val="PT Astra Serif"/>
      <family val="1"/>
      <charset val="1"/>
    </font>
    <font>
      <b val="true"/>
      <sz val="14"/>
      <color rgb="FFFF0000"/>
      <name val="PT Astra Serif"/>
      <family val="1"/>
      <charset val="1"/>
    </font>
    <font>
      <sz val="14"/>
      <color rgb="FFFF0000"/>
      <name val="PT Astra Serif"/>
      <family val="1"/>
      <charset val="1"/>
    </font>
    <font>
      <sz val="15"/>
      <color rgb="FF000000"/>
      <name val="Calibri"/>
      <family val="2"/>
      <charset val="1"/>
    </font>
    <font>
      <sz val="14"/>
      <color rgb="FF000000"/>
      <name val="PT Astra Serif"/>
      <family val="1"/>
      <charset val="1"/>
    </font>
    <font>
      <sz val="14"/>
      <color rgb="FFFFFFFF"/>
      <name val="PT Astra Serif"/>
      <family val="1"/>
      <charset val="1"/>
    </font>
    <font>
      <i val="true"/>
      <sz val="14"/>
      <name val="PT Astra Serif"/>
      <family val="1"/>
      <charset val="1"/>
    </font>
    <font>
      <i val="true"/>
      <sz val="14"/>
      <color rgb="FF000000"/>
      <name val="PT Astra Serif"/>
      <family val="1"/>
      <charset val="1"/>
    </font>
    <font>
      <sz val="16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1" applyFont="true" applyBorder="true" applyAlignment="true" applyProtection="false">
      <alignment horizontal="center" vertical="center" textRotation="0" wrapText="true" indent="0" shrinkToFit="false"/>
    </xf>
    <xf numFmtId="164" fontId="6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7" fillId="0" borderId="0" applyFont="true" applyBorder="false" applyAlignment="true" applyProtection="false">
      <alignment horizontal="center" vertical="center" textRotation="0" wrapText="false" indent="0" shrinkToFit="false"/>
    </xf>
    <xf numFmtId="165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applyFont="true" applyBorder="false" applyAlignment="true" applyProtection="false">
      <alignment horizontal="left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3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2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2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23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25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2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28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8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2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2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26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2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26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25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4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9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1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26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8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24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4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2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2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2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2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Данные таблицы" xfId="20"/>
    <cellStyle name="Заголовок таблицы" xfId="21"/>
    <cellStyle name="Значение параметра" xfId="22"/>
    <cellStyle name="Итоговая строка" xfId="23"/>
    <cellStyle name="Название документа" xfId="24"/>
    <cellStyle name="Название параметра" xfId="25"/>
    <cellStyle name="Обычный 2" xfId="26"/>
    <cellStyle name="Обычный 3" xfId="27"/>
    <cellStyle name="Подписи под подписями" xfId="28"/>
    <cellStyle name="Финансовый 2" xfId="2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1D41A"/>
    <pageSetUpPr fitToPage="true"/>
  </sheetPr>
  <dimension ref="A1:AG1048576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I12" activeCellId="0" sqref="AI12"/>
    </sheetView>
  </sheetViews>
  <sheetFormatPr defaultColWidth="8.5703125" defaultRowHeight="17.35" zeroHeight="false" outlineLevelRow="0" outlineLevelCol="0"/>
  <cols>
    <col collapsed="false" customWidth="true" hidden="false" outlineLevel="0" max="1" min="1" style="1" width="28.29"/>
    <col collapsed="false" customWidth="true" hidden="false" outlineLevel="0" max="2" min="2" style="2" width="78.43"/>
    <col collapsed="false" customWidth="true" hidden="true" outlineLevel="0" max="3" min="3" style="3" width="26.42"/>
    <col collapsed="false" customWidth="true" hidden="true" outlineLevel="0" max="4" min="4" style="3" width="23.71"/>
    <col collapsed="false" customWidth="true" hidden="true" outlineLevel="0" max="5" min="5" style="3" width="26"/>
    <col collapsed="false" customWidth="true" hidden="true" outlineLevel="0" max="6" min="6" style="3" width="21.29"/>
    <col collapsed="false" customWidth="true" hidden="true" outlineLevel="0" max="8" min="7" style="3" width="22"/>
    <col collapsed="false" customWidth="true" hidden="true" outlineLevel="0" max="9" min="9" style="3" width="30.85"/>
    <col collapsed="false" customWidth="true" hidden="true" outlineLevel="0" max="10" min="10" style="3" width="30.14"/>
    <col collapsed="false" customWidth="true" hidden="true" outlineLevel="0" max="11" min="11" style="3" width="29.57"/>
    <col collapsed="false" customWidth="true" hidden="true" outlineLevel="0" max="12" min="12" style="3" width="23.42"/>
    <col collapsed="false" customWidth="true" hidden="true" outlineLevel="0" max="14" min="13" style="3" width="21.14"/>
    <col collapsed="false" customWidth="true" hidden="true" outlineLevel="0" max="15" min="15" style="2" width="26.42"/>
    <col collapsed="false" customWidth="true" hidden="true" outlineLevel="0" max="16" min="16" style="2" width="28.57"/>
    <col collapsed="false" customWidth="true" hidden="true" outlineLevel="0" max="17" min="17" style="4" width="26.86"/>
    <col collapsed="false" customWidth="true" hidden="true" outlineLevel="0" max="18" min="18" style="4" width="21.71"/>
    <col collapsed="false" customWidth="true" hidden="true" outlineLevel="0" max="19" min="19" style="4" width="17"/>
    <col collapsed="false" customWidth="true" hidden="true" outlineLevel="0" max="20" min="20" style="4" width="17.42"/>
    <col collapsed="false" customWidth="true" hidden="true" outlineLevel="0" max="21" min="21" style="4" width="24.86"/>
    <col collapsed="false" customWidth="true" hidden="true" outlineLevel="0" max="22" min="22" style="4" width="23.42"/>
    <col collapsed="false" customWidth="true" hidden="true" outlineLevel="0" max="23" min="23" style="4" width="23"/>
    <col collapsed="false" customWidth="true" hidden="true" outlineLevel="0" max="24" min="24" style="4" width="19.39"/>
    <col collapsed="false" customWidth="true" hidden="true" outlineLevel="0" max="25" min="25" style="4" width="16.52"/>
    <col collapsed="false" customWidth="true" hidden="true" outlineLevel="0" max="26" min="26" style="4" width="19.06"/>
    <col collapsed="false" customWidth="true" hidden="true" outlineLevel="0" max="27" min="27" style="4" width="21.58"/>
    <col collapsed="false" customWidth="true" hidden="true" outlineLevel="0" max="28" min="28" style="4" width="15.01"/>
    <col collapsed="false" customWidth="true" hidden="true" outlineLevel="0" max="29" min="29" style="4" width="17.53"/>
    <col collapsed="false" customWidth="true" hidden="false" outlineLevel="0" max="30" min="30" style="4" width="22.76"/>
    <col collapsed="false" customWidth="true" hidden="false" outlineLevel="0" max="31" min="31" style="4" width="21.76"/>
    <col collapsed="false" customWidth="true" hidden="false" outlineLevel="0" max="32" min="32" style="4" width="18.21"/>
    <col collapsed="false" customWidth="true" hidden="false" outlineLevel="0" max="33" min="33" style="4" width="16.02"/>
    <col collapsed="false" customWidth="true" hidden="false" outlineLevel="0" max="34" min="34" style="4" width="14.67"/>
    <col collapsed="false" customWidth="true" hidden="false" outlineLevel="0" max="35" min="35" style="4" width="18.21"/>
    <col collapsed="false" customWidth="true" hidden="false" outlineLevel="0" max="16384" min="16380" style="4" width="11.53"/>
  </cols>
  <sheetData>
    <row r="1" customFormat="false" ht="27" hidden="false" customHeight="true" outlineLevel="0" collapsed="false">
      <c r="A1" s="5"/>
      <c r="B1" s="6"/>
      <c r="C1" s="7" t="s">
        <v>0</v>
      </c>
      <c r="D1" s="7"/>
      <c r="E1" s="7"/>
      <c r="F1" s="8"/>
      <c r="G1" s="8"/>
      <c r="H1" s="8"/>
      <c r="I1" s="7" t="s">
        <v>0</v>
      </c>
      <c r="J1" s="7"/>
      <c r="K1" s="7"/>
      <c r="L1" s="8"/>
      <c r="M1" s="8"/>
      <c r="N1" s="8"/>
      <c r="O1" s="6"/>
      <c r="P1" s="6"/>
      <c r="Q1" s="9"/>
      <c r="R1" s="9"/>
      <c r="S1" s="9"/>
      <c r="T1" s="9"/>
      <c r="U1" s="9"/>
      <c r="V1" s="9"/>
      <c r="W1" s="9"/>
      <c r="X1" s="9"/>
      <c r="AD1" s="10" t="s">
        <v>0</v>
      </c>
      <c r="AE1" s="10"/>
      <c r="AF1" s="10"/>
    </row>
    <row r="2" customFormat="false" ht="19.5" hidden="false" customHeight="true" outlineLevel="0" collapsed="false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customFormat="false" ht="21.75" hidden="false" customHeight="true" outlineLevel="0" collapsed="false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customFormat="false" ht="33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3"/>
      <c r="P4" s="9"/>
      <c r="Q4" s="9"/>
      <c r="R4" s="9"/>
      <c r="S4" s="9"/>
      <c r="T4" s="9"/>
      <c r="X4" s="14"/>
      <c r="AF4" s="15" t="s">
        <v>0</v>
      </c>
    </row>
    <row r="5" customFormat="false" ht="24" hidden="false" customHeight="true" outlineLevel="0" collapsed="false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customFormat="false" ht="63.3" hidden="false" customHeight="true" outlineLevel="0" collapsed="false">
      <c r="A6" s="17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customFormat="false" ht="15.75" hidden="false" customHeight="true" outlineLevel="0" collapsed="false">
      <c r="E7" s="18"/>
      <c r="F7" s="18"/>
      <c r="G7" s="18"/>
      <c r="H7" s="18"/>
      <c r="I7" s="18"/>
      <c r="J7" s="18"/>
      <c r="K7" s="18"/>
      <c r="L7" s="18"/>
      <c r="M7" s="18"/>
      <c r="N7" s="18"/>
      <c r="AF7" s="19" t="s">
        <v>5</v>
      </c>
    </row>
    <row r="8" customFormat="false" ht="30.65" hidden="false" customHeight="true" outlineLevel="0" collapsed="false">
      <c r="A8" s="20" t="s">
        <v>6</v>
      </c>
      <c r="B8" s="20" t="s">
        <v>7</v>
      </c>
      <c r="C8" s="21"/>
      <c r="D8" s="21"/>
      <c r="E8" s="22"/>
      <c r="F8" s="22"/>
      <c r="G8" s="22"/>
      <c r="H8" s="22"/>
      <c r="I8" s="23" t="s">
        <v>8</v>
      </c>
      <c r="J8" s="23"/>
      <c r="K8" s="23"/>
      <c r="L8" s="24" t="s">
        <v>9</v>
      </c>
      <c r="M8" s="24"/>
      <c r="N8" s="24"/>
      <c r="O8" s="25" t="s">
        <v>10</v>
      </c>
      <c r="P8" s="25"/>
      <c r="Q8" s="25"/>
      <c r="R8" s="24" t="s">
        <v>11</v>
      </c>
      <c r="S8" s="24"/>
      <c r="T8" s="24"/>
      <c r="U8" s="25" t="s">
        <v>12</v>
      </c>
      <c r="V8" s="25"/>
      <c r="W8" s="25"/>
      <c r="X8" s="24" t="s">
        <v>13</v>
      </c>
      <c r="Y8" s="24"/>
      <c r="Z8" s="24"/>
      <c r="AA8" s="24" t="s">
        <v>14</v>
      </c>
      <c r="AB8" s="24"/>
      <c r="AC8" s="24"/>
      <c r="AD8" s="26" t="s">
        <v>15</v>
      </c>
      <c r="AE8" s="26" t="s">
        <v>16</v>
      </c>
      <c r="AF8" s="26" t="s">
        <v>17</v>
      </c>
    </row>
    <row r="9" customFormat="false" ht="20.1" hidden="false" customHeight="true" outlineLevel="0" collapsed="false">
      <c r="A9" s="20"/>
      <c r="B9" s="20"/>
      <c r="C9" s="27" t="s">
        <v>18</v>
      </c>
      <c r="D9" s="28" t="s">
        <v>19</v>
      </c>
      <c r="E9" s="28" t="s">
        <v>20</v>
      </c>
      <c r="F9" s="28" t="s">
        <v>21</v>
      </c>
      <c r="G9" s="28"/>
      <c r="H9" s="28"/>
      <c r="I9" s="24" t="s">
        <v>18</v>
      </c>
      <c r="J9" s="24" t="s">
        <v>19</v>
      </c>
      <c r="K9" s="29" t="s">
        <v>20</v>
      </c>
      <c r="L9" s="24"/>
      <c r="M9" s="24"/>
      <c r="N9" s="24"/>
      <c r="O9" s="24" t="s">
        <v>18</v>
      </c>
      <c r="P9" s="24" t="s">
        <v>19</v>
      </c>
      <c r="Q9" s="24" t="s">
        <v>20</v>
      </c>
      <c r="R9" s="24"/>
      <c r="S9" s="24"/>
      <c r="T9" s="24"/>
      <c r="U9" s="24" t="s">
        <v>18</v>
      </c>
      <c r="V9" s="24" t="s">
        <v>19</v>
      </c>
      <c r="W9" s="24" t="s">
        <v>20</v>
      </c>
      <c r="X9" s="24"/>
      <c r="Y9" s="24"/>
      <c r="Z9" s="24"/>
      <c r="AA9" s="24"/>
      <c r="AB9" s="24"/>
      <c r="AC9" s="24"/>
      <c r="AD9" s="26"/>
      <c r="AE9" s="26"/>
      <c r="AF9" s="26"/>
    </row>
    <row r="10" customFormat="false" ht="21.45" hidden="false" customHeight="true" outlineLevel="0" collapsed="false">
      <c r="A10" s="20"/>
      <c r="B10" s="20"/>
      <c r="C10" s="27"/>
      <c r="D10" s="28"/>
      <c r="E10" s="28"/>
      <c r="F10" s="30" t="n">
        <v>2023</v>
      </c>
      <c r="G10" s="30" t="n">
        <v>2024</v>
      </c>
      <c r="H10" s="30" t="n">
        <v>2025</v>
      </c>
      <c r="I10" s="24"/>
      <c r="J10" s="24"/>
      <c r="K10" s="24"/>
      <c r="L10" s="31" t="s">
        <v>22</v>
      </c>
      <c r="M10" s="31" t="s">
        <v>23</v>
      </c>
      <c r="N10" s="31" t="s">
        <v>24</v>
      </c>
      <c r="O10" s="24"/>
      <c r="P10" s="24"/>
      <c r="Q10" s="24"/>
      <c r="R10" s="31" t="s">
        <v>22</v>
      </c>
      <c r="S10" s="31" t="s">
        <v>23</v>
      </c>
      <c r="T10" s="31" t="s">
        <v>24</v>
      </c>
      <c r="U10" s="24"/>
      <c r="V10" s="24"/>
      <c r="W10" s="24"/>
      <c r="X10" s="31" t="s">
        <v>22</v>
      </c>
      <c r="Y10" s="31" t="s">
        <v>23</v>
      </c>
      <c r="Z10" s="31" t="s">
        <v>24</v>
      </c>
      <c r="AA10" s="31" t="s">
        <v>22</v>
      </c>
      <c r="AB10" s="31" t="s">
        <v>23</v>
      </c>
      <c r="AC10" s="31" t="s">
        <v>24</v>
      </c>
      <c r="AD10" s="26"/>
      <c r="AE10" s="26"/>
      <c r="AF10" s="26"/>
    </row>
    <row r="11" customFormat="false" ht="16.5" hidden="false" customHeight="true" outlineLevel="0" collapsed="false">
      <c r="A11" s="32" t="s">
        <v>25</v>
      </c>
      <c r="B11" s="32" t="s">
        <v>26</v>
      </c>
      <c r="C11" s="33" t="n">
        <v>3</v>
      </c>
      <c r="D11" s="33" t="n">
        <v>4</v>
      </c>
      <c r="E11" s="33" t="n">
        <v>5</v>
      </c>
      <c r="F11" s="33" t="n">
        <v>3</v>
      </c>
      <c r="G11" s="33" t="n">
        <v>4</v>
      </c>
      <c r="H11" s="33" t="n">
        <v>5</v>
      </c>
      <c r="I11" s="34" t="n">
        <v>3</v>
      </c>
      <c r="J11" s="34" t="n">
        <v>4</v>
      </c>
      <c r="K11" s="34" t="n">
        <v>5</v>
      </c>
      <c r="L11" s="34" t="n">
        <v>6</v>
      </c>
      <c r="M11" s="34" t="n">
        <v>7</v>
      </c>
      <c r="N11" s="34" t="n">
        <v>8</v>
      </c>
      <c r="O11" s="34" t="n">
        <v>3</v>
      </c>
      <c r="P11" s="34" t="n">
        <v>4</v>
      </c>
      <c r="Q11" s="34" t="n">
        <v>5</v>
      </c>
      <c r="R11" s="34" t="n">
        <v>6</v>
      </c>
      <c r="S11" s="34" t="n">
        <v>7</v>
      </c>
      <c r="T11" s="34" t="n">
        <v>8</v>
      </c>
      <c r="U11" s="34" t="n">
        <v>3</v>
      </c>
      <c r="V11" s="34" t="n">
        <v>4</v>
      </c>
      <c r="W11" s="34" t="n">
        <v>5</v>
      </c>
      <c r="X11" s="34" t="n">
        <v>6</v>
      </c>
      <c r="Y11" s="34" t="n">
        <v>7</v>
      </c>
      <c r="Z11" s="34" t="n">
        <v>8</v>
      </c>
      <c r="AA11" s="34" t="n">
        <v>6</v>
      </c>
      <c r="AB11" s="34" t="n">
        <v>7</v>
      </c>
      <c r="AC11" s="34" t="n">
        <v>8</v>
      </c>
      <c r="AD11" s="34" t="n">
        <v>3</v>
      </c>
      <c r="AE11" s="34" t="n">
        <v>4</v>
      </c>
      <c r="AF11" s="34" t="n">
        <v>5</v>
      </c>
    </row>
    <row r="12" customFormat="false" ht="30" hidden="false" customHeight="true" outlineLevel="0" collapsed="false">
      <c r="A12" s="35" t="s">
        <v>27</v>
      </c>
      <c r="B12" s="36" t="s">
        <v>28</v>
      </c>
      <c r="C12" s="37" t="e">
        <f aca="false">C13+C41+#REF!+C49</f>
        <v>#REF!</v>
      </c>
      <c r="D12" s="37" t="e">
        <f aca="false">D13+D41+#REF!+D49</f>
        <v>#REF!</v>
      </c>
      <c r="E12" s="37" t="e">
        <f aca="false">E13+E41+#REF!+E49</f>
        <v>#REF!</v>
      </c>
      <c r="F12" s="37" t="e">
        <f aca="false">F13+F41+#REF!+F49</f>
        <v>#REF!</v>
      </c>
      <c r="G12" s="37" t="e">
        <f aca="false">G13+G41+#REF!+G49</f>
        <v>#REF!</v>
      </c>
      <c r="H12" s="37" t="e">
        <f aca="false">H13+H41+#REF!+H49</f>
        <v>#REF!</v>
      </c>
      <c r="I12" s="38" t="e">
        <f aca="false">I13+I41+#REF!+I49</f>
        <v>#REF!</v>
      </c>
      <c r="J12" s="38" t="e">
        <f aca="false">J13+J41+#REF!+J49</f>
        <v>#REF!</v>
      </c>
      <c r="K12" s="38" t="e">
        <f aca="false">K13+K41+#REF!+K49</f>
        <v>#REF!</v>
      </c>
      <c r="L12" s="38" t="e">
        <f aca="false">L13+L41+#REF!+L49</f>
        <v>#REF!</v>
      </c>
      <c r="M12" s="38" t="e">
        <f aca="false">M13+M41+#REF!+M49</f>
        <v>#REF!</v>
      </c>
      <c r="N12" s="38" t="e">
        <f aca="false">N13+N41+#REF!+N49</f>
        <v>#REF!</v>
      </c>
      <c r="O12" s="39" t="e">
        <f aca="false">O13+O41+#REF!+O49</f>
        <v>#REF!</v>
      </c>
      <c r="P12" s="38" t="e">
        <f aca="false">P13+P41+#REF!+P49</f>
        <v>#REF!</v>
      </c>
      <c r="Q12" s="38" t="e">
        <f aca="false">Q13+Q41+#REF!+Q49</f>
        <v>#REF!</v>
      </c>
      <c r="R12" s="38" t="e">
        <f aca="false">R13+R41+#REF!+R49</f>
        <v>#REF!</v>
      </c>
      <c r="S12" s="38" t="e">
        <f aca="false">S13+S41+#REF!+S49</f>
        <v>#REF!</v>
      </c>
      <c r="T12" s="38" t="e">
        <f aca="false">T13+T41+#REF!+T49</f>
        <v>#REF!</v>
      </c>
      <c r="U12" s="38" t="e">
        <f aca="false">U13+U41+#REF!+U49</f>
        <v>#REF!</v>
      </c>
      <c r="V12" s="38" t="e">
        <f aca="false">V13+V41+#REF!+V49</f>
        <v>#REF!</v>
      </c>
      <c r="W12" s="38" t="e">
        <f aca="false">W13+W41+#REF!+W49</f>
        <v>#REF!</v>
      </c>
      <c r="X12" s="38" t="e">
        <f aca="false">X13+X41+#REF!+X49</f>
        <v>#REF!</v>
      </c>
      <c r="Y12" s="38" t="e">
        <f aca="false">Y13+Y41+#REF!+Y49</f>
        <v>#REF!</v>
      </c>
      <c r="Z12" s="38" t="e">
        <f aca="false">Z13+Z41+#REF!+Z49</f>
        <v>#REF!</v>
      </c>
      <c r="AA12" s="38" t="n">
        <v>294904.05607</v>
      </c>
      <c r="AB12" s="38" t="n">
        <v>-16603.06083</v>
      </c>
      <c r="AC12" s="38" t="n">
        <v>-19884.7</v>
      </c>
      <c r="AD12" s="38" t="n">
        <f aca="false">4348102.98411-84859.4</f>
        <v>4263243.58411</v>
      </c>
      <c r="AE12" s="38" t="n">
        <v>3043986.95023</v>
      </c>
      <c r="AF12" s="38" t="n">
        <v>2811092.3521</v>
      </c>
      <c r="AG12" s="40"/>
    </row>
    <row r="13" customFormat="false" ht="41.2" hidden="false" customHeight="true" outlineLevel="0" collapsed="false">
      <c r="A13" s="35" t="s">
        <v>29</v>
      </c>
      <c r="B13" s="36" t="s">
        <v>30</v>
      </c>
      <c r="C13" s="37" t="e">
        <f aca="false">C14+C16+C24+#REF!</f>
        <v>#REF!</v>
      </c>
      <c r="D13" s="37" t="e">
        <f aca="false">D14+D16+D24+#REF!</f>
        <v>#REF!</v>
      </c>
      <c r="E13" s="37" t="e">
        <f aca="false">E14+E16+E24+#REF!</f>
        <v>#REF!</v>
      </c>
      <c r="F13" s="37" t="e">
        <f aca="false">F14+F16+F24+#REF!</f>
        <v>#REF!</v>
      </c>
      <c r="G13" s="37" t="e">
        <f aca="false">G14+G16+G24+#REF!</f>
        <v>#REF!</v>
      </c>
      <c r="H13" s="37" t="e">
        <f aca="false">H14+H16+H24+#REF!</f>
        <v>#REF!</v>
      </c>
      <c r="I13" s="38" t="e">
        <f aca="false">I14+I16+I24+#REF!</f>
        <v>#REF!</v>
      </c>
      <c r="J13" s="38" t="e">
        <f aca="false">J14+J16+J24+#REF!</f>
        <v>#REF!</v>
      </c>
      <c r="K13" s="38" t="e">
        <f aca="false">K14+K16+K24+#REF!</f>
        <v>#REF!</v>
      </c>
      <c r="L13" s="38" t="e">
        <f aca="false">L14+L16+L24+#REF!</f>
        <v>#REF!</v>
      </c>
      <c r="M13" s="38" t="e">
        <f aca="false">M14+M16+M24+#REF!</f>
        <v>#REF!</v>
      </c>
      <c r="N13" s="38" t="e">
        <f aca="false">N14+N16+N24+#REF!</f>
        <v>#REF!</v>
      </c>
      <c r="O13" s="39" t="e">
        <f aca="false">O14+O16+O24+#REF!</f>
        <v>#REF!</v>
      </c>
      <c r="P13" s="38" t="e">
        <f aca="false">P14+P16+P24+#REF!</f>
        <v>#REF!</v>
      </c>
      <c r="Q13" s="38" t="e">
        <f aca="false">Q14+Q16+Q24+#REF!</f>
        <v>#REF!</v>
      </c>
      <c r="R13" s="38" t="e">
        <f aca="false">R14+R16+R24+#REF!</f>
        <v>#REF!</v>
      </c>
      <c r="S13" s="38" t="e">
        <f aca="false">S14+S16+S24+#REF!</f>
        <v>#REF!</v>
      </c>
      <c r="T13" s="38" t="e">
        <f aca="false">T14+T16+T24+#REF!</f>
        <v>#REF!</v>
      </c>
      <c r="U13" s="38" t="e">
        <f aca="false">U14+U16+U24+#REF!</f>
        <v>#REF!</v>
      </c>
      <c r="V13" s="38" t="e">
        <f aca="false">V14+V16+V24+#REF!</f>
        <v>#REF!</v>
      </c>
      <c r="W13" s="38" t="e">
        <f aca="false">W14+W16+W24+#REF!</f>
        <v>#REF!</v>
      </c>
      <c r="X13" s="38" t="e">
        <f aca="false">X14+X16+X24+#REF!</f>
        <v>#REF!</v>
      </c>
      <c r="Y13" s="38" t="e">
        <f aca="false">Y14+Y16+Y24+#REF!</f>
        <v>#REF!</v>
      </c>
      <c r="Z13" s="38" t="e">
        <f aca="false">Z14+Z16+Z24+#REF!</f>
        <v>#REF!</v>
      </c>
      <c r="AA13" s="38" t="n">
        <v>205284.65607</v>
      </c>
      <c r="AB13" s="38" t="n">
        <v>-16603.06083</v>
      </c>
      <c r="AC13" s="38" t="n">
        <v>-19884.7</v>
      </c>
      <c r="AD13" s="38" t="n">
        <v>4252384.08477</v>
      </c>
      <c r="AE13" s="38" t="n">
        <v>3042516.35023</v>
      </c>
      <c r="AF13" s="38" t="n">
        <v>2809621.7521</v>
      </c>
    </row>
    <row r="14" customFormat="false" ht="34.5" hidden="false" customHeight="true" outlineLevel="0" collapsed="false">
      <c r="A14" s="41" t="s">
        <v>31</v>
      </c>
      <c r="B14" s="42" t="s">
        <v>32</v>
      </c>
      <c r="C14" s="43" t="e">
        <f aca="false">#REF!+C15</f>
        <v>#REF!</v>
      </c>
      <c r="D14" s="43" t="e">
        <f aca="false">#REF!+D15</f>
        <v>#REF!</v>
      </c>
      <c r="E14" s="43" t="e">
        <f aca="false">#REF!+E15</f>
        <v>#REF!</v>
      </c>
      <c r="F14" s="43" t="e">
        <f aca="false">#REF!+F15</f>
        <v>#REF!</v>
      </c>
      <c r="G14" s="43" t="e">
        <f aca="false">#REF!+G15</f>
        <v>#REF!</v>
      </c>
      <c r="H14" s="43" t="e">
        <f aca="false">#REF!+H15</f>
        <v>#REF!</v>
      </c>
      <c r="I14" s="44" t="e">
        <f aca="false">#REF!+I15</f>
        <v>#REF!</v>
      </c>
      <c r="J14" s="44" t="e">
        <f aca="false">#REF!+J15</f>
        <v>#REF!</v>
      </c>
      <c r="K14" s="44" t="e">
        <f aca="false">#REF!+K15</f>
        <v>#REF!</v>
      </c>
      <c r="L14" s="44" t="e">
        <f aca="false">#REF!+L15</f>
        <v>#REF!</v>
      </c>
      <c r="M14" s="44" t="e">
        <f aca="false">#REF!+M15</f>
        <v>#REF!</v>
      </c>
      <c r="N14" s="44" t="e">
        <f aca="false">#REF!+N15</f>
        <v>#REF!</v>
      </c>
      <c r="O14" s="44" t="e">
        <f aca="false">#REF!+O15</f>
        <v>#REF!</v>
      </c>
      <c r="P14" s="44" t="e">
        <f aca="false">#REF!+P15</f>
        <v>#REF!</v>
      </c>
      <c r="Q14" s="44" t="e">
        <f aca="false">#REF!+Q15</f>
        <v>#REF!</v>
      </c>
      <c r="R14" s="44" t="e">
        <f aca="false">#REF!+R15</f>
        <v>#REF!</v>
      </c>
      <c r="S14" s="44" t="e">
        <f aca="false">#REF!+S15</f>
        <v>#REF!</v>
      </c>
      <c r="T14" s="44" t="e">
        <f aca="false">#REF!+T15</f>
        <v>#REF!</v>
      </c>
      <c r="U14" s="44" t="e">
        <f aca="false">#REF!+U15+#REF!</f>
        <v>#REF!</v>
      </c>
      <c r="V14" s="44" t="e">
        <f aca="false">#REF!+V15+#REF!</f>
        <v>#REF!</v>
      </c>
      <c r="W14" s="44" t="e">
        <f aca="false">#REF!+W15+#REF!</f>
        <v>#REF!</v>
      </c>
      <c r="X14" s="44" t="e">
        <f aca="false">#REF!+X15+#REF!</f>
        <v>#REF!</v>
      </c>
      <c r="Y14" s="44" t="e">
        <f aca="false">#REF!+Y15+#REF!</f>
        <v>#REF!</v>
      </c>
      <c r="Z14" s="44" t="e">
        <f aca="false">#REF!+Z15+#REF!</f>
        <v>#REF!</v>
      </c>
      <c r="AA14" s="44" t="n">
        <v>82694</v>
      </c>
      <c r="AB14" s="44" t="n">
        <v>0</v>
      </c>
      <c r="AC14" s="44" t="n">
        <v>0</v>
      </c>
      <c r="AD14" s="44" t="n">
        <v>783471.9</v>
      </c>
      <c r="AE14" s="44" t="n">
        <v>391867</v>
      </c>
      <c r="AF14" s="44" t="n">
        <v>316950</v>
      </c>
    </row>
    <row r="15" customFormat="false" ht="38.35" hidden="false" customHeight="true" outlineLevel="0" collapsed="false">
      <c r="A15" s="45" t="s">
        <v>33</v>
      </c>
      <c r="B15" s="46" t="s">
        <v>34</v>
      </c>
      <c r="C15" s="47"/>
      <c r="D15" s="47"/>
      <c r="E15" s="47"/>
      <c r="F15" s="47"/>
      <c r="G15" s="47"/>
      <c r="H15" s="47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 t="n">
        <v>82694</v>
      </c>
      <c r="AB15" s="48" t="n">
        <v>0</v>
      </c>
      <c r="AC15" s="48" t="n">
        <v>0</v>
      </c>
      <c r="AD15" s="49" t="n">
        <v>82694</v>
      </c>
      <c r="AE15" s="49" t="n">
        <v>0</v>
      </c>
      <c r="AF15" s="49" t="n">
        <v>0</v>
      </c>
    </row>
    <row r="16" customFormat="false" ht="32.2" hidden="false" customHeight="false" outlineLevel="0" collapsed="false">
      <c r="A16" s="41" t="s">
        <v>35</v>
      </c>
      <c r="B16" s="50" t="s">
        <v>36</v>
      </c>
      <c r="C16" s="51" t="e">
        <f aca="false">SUM(C17:C22)-C18-#REF!</f>
        <v>#REF!</v>
      </c>
      <c r="D16" s="51" t="e">
        <f aca="false">SUM(D17:D22)-D18-#REF!</f>
        <v>#REF!</v>
      </c>
      <c r="E16" s="51" t="e">
        <f aca="false">SUM(E17:E22)-E18-#REF!-#REF!</f>
        <v>#REF!</v>
      </c>
      <c r="F16" s="51" t="e">
        <f aca="false">SUM(F17:F22)-F18-#REF!</f>
        <v>#REF!</v>
      </c>
      <c r="G16" s="51" t="e">
        <f aca="false">SUM(G17:G22)-G18-#REF!</f>
        <v>#REF!</v>
      </c>
      <c r="H16" s="51" t="e">
        <f aca="false">SUM(H17:H22)-H18-#REF!-#REF!</f>
        <v>#REF!</v>
      </c>
      <c r="I16" s="44" t="e">
        <f aca="false">SUM(I17:I22)-I18-#REF!</f>
        <v>#REF!</v>
      </c>
      <c r="J16" s="44" t="e">
        <f aca="false">SUM(J17:J22)-J18-#REF!</f>
        <v>#REF!</v>
      </c>
      <c r="K16" s="44" t="e">
        <f aca="false">SUM(K17:K22)-K18-#REF!-#REF!</f>
        <v>#REF!</v>
      </c>
      <c r="L16" s="52" t="e">
        <f aca="false">SUM(L17:L22)-L18-#REF!</f>
        <v>#REF!</v>
      </c>
      <c r="M16" s="44" t="e">
        <f aca="false">SUM(M17:M22)-M18-#REF!</f>
        <v>#REF!</v>
      </c>
      <c r="N16" s="44" t="e">
        <f aca="false">SUM(N17:N22)-N18-#REF!-#REF!</f>
        <v>#REF!</v>
      </c>
      <c r="O16" s="43" t="e">
        <f aca="false">SUM(O17:O22)-O18-#REF!</f>
        <v>#REF!</v>
      </c>
      <c r="P16" s="44" t="e">
        <f aca="false">SUM(P17:P22)-P18-#REF!</f>
        <v>#REF!</v>
      </c>
      <c r="Q16" s="44" t="e">
        <f aca="false">SUM(Q17:Q22)-Q18-#REF!-#REF!</f>
        <v>#REF!</v>
      </c>
      <c r="R16" s="44" t="e">
        <f aca="false">SUM(R17:R22)-R18-#REF!</f>
        <v>#REF!</v>
      </c>
      <c r="S16" s="44" t="e">
        <f aca="false">SUM(S17:S22)-S18-#REF!</f>
        <v>#REF!</v>
      </c>
      <c r="T16" s="44" t="e">
        <f aca="false">SUM(T17:T22)-T18-#REF!-#REF!</f>
        <v>#REF!</v>
      </c>
      <c r="U16" s="44" t="e">
        <f aca="false">SUM(U17:U22)-U18-#REF!</f>
        <v>#REF!</v>
      </c>
      <c r="V16" s="44" t="e">
        <f aca="false">SUM(V17:V22)-V18-#REF!</f>
        <v>#REF!</v>
      </c>
      <c r="W16" s="44" t="e">
        <f aca="false">SUM(W17:W22)-W18-#REF!-#REF!</f>
        <v>#REF!</v>
      </c>
      <c r="X16" s="44" t="e">
        <f aca="false">SUM(X17:X22)-X18-#REF!</f>
        <v>#REF!</v>
      </c>
      <c r="Y16" s="44" t="e">
        <f aca="false">SUM(Y17:Y22)-Y18-#REF!</f>
        <v>#REF!</v>
      </c>
      <c r="Z16" s="44" t="e">
        <f aca="false">SUM(Z17:Z22)-Z18-#REF!-#REF!</f>
        <v>#REF!</v>
      </c>
      <c r="AA16" s="44" t="n">
        <v>78145.15607</v>
      </c>
      <c r="AB16" s="44" t="n">
        <v>-16718.36083</v>
      </c>
      <c r="AC16" s="44" t="n">
        <v>-20000</v>
      </c>
      <c r="AD16" s="44" t="n">
        <v>1040556.55877</v>
      </c>
      <c r="AE16" s="44" t="n">
        <v>163066.30423</v>
      </c>
      <c r="AF16" s="44" t="n">
        <v>251768.01047</v>
      </c>
    </row>
    <row r="17" customFormat="false" ht="78" hidden="false" customHeight="true" outlineLevel="0" collapsed="false">
      <c r="A17" s="53" t="s">
        <v>37</v>
      </c>
      <c r="B17" s="54" t="s">
        <v>38</v>
      </c>
      <c r="C17" s="55" t="e">
        <f aca="false">C18+#REF!</f>
        <v>#REF!</v>
      </c>
      <c r="D17" s="55" t="e">
        <f aca="false">D18+#REF!</f>
        <v>#REF!</v>
      </c>
      <c r="E17" s="55" t="e">
        <f aca="false">E18+#REF!</f>
        <v>#REF!</v>
      </c>
      <c r="F17" s="55" t="e">
        <f aca="false">F18+#REF!</f>
        <v>#REF!</v>
      </c>
      <c r="G17" s="55" t="e">
        <f aca="false">G18+#REF!</f>
        <v>#REF!</v>
      </c>
      <c r="H17" s="55" t="e">
        <f aca="false">H18+#REF!</f>
        <v>#REF!</v>
      </c>
      <c r="I17" s="48" t="e">
        <f aca="false">I18+#REF!</f>
        <v>#REF!</v>
      </c>
      <c r="J17" s="48" t="e">
        <f aca="false">J18+#REF!</f>
        <v>#REF!</v>
      </c>
      <c r="K17" s="48" t="e">
        <f aca="false">K18+#REF!</f>
        <v>#REF!</v>
      </c>
      <c r="L17" s="49" t="e">
        <f aca="false">L18+#REF!</f>
        <v>#REF!</v>
      </c>
      <c r="M17" s="49" t="e">
        <f aca="false">M18+#REF!</f>
        <v>#REF!</v>
      </c>
      <c r="N17" s="49" t="e">
        <f aca="false">N18+#REF!</f>
        <v>#REF!</v>
      </c>
      <c r="O17" s="49" t="e">
        <f aca="false">O18+#REF!</f>
        <v>#REF!</v>
      </c>
      <c r="P17" s="49" t="e">
        <f aca="false">P18+#REF!</f>
        <v>#REF!</v>
      </c>
      <c r="Q17" s="49" t="e">
        <f aca="false">Q18+#REF!</f>
        <v>#REF!</v>
      </c>
      <c r="R17" s="49" t="e">
        <f aca="false">R18+#REF!</f>
        <v>#REF!</v>
      </c>
      <c r="S17" s="49" t="e">
        <f aca="false">S18+#REF!</f>
        <v>#REF!</v>
      </c>
      <c r="T17" s="49" t="e">
        <f aca="false">T18+#REF!</f>
        <v>#REF!</v>
      </c>
      <c r="U17" s="49" t="e">
        <f aca="false">U18+#REF!</f>
        <v>#REF!</v>
      </c>
      <c r="V17" s="49" t="e">
        <f aca="false">V18+#REF!</f>
        <v>#REF!</v>
      </c>
      <c r="W17" s="49" t="e">
        <f aca="false">W18+#REF!</f>
        <v>#REF!</v>
      </c>
      <c r="X17" s="49" t="e">
        <f aca="false">X18+#REF!</f>
        <v>#REF!</v>
      </c>
      <c r="Y17" s="49" t="e">
        <f aca="false">Y18+#REF!</f>
        <v>#REF!</v>
      </c>
      <c r="Z17" s="49" t="e">
        <f aca="false">Z18+#REF!</f>
        <v>#REF!</v>
      </c>
      <c r="AA17" s="49" t="n">
        <v>0</v>
      </c>
      <c r="AB17" s="49" t="n">
        <v>-20000</v>
      </c>
      <c r="AC17" s="49" t="n">
        <v>-20000</v>
      </c>
      <c r="AD17" s="49" t="n">
        <v>157500</v>
      </c>
      <c r="AE17" s="49" t="n">
        <v>7500</v>
      </c>
      <c r="AF17" s="49" t="n">
        <v>0</v>
      </c>
    </row>
    <row r="18" customFormat="false" ht="77.25" hidden="false" customHeight="true" outlineLevel="0" collapsed="false">
      <c r="A18" s="56" t="n">
        <v>390002039</v>
      </c>
      <c r="B18" s="57" t="s">
        <v>38</v>
      </c>
      <c r="C18" s="55" t="n">
        <v>40000</v>
      </c>
      <c r="D18" s="55" t="n">
        <v>15000</v>
      </c>
      <c r="E18" s="55" t="n">
        <v>15000</v>
      </c>
      <c r="F18" s="55" t="n">
        <v>0</v>
      </c>
      <c r="G18" s="55" t="n">
        <v>5000</v>
      </c>
      <c r="H18" s="55" t="n">
        <v>5000</v>
      </c>
      <c r="I18" s="48" t="n">
        <f aca="false">C18+F18</f>
        <v>40000</v>
      </c>
      <c r="J18" s="48" t="n">
        <f aca="false">D18+G18</f>
        <v>20000</v>
      </c>
      <c r="K18" s="48" t="n">
        <f aca="false">E18+H18</f>
        <v>20000</v>
      </c>
      <c r="L18" s="48"/>
      <c r="M18" s="48"/>
      <c r="N18" s="48"/>
      <c r="O18" s="48" t="n">
        <f aca="false">I18+L18</f>
        <v>40000</v>
      </c>
      <c r="P18" s="48" t="n">
        <f aca="false">J18+M18</f>
        <v>20000</v>
      </c>
      <c r="Q18" s="48" t="n">
        <f aca="false">K18+N18</f>
        <v>20000</v>
      </c>
      <c r="R18" s="48"/>
      <c r="S18" s="48"/>
      <c r="T18" s="48"/>
      <c r="U18" s="48" t="n">
        <f aca="false">O18+R18</f>
        <v>40000</v>
      </c>
      <c r="V18" s="48" t="n">
        <f aca="false">P18+S18</f>
        <v>20000</v>
      </c>
      <c r="W18" s="48" t="n">
        <f aca="false">Q18+T18</f>
        <v>20000</v>
      </c>
      <c r="X18" s="48" t="n">
        <v>110000</v>
      </c>
      <c r="Y18" s="48"/>
      <c r="Z18" s="48"/>
      <c r="AA18" s="48" t="n">
        <v>0</v>
      </c>
      <c r="AB18" s="48" t="n">
        <v>-20000</v>
      </c>
      <c r="AC18" s="48" t="n">
        <v>-20000</v>
      </c>
      <c r="AD18" s="48" t="n">
        <v>150000</v>
      </c>
      <c r="AE18" s="48" t="n">
        <v>0</v>
      </c>
      <c r="AF18" s="48" t="n">
        <v>0</v>
      </c>
    </row>
    <row r="19" customFormat="false" ht="88.2" hidden="false" customHeight="true" outlineLevel="0" collapsed="false">
      <c r="A19" s="58" t="s">
        <v>39</v>
      </c>
      <c r="B19" s="59" t="s">
        <v>40</v>
      </c>
      <c r="C19" s="60" t="n">
        <v>56013.3898</v>
      </c>
      <c r="D19" s="60" t="n">
        <v>5763.52671</v>
      </c>
      <c r="E19" s="60" t="n">
        <v>0</v>
      </c>
      <c r="F19" s="60" t="n">
        <v>0</v>
      </c>
      <c r="G19" s="60" t="n">
        <v>0</v>
      </c>
      <c r="H19" s="60" t="n">
        <v>0</v>
      </c>
      <c r="I19" s="61" t="n">
        <f aca="false">C19+F19</f>
        <v>56013.3898</v>
      </c>
      <c r="J19" s="62" t="n">
        <f aca="false">D19+G19</f>
        <v>5763.52671</v>
      </c>
      <c r="K19" s="62" t="n">
        <f aca="false">E19+H19</f>
        <v>0</v>
      </c>
      <c r="L19" s="63"/>
      <c r="M19" s="62"/>
      <c r="N19" s="62"/>
      <c r="O19" s="61" t="n">
        <f aca="false">I19+L19</f>
        <v>56013.3898</v>
      </c>
      <c r="P19" s="62" t="n">
        <f aca="false">J19+M19</f>
        <v>5763.52671</v>
      </c>
      <c r="Q19" s="62" t="n">
        <f aca="false">K19+N19</f>
        <v>0</v>
      </c>
      <c r="R19" s="63" t="n">
        <v>11913.29737</v>
      </c>
      <c r="S19" s="62"/>
      <c r="T19" s="62"/>
      <c r="U19" s="62" t="n">
        <f aca="false">O19+R19</f>
        <v>67926.68717</v>
      </c>
      <c r="V19" s="62" t="n">
        <f aca="false">P19+S19</f>
        <v>5763.52671</v>
      </c>
      <c r="W19" s="62" t="n">
        <f aca="false">Q19+T19</f>
        <v>0</v>
      </c>
      <c r="X19" s="62" t="n">
        <v>-10045.58742</v>
      </c>
      <c r="Y19" s="62"/>
      <c r="Z19" s="62"/>
      <c r="AA19" s="62" t="n">
        <v>9285.52347</v>
      </c>
      <c r="AB19" s="62"/>
      <c r="AC19" s="62"/>
      <c r="AD19" s="62" t="n">
        <v>67166.62322</v>
      </c>
      <c r="AE19" s="62" t="n">
        <v>5763.52671</v>
      </c>
      <c r="AF19" s="62" t="n">
        <v>0</v>
      </c>
    </row>
    <row r="20" customFormat="false" ht="105.45" hidden="false" customHeight="true" outlineLevel="0" collapsed="false">
      <c r="A20" s="58" t="s">
        <v>41</v>
      </c>
      <c r="B20" s="59" t="s">
        <v>42</v>
      </c>
      <c r="C20" s="60" t="n">
        <v>445102.60086</v>
      </c>
      <c r="D20" s="60" t="n">
        <v>54820.91875</v>
      </c>
      <c r="E20" s="60" t="n">
        <v>0</v>
      </c>
      <c r="F20" s="60" t="n">
        <v>0</v>
      </c>
      <c r="G20" s="60" t="n">
        <v>0</v>
      </c>
      <c r="H20" s="60" t="n">
        <v>0</v>
      </c>
      <c r="I20" s="61" t="n">
        <f aca="false">C20+F20</f>
        <v>445102.60086</v>
      </c>
      <c r="J20" s="62" t="n">
        <f aca="false">D20+G20</f>
        <v>54820.91875</v>
      </c>
      <c r="K20" s="62" t="n">
        <f aca="false">E20+H20</f>
        <v>0</v>
      </c>
      <c r="L20" s="63"/>
      <c r="M20" s="62"/>
      <c r="N20" s="62"/>
      <c r="O20" s="64" t="n">
        <f aca="false">I20+L20</f>
        <v>445102.60086</v>
      </c>
      <c r="P20" s="62" t="n">
        <f aca="false">J20+M20</f>
        <v>54820.91875</v>
      </c>
      <c r="Q20" s="62" t="n">
        <f aca="false">K20+N20</f>
        <v>0</v>
      </c>
      <c r="R20" s="63" t="n">
        <v>-65744.50783</v>
      </c>
      <c r="S20" s="62"/>
      <c r="T20" s="62"/>
      <c r="U20" s="64" t="n">
        <f aca="false">O20+R20</f>
        <v>379358.09303</v>
      </c>
      <c r="V20" s="62" t="n">
        <f aca="false">P20+S20</f>
        <v>54820.91875</v>
      </c>
      <c r="W20" s="62" t="n">
        <f aca="false">Q20+T20</f>
        <v>0</v>
      </c>
      <c r="X20" s="63"/>
      <c r="Y20" s="62"/>
      <c r="Z20" s="62"/>
      <c r="AA20" s="62" t="n">
        <v>68093.83879</v>
      </c>
      <c r="AB20" s="62"/>
      <c r="AC20" s="62"/>
      <c r="AD20" s="62" t="n">
        <v>447451.93182</v>
      </c>
      <c r="AE20" s="62" t="n">
        <v>54820.91875</v>
      </c>
      <c r="AF20" s="62" t="n">
        <v>0</v>
      </c>
    </row>
    <row r="21" customFormat="false" ht="68.05" hidden="false" customHeight="true" outlineLevel="0" collapsed="false">
      <c r="A21" s="58" t="s">
        <v>43</v>
      </c>
      <c r="B21" s="59" t="s">
        <v>44</v>
      </c>
      <c r="C21" s="60"/>
      <c r="D21" s="60"/>
      <c r="E21" s="60"/>
      <c r="F21" s="60"/>
      <c r="G21" s="60"/>
      <c r="H21" s="60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 t="n">
        <v>665.79381</v>
      </c>
      <c r="AB21" s="62" t="n">
        <v>3281.63917</v>
      </c>
      <c r="AC21" s="62"/>
      <c r="AD21" s="62" t="n">
        <v>665.79381</v>
      </c>
      <c r="AE21" s="62" t="n">
        <v>3281.63917</v>
      </c>
      <c r="AF21" s="62" t="n">
        <v>3281.63917</v>
      </c>
    </row>
    <row r="22" customFormat="false" ht="33.75" hidden="false" customHeight="true" outlineLevel="0" collapsed="false">
      <c r="A22" s="65" t="s">
        <v>45</v>
      </c>
      <c r="B22" s="66" t="s">
        <v>46</v>
      </c>
      <c r="C22" s="67" t="n">
        <f aca="false">SUM(C23:C23)</f>
        <v>0</v>
      </c>
      <c r="D22" s="67" t="n">
        <f aca="false">SUM(D23:D23)</f>
        <v>0</v>
      </c>
      <c r="E22" s="67" t="n">
        <f aca="false">SUM(E23:E23)</f>
        <v>0</v>
      </c>
      <c r="F22" s="67" t="n">
        <f aca="false">SUM(F23:F23)</f>
        <v>0</v>
      </c>
      <c r="G22" s="67" t="n">
        <f aca="false">SUM(G23:G23)</f>
        <v>0</v>
      </c>
      <c r="H22" s="67" t="n">
        <f aca="false">SUM(H23:H23)</f>
        <v>0</v>
      </c>
      <c r="I22" s="68" t="n">
        <f aca="false">SUM(I23:I23)</f>
        <v>0</v>
      </c>
      <c r="J22" s="68" t="n">
        <f aca="false">SUM(J23:J23)</f>
        <v>0</v>
      </c>
      <c r="K22" s="68" t="n">
        <f aca="false">SUM(K23:K23)</f>
        <v>0</v>
      </c>
      <c r="L22" s="68" t="n">
        <f aca="false">SUM(L23:L23)</f>
        <v>0</v>
      </c>
      <c r="M22" s="68" t="n">
        <f aca="false">SUM(M23:M23)</f>
        <v>0</v>
      </c>
      <c r="N22" s="68" t="n">
        <f aca="false">SUM(N23:N23)</f>
        <v>0</v>
      </c>
      <c r="O22" s="69" t="n">
        <f aca="false">SUM(O23:O23)</f>
        <v>0</v>
      </c>
      <c r="P22" s="68" t="n">
        <f aca="false">SUM(P23:P23)</f>
        <v>0</v>
      </c>
      <c r="Q22" s="68" t="n">
        <f aca="false">SUM(Q23:Q23)</f>
        <v>0</v>
      </c>
      <c r="R22" s="68" t="n">
        <f aca="false">SUM(R23:R23)</f>
        <v>0</v>
      </c>
      <c r="S22" s="68" t="n">
        <f aca="false">SUM(S23:S23)</f>
        <v>0</v>
      </c>
      <c r="T22" s="68" t="n">
        <f aca="false">SUM(T23:T23)</f>
        <v>0</v>
      </c>
      <c r="U22" s="69" t="n">
        <f aca="false">SUM(U23:U23)</f>
        <v>0</v>
      </c>
      <c r="V22" s="68" t="n">
        <f aca="false">SUM(V23:V23)</f>
        <v>0</v>
      </c>
      <c r="W22" s="68" t="n">
        <f aca="false">SUM(W23:W23)</f>
        <v>0</v>
      </c>
      <c r="X22" s="68" t="n">
        <f aca="false">SUM(X23:X23)</f>
        <v>0</v>
      </c>
      <c r="Y22" s="68" t="n">
        <f aca="false">SUM(Y23:Y23)</f>
        <v>0</v>
      </c>
      <c r="Z22" s="68" t="n">
        <f aca="false">SUM(Z23:Z23)</f>
        <v>0</v>
      </c>
      <c r="AA22" s="70" t="n">
        <v>100</v>
      </c>
      <c r="AB22" s="70" t="n">
        <v>0</v>
      </c>
      <c r="AC22" s="70" t="n">
        <v>0</v>
      </c>
      <c r="AD22" s="70" t="n">
        <v>260440.44165</v>
      </c>
      <c r="AE22" s="70" t="n">
        <v>13611.3</v>
      </c>
      <c r="AF22" s="70" t="n">
        <v>10934.9</v>
      </c>
    </row>
    <row r="23" customFormat="false" ht="36" hidden="false" customHeight="true" outlineLevel="0" collapsed="false">
      <c r="A23" s="71" t="s">
        <v>47</v>
      </c>
      <c r="B23" s="72" t="s">
        <v>48</v>
      </c>
      <c r="C23" s="60"/>
      <c r="D23" s="60"/>
      <c r="E23" s="60"/>
      <c r="F23" s="60"/>
      <c r="G23" s="60"/>
      <c r="H23" s="60"/>
      <c r="I23" s="73" t="n">
        <f aca="false">C23+F23</f>
        <v>0</v>
      </c>
      <c r="J23" s="73" t="n">
        <f aca="false">D23+G23</f>
        <v>0</v>
      </c>
      <c r="K23" s="73" t="n">
        <f aca="false">E23+H23</f>
        <v>0</v>
      </c>
      <c r="L23" s="73"/>
      <c r="M23" s="73"/>
      <c r="N23" s="73"/>
      <c r="O23" s="73" t="n">
        <f aca="false">I23+L23</f>
        <v>0</v>
      </c>
      <c r="P23" s="73" t="n">
        <f aca="false">J23+M23</f>
        <v>0</v>
      </c>
      <c r="Q23" s="73" t="n">
        <f aca="false">K23+N23</f>
        <v>0</v>
      </c>
      <c r="R23" s="73"/>
      <c r="S23" s="73"/>
      <c r="T23" s="73"/>
      <c r="U23" s="73" t="n">
        <f aca="false">O23+R23</f>
        <v>0</v>
      </c>
      <c r="V23" s="73" t="n">
        <f aca="false">P23+S23</f>
        <v>0</v>
      </c>
      <c r="W23" s="73" t="n">
        <f aca="false">Q23+T23</f>
        <v>0</v>
      </c>
      <c r="X23" s="73"/>
      <c r="Y23" s="73"/>
      <c r="Z23" s="73"/>
      <c r="AA23" s="62" t="n">
        <v>100</v>
      </c>
      <c r="AB23" s="62"/>
      <c r="AC23" s="62"/>
      <c r="AD23" s="62" t="n">
        <v>100</v>
      </c>
      <c r="AE23" s="62" t="n">
        <v>0</v>
      </c>
      <c r="AF23" s="62" t="n">
        <v>0</v>
      </c>
    </row>
    <row r="24" customFormat="false" ht="48" hidden="false" customHeight="true" outlineLevel="0" collapsed="false">
      <c r="A24" s="35" t="s">
        <v>49</v>
      </c>
      <c r="B24" s="66" t="s">
        <v>50</v>
      </c>
      <c r="C24" s="37" t="e">
        <f aca="false">SUM(C25:C27)-#REF!-#REF!</f>
        <v>#REF!</v>
      </c>
      <c r="D24" s="37" t="e">
        <f aca="false">SUM(D25:D27)-#REF!-#REF!</f>
        <v>#REF!</v>
      </c>
      <c r="E24" s="37" t="e">
        <f aca="false">SUM(E25:E27)-#REF!-#REF!</f>
        <v>#REF!</v>
      </c>
      <c r="F24" s="37" t="e">
        <f aca="false">SUM(F25:F27)-#REF!-#REF!</f>
        <v>#REF!</v>
      </c>
      <c r="G24" s="37" t="e">
        <f aca="false">SUM(G25:G27)-#REF!-#REF!</f>
        <v>#REF!</v>
      </c>
      <c r="H24" s="37" t="e">
        <f aca="false">SUM(H25:H27)-#REF!-#REF!</f>
        <v>#REF!</v>
      </c>
      <c r="I24" s="70" t="e">
        <f aca="false">SUM(I25:I27)-#REF!-#REF!</f>
        <v>#REF!</v>
      </c>
      <c r="J24" s="70" t="e">
        <f aca="false">SUM(J25:J27)-#REF!-#REF!</f>
        <v>#REF!</v>
      </c>
      <c r="K24" s="70" t="e">
        <f aca="false">SUM(K25:K27)-#REF!-#REF!</f>
        <v>#REF!</v>
      </c>
      <c r="L24" s="70" t="e">
        <f aca="false">SUM(L25:L27)-#REF!-#REF!</f>
        <v>#REF!</v>
      </c>
      <c r="M24" s="70" t="e">
        <f aca="false">SUM(M25:M27)-#REF!-#REF!</f>
        <v>#REF!</v>
      </c>
      <c r="N24" s="70" t="e">
        <f aca="false">SUM(N25:N27)-#REF!-#REF!</f>
        <v>#REF!</v>
      </c>
      <c r="O24" s="74" t="e">
        <f aca="false">SUM(O25:O27)-#REF!-#REF!</f>
        <v>#REF!</v>
      </c>
      <c r="P24" s="70" t="e">
        <f aca="false">SUM(P25:P27)-#REF!-#REF!</f>
        <v>#REF!</v>
      </c>
      <c r="Q24" s="70" t="e">
        <f aca="false">SUM(Q25:Q27)-#REF!-#REF!</f>
        <v>#REF!</v>
      </c>
      <c r="R24" s="70" t="e">
        <f aca="false">SUM(R25:R27)-#REF!-#REF!</f>
        <v>#REF!</v>
      </c>
      <c r="S24" s="70" t="e">
        <f aca="false">SUM(S25:S27)-#REF!-#REF!</f>
        <v>#REF!</v>
      </c>
      <c r="T24" s="70" t="e">
        <f aca="false">SUM(T25:T27)-#REF!-#REF!</f>
        <v>#REF!</v>
      </c>
      <c r="U24" s="38" t="e">
        <f aca="false">SUM(U25:U27)-#REF!-#REF!</f>
        <v>#REF!</v>
      </c>
      <c r="V24" s="70" t="e">
        <f aca="false">SUM(V25:V27)-#REF!-#REF!</f>
        <v>#REF!</v>
      </c>
      <c r="W24" s="70" t="e">
        <f aca="false">SUM(W25:W27)-#REF!-#REF!</f>
        <v>#REF!</v>
      </c>
      <c r="X24" s="70" t="e">
        <f aca="false">SUM(X25:X27)-#REF!-#REF!</f>
        <v>#REF!</v>
      </c>
      <c r="Y24" s="70" t="e">
        <f aca="false">SUM(Y25:Y27)-#REF!-#REF!</f>
        <v>#REF!</v>
      </c>
      <c r="Z24" s="70" t="e">
        <f aca="false">SUM(Z25:Z27)-#REF!-#REF!</f>
        <v>#REF!</v>
      </c>
      <c r="AA24" s="68" t="n">
        <v>44445.5</v>
      </c>
      <c r="AB24" s="68" t="n">
        <v>115.3</v>
      </c>
      <c r="AC24" s="68" t="n">
        <v>115.3</v>
      </c>
      <c r="AD24" s="38" t="n">
        <v>2003824.626</v>
      </c>
      <c r="AE24" s="70" t="n">
        <v>1864485.746</v>
      </c>
      <c r="AF24" s="70" t="n">
        <v>1869899.94163</v>
      </c>
    </row>
    <row r="25" customFormat="false" ht="84" hidden="false" customHeight="true" outlineLevel="0" collapsed="false">
      <c r="A25" s="75" t="s">
        <v>51</v>
      </c>
      <c r="B25" s="76" t="s">
        <v>52</v>
      </c>
      <c r="C25" s="60" t="n">
        <v>44408.7</v>
      </c>
      <c r="D25" s="60" t="n">
        <v>44408.7</v>
      </c>
      <c r="E25" s="60" t="n">
        <v>44408.7</v>
      </c>
      <c r="F25" s="60" t="n">
        <v>0</v>
      </c>
      <c r="G25" s="60" t="n">
        <v>0</v>
      </c>
      <c r="H25" s="60" t="n">
        <v>0</v>
      </c>
      <c r="I25" s="62" t="n">
        <f aca="false">C25+F25</f>
        <v>44408.7</v>
      </c>
      <c r="J25" s="62" t="n">
        <f aca="false">D25+G25</f>
        <v>44408.7</v>
      </c>
      <c r="K25" s="62" t="n">
        <f aca="false">E25+H25</f>
        <v>44408.7</v>
      </c>
      <c r="L25" s="62"/>
      <c r="M25" s="62"/>
      <c r="N25" s="62"/>
      <c r="O25" s="62" t="n">
        <f aca="false">I25+L25</f>
        <v>44408.7</v>
      </c>
      <c r="P25" s="62" t="n">
        <f aca="false">J25+M25</f>
        <v>44408.7</v>
      </c>
      <c r="Q25" s="62" t="n">
        <f aca="false">K25+N25</f>
        <v>44408.7</v>
      </c>
      <c r="R25" s="62"/>
      <c r="S25" s="62"/>
      <c r="T25" s="62"/>
      <c r="U25" s="62" t="n">
        <f aca="false">O25+R25</f>
        <v>44408.7</v>
      </c>
      <c r="V25" s="62" t="n">
        <f aca="false">P25+S25</f>
        <v>44408.7</v>
      </c>
      <c r="W25" s="62" t="n">
        <f aca="false">Q25+T25</f>
        <v>44408.7</v>
      </c>
      <c r="X25" s="62"/>
      <c r="Y25" s="62"/>
      <c r="Z25" s="62"/>
      <c r="AA25" s="62" t="n">
        <v>-3000</v>
      </c>
      <c r="AB25" s="62"/>
      <c r="AC25" s="62"/>
      <c r="AD25" s="62" t="n">
        <v>41408.7</v>
      </c>
      <c r="AE25" s="62" t="n">
        <v>44408.7</v>
      </c>
      <c r="AF25" s="62" t="n">
        <v>44408.7</v>
      </c>
    </row>
    <row r="26" customFormat="false" ht="84.75" hidden="false" customHeight="true" outlineLevel="0" collapsed="false">
      <c r="A26" s="75" t="s">
        <v>53</v>
      </c>
      <c r="B26" s="77" t="s">
        <v>54</v>
      </c>
      <c r="C26" s="60" t="n">
        <v>21250.15</v>
      </c>
      <c r="D26" s="60" t="n">
        <v>21250.15</v>
      </c>
      <c r="E26" s="60" t="n">
        <v>20984.54563</v>
      </c>
      <c r="F26" s="60" t="n">
        <v>158.2</v>
      </c>
      <c r="G26" s="60" t="n">
        <v>158.2</v>
      </c>
      <c r="H26" s="60" t="n">
        <v>156.2</v>
      </c>
      <c r="I26" s="62" t="n">
        <f aca="false">C26+F26</f>
        <v>21408.35</v>
      </c>
      <c r="J26" s="62" t="n">
        <f aca="false">D26+G26</f>
        <v>21408.35</v>
      </c>
      <c r="K26" s="62" t="n">
        <f aca="false">E26+H26</f>
        <v>21140.74563</v>
      </c>
      <c r="L26" s="62"/>
      <c r="M26" s="62"/>
      <c r="N26" s="62"/>
      <c r="O26" s="62" t="n">
        <f aca="false">I26+L26</f>
        <v>21408.35</v>
      </c>
      <c r="P26" s="62" t="n">
        <f aca="false">J26+M26</f>
        <v>21408.35</v>
      </c>
      <c r="Q26" s="62" t="n">
        <f aca="false">K26+N26</f>
        <v>21140.74563</v>
      </c>
      <c r="R26" s="62"/>
      <c r="S26" s="62"/>
      <c r="T26" s="62"/>
      <c r="U26" s="62" t="n">
        <f aca="false">O26+R26</f>
        <v>21408.35</v>
      </c>
      <c r="V26" s="62" t="n">
        <f aca="false">P26+S26</f>
        <v>21408.35</v>
      </c>
      <c r="W26" s="62" t="n">
        <f aca="false">Q26+T26</f>
        <v>21140.74563</v>
      </c>
      <c r="X26" s="62"/>
      <c r="Y26" s="62"/>
      <c r="Z26" s="62"/>
      <c r="AA26" s="62" t="n">
        <v>-12910.18797</v>
      </c>
      <c r="AB26" s="62"/>
      <c r="AC26" s="62"/>
      <c r="AD26" s="62" t="n">
        <v>8498.16203</v>
      </c>
      <c r="AE26" s="62" t="n">
        <v>21408.35</v>
      </c>
      <c r="AF26" s="62" t="n">
        <v>21140.74563</v>
      </c>
    </row>
    <row r="27" customFormat="false" ht="48" hidden="false" customHeight="true" outlineLevel="0" collapsed="false">
      <c r="A27" s="78" t="s">
        <v>55</v>
      </c>
      <c r="B27" s="79" t="s">
        <v>56</v>
      </c>
      <c r="C27" s="37" t="n">
        <f aca="false">SUM(C28:C40)</f>
        <v>1755593.2</v>
      </c>
      <c r="D27" s="37" t="n">
        <f aca="false">SUM(D28:D40)</f>
        <v>1745654.5</v>
      </c>
      <c r="E27" s="37" t="n">
        <f aca="false">SUM(E28:E40)</f>
        <v>1745454.5</v>
      </c>
      <c r="F27" s="37" t="n">
        <f aca="false">SUM(F28:F40)</f>
        <v>21243.896</v>
      </c>
      <c r="G27" s="37" t="n">
        <f aca="false">SUM(G28:G40)</f>
        <v>20073.896</v>
      </c>
      <c r="H27" s="37" t="n">
        <f aca="false">SUM(H28:H40)</f>
        <v>19518.496</v>
      </c>
      <c r="I27" s="70" t="n">
        <f aca="false">SUM(I28:I40)</f>
        <v>1776837.096</v>
      </c>
      <c r="J27" s="70" t="n">
        <f aca="false">SUM(J28:J40)</f>
        <v>1765728.396</v>
      </c>
      <c r="K27" s="80" t="n">
        <f aca="false">SUM(K28:K40)</f>
        <v>1764972.996</v>
      </c>
      <c r="L27" s="70" t="n">
        <f aca="false">SUM(L28:L40)</f>
        <v>-13380.2</v>
      </c>
      <c r="M27" s="70" t="n">
        <f aca="false">SUM(M28:M40)</f>
        <v>0</v>
      </c>
      <c r="N27" s="70" t="n">
        <f aca="false">SUM(N28:N40)</f>
        <v>0</v>
      </c>
      <c r="O27" s="81" t="n">
        <f aca="false">SUM(O28:O40)</f>
        <v>1763456.896</v>
      </c>
      <c r="P27" s="70" t="n">
        <f aca="false">SUM(P28:P40)</f>
        <v>1765728.396</v>
      </c>
      <c r="Q27" s="70" t="n">
        <f aca="false">SUM(Q28:Q40)</f>
        <v>1764972.996</v>
      </c>
      <c r="R27" s="70" t="n">
        <f aca="false">SUM(R28:R40)</f>
        <v>87197.52</v>
      </c>
      <c r="S27" s="70" t="n">
        <f aca="false">SUM(S28:S40)</f>
        <v>3142.9</v>
      </c>
      <c r="T27" s="70" t="n">
        <f aca="false">SUM(T28:T40)</f>
        <v>3142.9</v>
      </c>
      <c r="U27" s="81" t="n">
        <f aca="false">SUM(U28:U40)</f>
        <v>1850654.416</v>
      </c>
      <c r="V27" s="70" t="n">
        <f aca="false">SUM(V28:V40)</f>
        <v>1768871.296</v>
      </c>
      <c r="W27" s="70" t="n">
        <f aca="false">SUM(W28:W40)</f>
        <v>1768115.896</v>
      </c>
      <c r="X27" s="70" t="n">
        <f aca="false">SUM(X28:X40)</f>
        <v>0</v>
      </c>
      <c r="Y27" s="70" t="n">
        <f aca="false">SUM(Y28:Y40)</f>
        <v>0</v>
      </c>
      <c r="Z27" s="70" t="n">
        <f aca="false">SUM(Z28:Z40)</f>
        <v>0</v>
      </c>
      <c r="AA27" s="70" t="n">
        <v>60355.68797</v>
      </c>
      <c r="AB27" s="70" t="n">
        <v>115.3</v>
      </c>
      <c r="AC27" s="70" t="n">
        <v>115.3</v>
      </c>
      <c r="AD27" s="70" t="n">
        <v>1947177.40397</v>
      </c>
      <c r="AE27" s="70" t="n">
        <v>1791920.996</v>
      </c>
      <c r="AF27" s="70" t="n">
        <v>1791165.596</v>
      </c>
    </row>
    <row r="28" customFormat="false" ht="49.85" hidden="false" customHeight="true" outlineLevel="0" collapsed="false">
      <c r="A28" s="71" t="s">
        <v>57</v>
      </c>
      <c r="B28" s="77" t="s">
        <v>58</v>
      </c>
      <c r="C28" s="60" t="n">
        <v>80869.3</v>
      </c>
      <c r="D28" s="60" t="n">
        <v>80869.3</v>
      </c>
      <c r="E28" s="60" t="n">
        <v>80869.3</v>
      </c>
      <c r="F28" s="60" t="n">
        <v>-51432.904</v>
      </c>
      <c r="G28" s="60" t="n">
        <v>-51432.904</v>
      </c>
      <c r="H28" s="60" t="n">
        <v>-51432.904</v>
      </c>
      <c r="I28" s="62" t="n">
        <f aca="false">C28+F28</f>
        <v>29436.396</v>
      </c>
      <c r="J28" s="62" t="n">
        <f aca="false">D28+G28</f>
        <v>29436.396</v>
      </c>
      <c r="K28" s="62" t="n">
        <f aca="false">E28+H28</f>
        <v>29436.396</v>
      </c>
      <c r="L28" s="82" t="n">
        <v>-13380.2</v>
      </c>
      <c r="M28" s="62"/>
      <c r="N28" s="62"/>
      <c r="O28" s="83" t="n">
        <f aca="false">I28+L28</f>
        <v>16056.196</v>
      </c>
      <c r="P28" s="62" t="n">
        <f aca="false">J28+M28</f>
        <v>29436.396</v>
      </c>
      <c r="Q28" s="62" t="n">
        <f aca="false">K28+N28</f>
        <v>29436.396</v>
      </c>
      <c r="R28" s="82" t="n">
        <f aca="false">U28-O28</f>
        <v>83700.02</v>
      </c>
      <c r="S28" s="62"/>
      <c r="T28" s="62"/>
      <c r="U28" s="63" t="n">
        <v>99756.216</v>
      </c>
      <c r="V28" s="62" t="n">
        <f aca="false">P28+S28</f>
        <v>29436.396</v>
      </c>
      <c r="W28" s="62" t="n">
        <f aca="false">Q28+T28</f>
        <v>29436.396</v>
      </c>
      <c r="X28" s="82"/>
      <c r="Y28" s="62"/>
      <c r="Z28" s="62"/>
      <c r="AA28" s="82" t="n">
        <v>12034.18797</v>
      </c>
      <c r="AB28" s="62" t="n">
        <v>0</v>
      </c>
      <c r="AC28" s="62" t="n">
        <v>0</v>
      </c>
      <c r="AD28" s="62" t="n">
        <v>111790.40397</v>
      </c>
      <c r="AE28" s="62" t="n">
        <v>29436.396</v>
      </c>
      <c r="AF28" s="62" t="n">
        <v>29436.396</v>
      </c>
    </row>
    <row r="29" customFormat="false" ht="64.55" hidden="false" customHeight="false" outlineLevel="0" collapsed="false">
      <c r="A29" s="71" t="s">
        <v>59</v>
      </c>
      <c r="B29" s="84" t="s">
        <v>60</v>
      </c>
      <c r="C29" s="60" t="n">
        <v>302918.2</v>
      </c>
      <c r="D29" s="60" t="n">
        <v>302918.2</v>
      </c>
      <c r="E29" s="60" t="n">
        <v>302918.2</v>
      </c>
      <c r="F29" s="60" t="n">
        <v>18999.6</v>
      </c>
      <c r="G29" s="60" t="n">
        <v>18999.6</v>
      </c>
      <c r="H29" s="60" t="n">
        <v>18999.6</v>
      </c>
      <c r="I29" s="62" t="n">
        <f aca="false">C29+F29</f>
        <v>321917.8</v>
      </c>
      <c r="J29" s="62" t="n">
        <f aca="false">D29+G29</f>
        <v>321917.8</v>
      </c>
      <c r="K29" s="62" t="n">
        <f aca="false">E29+H29</f>
        <v>321917.8</v>
      </c>
      <c r="L29" s="85"/>
      <c r="M29" s="62"/>
      <c r="N29" s="62"/>
      <c r="O29" s="85" t="n">
        <f aca="false">I29+L29</f>
        <v>321917.8</v>
      </c>
      <c r="P29" s="62" t="n">
        <f aca="false">J29+M29</f>
        <v>321917.8</v>
      </c>
      <c r="Q29" s="62" t="n">
        <f aca="false">K29+N29</f>
        <v>321917.8</v>
      </c>
      <c r="R29" s="85" t="n">
        <v>-85.9</v>
      </c>
      <c r="S29" s="62"/>
      <c r="T29" s="62"/>
      <c r="U29" s="85" t="n">
        <f aca="false">O29+R29</f>
        <v>321831.9</v>
      </c>
      <c r="V29" s="62" t="n">
        <f aca="false">P29+S29</f>
        <v>321917.8</v>
      </c>
      <c r="W29" s="62" t="n">
        <f aca="false">Q29+T29</f>
        <v>321917.8</v>
      </c>
      <c r="X29" s="85"/>
      <c r="Y29" s="62"/>
      <c r="Z29" s="62"/>
      <c r="AA29" s="85" t="n">
        <v>-7000</v>
      </c>
      <c r="AB29" s="62" t="n">
        <v>0</v>
      </c>
      <c r="AC29" s="62" t="n">
        <v>0</v>
      </c>
      <c r="AD29" s="85" t="n">
        <v>314831.9</v>
      </c>
      <c r="AE29" s="62" t="n">
        <v>321917.8</v>
      </c>
      <c r="AF29" s="62" t="n">
        <v>321917.8</v>
      </c>
    </row>
    <row r="30" customFormat="false" ht="83.4" hidden="false" customHeight="true" outlineLevel="0" collapsed="false">
      <c r="A30" s="71" t="s">
        <v>61</v>
      </c>
      <c r="B30" s="84" t="s">
        <v>62</v>
      </c>
      <c r="C30" s="60" t="n">
        <v>509958.1</v>
      </c>
      <c r="D30" s="60" t="n">
        <v>509958.1</v>
      </c>
      <c r="E30" s="60" t="n">
        <v>509958.1</v>
      </c>
      <c r="F30" s="60" t="n">
        <v>32527.5</v>
      </c>
      <c r="G30" s="60" t="n">
        <v>32527.5</v>
      </c>
      <c r="H30" s="60" t="n">
        <v>32527.5</v>
      </c>
      <c r="I30" s="62" t="n">
        <f aca="false">C30+F30</f>
        <v>542485.6</v>
      </c>
      <c r="J30" s="62" t="n">
        <f aca="false">D30+G30</f>
        <v>542485.6</v>
      </c>
      <c r="K30" s="62" t="n">
        <f aca="false">E30+H30</f>
        <v>542485.6</v>
      </c>
      <c r="L30" s="62"/>
      <c r="M30" s="62"/>
      <c r="N30" s="62"/>
      <c r="O30" s="62" t="n">
        <f aca="false">I30+L30</f>
        <v>542485.6</v>
      </c>
      <c r="P30" s="62" t="n">
        <f aca="false">J30+M30</f>
        <v>542485.6</v>
      </c>
      <c r="Q30" s="62" t="n">
        <f aca="false">K30+N30</f>
        <v>542485.6</v>
      </c>
      <c r="R30" s="62" t="n">
        <v>-29.1</v>
      </c>
      <c r="S30" s="62"/>
      <c r="T30" s="62"/>
      <c r="U30" s="62" t="n">
        <f aca="false">O30+R30</f>
        <v>542456.5</v>
      </c>
      <c r="V30" s="62" t="n">
        <f aca="false">P30+S30</f>
        <v>542485.6</v>
      </c>
      <c r="W30" s="62" t="n">
        <f aca="false">Q30+T30</f>
        <v>542485.6</v>
      </c>
      <c r="X30" s="62"/>
      <c r="Y30" s="62"/>
      <c r="Z30" s="62"/>
      <c r="AA30" s="62" t="n">
        <v>7000</v>
      </c>
      <c r="AB30" s="62"/>
      <c r="AC30" s="62"/>
      <c r="AD30" s="62" t="n">
        <v>549456.5</v>
      </c>
      <c r="AE30" s="62" t="n">
        <v>542485.6</v>
      </c>
      <c r="AF30" s="62" t="n">
        <v>542485.6</v>
      </c>
    </row>
    <row r="31" customFormat="false" ht="53.7" hidden="false" customHeight="true" outlineLevel="0" collapsed="false">
      <c r="A31" s="71" t="s">
        <v>63</v>
      </c>
      <c r="B31" s="77" t="s">
        <v>64</v>
      </c>
      <c r="C31" s="60" t="n">
        <v>58760.8</v>
      </c>
      <c r="D31" s="60" t="n">
        <v>58760.8</v>
      </c>
      <c r="E31" s="60" t="n">
        <v>58760.8</v>
      </c>
      <c r="F31" s="60" t="n">
        <v>3916</v>
      </c>
      <c r="G31" s="60" t="n">
        <v>3916</v>
      </c>
      <c r="H31" s="60" t="n">
        <v>3916</v>
      </c>
      <c r="I31" s="62" t="n">
        <f aca="false">C31+F31</f>
        <v>62676.8</v>
      </c>
      <c r="J31" s="62" t="n">
        <f aca="false">D31+G31</f>
        <v>62676.8</v>
      </c>
      <c r="K31" s="62" t="n">
        <f aca="false">E31+H31</f>
        <v>62676.8</v>
      </c>
      <c r="L31" s="62"/>
      <c r="M31" s="62"/>
      <c r="N31" s="62"/>
      <c r="O31" s="62" t="n">
        <f aca="false">I31+L31</f>
        <v>62676.8</v>
      </c>
      <c r="P31" s="62" t="n">
        <f aca="false">J31+M31</f>
        <v>62676.8</v>
      </c>
      <c r="Q31" s="62" t="n">
        <f aca="false">K31+N31</f>
        <v>62676.8</v>
      </c>
      <c r="R31" s="62"/>
      <c r="S31" s="62"/>
      <c r="T31" s="62"/>
      <c r="U31" s="62" t="n">
        <f aca="false">O31+R31</f>
        <v>62676.8</v>
      </c>
      <c r="V31" s="62" t="n">
        <f aca="false">P31+S31</f>
        <v>62676.8</v>
      </c>
      <c r="W31" s="62" t="n">
        <f aca="false">Q31+T31</f>
        <v>62676.8</v>
      </c>
      <c r="X31" s="62"/>
      <c r="Y31" s="62"/>
      <c r="Z31" s="62"/>
      <c r="AA31" s="62"/>
      <c r="AB31" s="62"/>
      <c r="AC31" s="62"/>
      <c r="AD31" s="62" t="n">
        <v>62676.8</v>
      </c>
      <c r="AE31" s="62" t="n">
        <v>62676.8</v>
      </c>
      <c r="AF31" s="62" t="n">
        <v>62676.8</v>
      </c>
    </row>
    <row r="32" customFormat="false" ht="48.7" hidden="false" customHeight="false" outlineLevel="0" collapsed="false">
      <c r="A32" s="71" t="s">
        <v>65</v>
      </c>
      <c r="B32" s="77" t="s">
        <v>66</v>
      </c>
      <c r="C32" s="60" t="n">
        <v>2602.6</v>
      </c>
      <c r="D32" s="60" t="n">
        <v>2602.6</v>
      </c>
      <c r="E32" s="60" t="n">
        <v>2602.6</v>
      </c>
      <c r="F32" s="60" t="n">
        <v>267.6</v>
      </c>
      <c r="G32" s="60" t="n">
        <v>267.6</v>
      </c>
      <c r="H32" s="60" t="n">
        <v>267.6</v>
      </c>
      <c r="I32" s="62" t="n">
        <f aca="false">C32+F32</f>
        <v>2870.2</v>
      </c>
      <c r="J32" s="62" t="n">
        <f aca="false">D32+G32</f>
        <v>2870.2</v>
      </c>
      <c r="K32" s="62" t="n">
        <f aca="false">E32+H32</f>
        <v>2870.2</v>
      </c>
      <c r="L32" s="62"/>
      <c r="M32" s="62"/>
      <c r="N32" s="62"/>
      <c r="O32" s="62" t="n">
        <f aca="false">I32+L32</f>
        <v>2870.2</v>
      </c>
      <c r="P32" s="62" t="n">
        <f aca="false">J32+M32</f>
        <v>2870.2</v>
      </c>
      <c r="Q32" s="62" t="n">
        <f aca="false">K32+N32</f>
        <v>2870.2</v>
      </c>
      <c r="R32" s="62" t="n">
        <v>500</v>
      </c>
      <c r="S32" s="62"/>
      <c r="T32" s="62"/>
      <c r="U32" s="62" t="n">
        <f aca="false">O32+R32</f>
        <v>3370.2</v>
      </c>
      <c r="V32" s="62" t="n">
        <f aca="false">P32+S32</f>
        <v>2870.2</v>
      </c>
      <c r="W32" s="62" t="n">
        <f aca="false">Q32+T32</f>
        <v>2870.2</v>
      </c>
      <c r="X32" s="62"/>
      <c r="Y32" s="62"/>
      <c r="Z32" s="62"/>
      <c r="AA32" s="62"/>
      <c r="AB32" s="62"/>
      <c r="AC32" s="62"/>
      <c r="AD32" s="62" t="n">
        <v>3370.2</v>
      </c>
      <c r="AE32" s="62" t="n">
        <v>2870.2</v>
      </c>
      <c r="AF32" s="62" t="n">
        <v>2870.2</v>
      </c>
    </row>
    <row r="33" customFormat="false" ht="81" hidden="false" customHeight="true" outlineLevel="0" collapsed="false">
      <c r="A33" s="71" t="s">
        <v>67</v>
      </c>
      <c r="B33" s="77" t="s">
        <v>68</v>
      </c>
      <c r="C33" s="60" t="n">
        <v>54</v>
      </c>
      <c r="D33" s="60" t="n">
        <v>54</v>
      </c>
      <c r="E33" s="60" t="n">
        <v>54</v>
      </c>
      <c r="F33" s="60" t="n">
        <v>0</v>
      </c>
      <c r="G33" s="60" t="n">
        <v>0</v>
      </c>
      <c r="H33" s="60" t="n">
        <v>0</v>
      </c>
      <c r="I33" s="62" t="n">
        <f aca="false">C33+F33</f>
        <v>54</v>
      </c>
      <c r="J33" s="62" t="n">
        <f aca="false">D33+G33</f>
        <v>54</v>
      </c>
      <c r="K33" s="62" t="n">
        <f aca="false">E33+H33</f>
        <v>54</v>
      </c>
      <c r="L33" s="62"/>
      <c r="M33" s="62"/>
      <c r="N33" s="62"/>
      <c r="O33" s="62" t="n">
        <f aca="false">I33+L33</f>
        <v>54</v>
      </c>
      <c r="P33" s="62" t="n">
        <f aca="false">J33+M33</f>
        <v>54</v>
      </c>
      <c r="Q33" s="62" t="n">
        <f aca="false">K33+N33</f>
        <v>54</v>
      </c>
      <c r="R33" s="62"/>
      <c r="S33" s="62"/>
      <c r="T33" s="62"/>
      <c r="U33" s="62" t="n">
        <f aca="false">O33+R33</f>
        <v>54</v>
      </c>
      <c r="V33" s="62" t="n">
        <f aca="false">P33+S33</f>
        <v>54</v>
      </c>
      <c r="W33" s="62" t="n">
        <f aca="false">Q33+T33</f>
        <v>54</v>
      </c>
      <c r="X33" s="62"/>
      <c r="Y33" s="62"/>
      <c r="Z33" s="62"/>
      <c r="AA33" s="62" t="n">
        <v>18</v>
      </c>
      <c r="AB33" s="62" t="n">
        <v>0</v>
      </c>
      <c r="AC33" s="62" t="n">
        <v>0</v>
      </c>
      <c r="AD33" s="62" t="n">
        <v>72</v>
      </c>
      <c r="AE33" s="62" t="n">
        <v>54</v>
      </c>
      <c r="AF33" s="62" t="n">
        <v>54</v>
      </c>
    </row>
    <row r="34" customFormat="false" ht="96.2" hidden="false" customHeight="false" outlineLevel="0" collapsed="false">
      <c r="A34" s="71" t="s">
        <v>69</v>
      </c>
      <c r="B34" s="84" t="s">
        <v>70</v>
      </c>
      <c r="C34" s="60" t="n">
        <v>157112.2</v>
      </c>
      <c r="D34" s="60" t="n">
        <v>156426.8</v>
      </c>
      <c r="E34" s="60" t="n">
        <v>156426.8</v>
      </c>
      <c r="F34" s="60" t="n">
        <f aca="false">-544.3+11318.3</f>
        <v>10774</v>
      </c>
      <c r="G34" s="60" t="n">
        <f aca="false">-555.4+10097.9</f>
        <v>9542.5</v>
      </c>
      <c r="H34" s="60" t="n">
        <f aca="false">-555.4+9542.5</f>
        <v>8987.1</v>
      </c>
      <c r="I34" s="62" t="n">
        <f aca="false">C34+F34</f>
        <v>167886.2</v>
      </c>
      <c r="J34" s="62" t="n">
        <f aca="false">D34+G34</f>
        <v>165969.3</v>
      </c>
      <c r="K34" s="62" t="n">
        <f aca="false">E34+H34</f>
        <v>165413.9</v>
      </c>
      <c r="L34" s="62"/>
      <c r="M34" s="62"/>
      <c r="N34" s="62"/>
      <c r="O34" s="62" t="n">
        <f aca="false">I34+L34</f>
        <v>167886.2</v>
      </c>
      <c r="P34" s="62" t="n">
        <f aca="false">J34+M34</f>
        <v>165969.3</v>
      </c>
      <c r="Q34" s="62" t="n">
        <f aca="false">K34+N34</f>
        <v>165413.9</v>
      </c>
      <c r="R34" s="62"/>
      <c r="S34" s="62"/>
      <c r="T34" s="62"/>
      <c r="U34" s="62" t="n">
        <f aca="false">O34+R34</f>
        <v>167886.2</v>
      </c>
      <c r="V34" s="62" t="n">
        <f aca="false">P34+S34</f>
        <v>165969.3</v>
      </c>
      <c r="W34" s="62" t="n">
        <f aca="false">Q34+T34</f>
        <v>165413.9</v>
      </c>
      <c r="X34" s="62"/>
      <c r="Y34" s="62"/>
      <c r="Z34" s="62"/>
      <c r="AA34" s="62" t="n">
        <v>-813</v>
      </c>
      <c r="AB34" s="62" t="n">
        <v>39.5</v>
      </c>
      <c r="AC34" s="62" t="n">
        <v>39.5</v>
      </c>
      <c r="AD34" s="62" t="n">
        <v>167073.2</v>
      </c>
      <c r="AE34" s="62" t="n">
        <v>166008.8</v>
      </c>
      <c r="AF34" s="62" t="n">
        <v>165453.4</v>
      </c>
    </row>
    <row r="35" customFormat="false" ht="76.7" hidden="false" customHeight="true" outlineLevel="0" collapsed="false">
      <c r="A35" s="71" t="s">
        <v>71</v>
      </c>
      <c r="B35" s="84" t="s">
        <v>72</v>
      </c>
      <c r="C35" s="60" t="n">
        <v>73776.4</v>
      </c>
      <c r="D35" s="60" t="n">
        <v>65823.1</v>
      </c>
      <c r="E35" s="60" t="n">
        <v>65823.1</v>
      </c>
      <c r="F35" s="60" t="n">
        <v>3672.5</v>
      </c>
      <c r="G35" s="60" t="n">
        <v>3734</v>
      </c>
      <c r="H35" s="60" t="n">
        <v>3734</v>
      </c>
      <c r="I35" s="62" t="n">
        <f aca="false">C35+F35</f>
        <v>77448.9</v>
      </c>
      <c r="J35" s="62" t="n">
        <f aca="false">D35+G35</f>
        <v>69557.1</v>
      </c>
      <c r="K35" s="62" t="n">
        <f aca="false">E35+H35</f>
        <v>69557.1</v>
      </c>
      <c r="L35" s="62"/>
      <c r="M35" s="62"/>
      <c r="N35" s="62"/>
      <c r="O35" s="62" t="n">
        <f aca="false">I35+L35</f>
        <v>77448.9</v>
      </c>
      <c r="P35" s="62" t="n">
        <f aca="false">J35+M35</f>
        <v>69557.1</v>
      </c>
      <c r="Q35" s="62" t="n">
        <f aca="false">K35+N35</f>
        <v>69557.1</v>
      </c>
      <c r="R35" s="62"/>
      <c r="S35" s="62"/>
      <c r="T35" s="62"/>
      <c r="U35" s="62" t="n">
        <f aca="false">O35+R35</f>
        <v>77448.9</v>
      </c>
      <c r="V35" s="62" t="n">
        <f aca="false">P35+S35</f>
        <v>69557.1</v>
      </c>
      <c r="W35" s="62" t="n">
        <f aca="false">Q35+T35</f>
        <v>69557.1</v>
      </c>
      <c r="X35" s="62"/>
      <c r="Y35" s="62"/>
      <c r="Z35" s="62"/>
      <c r="AA35" s="62" t="n">
        <v>-351</v>
      </c>
      <c r="AB35" s="62" t="n">
        <v>75.8</v>
      </c>
      <c r="AC35" s="62" t="n">
        <v>75.8</v>
      </c>
      <c r="AD35" s="62" t="n">
        <v>77097.9</v>
      </c>
      <c r="AE35" s="62" t="n">
        <v>69632.9</v>
      </c>
      <c r="AF35" s="62" t="n">
        <v>69632.9</v>
      </c>
    </row>
    <row r="36" customFormat="false" ht="38.35" hidden="false" customHeight="true" outlineLevel="0" collapsed="false">
      <c r="A36" s="71" t="s">
        <v>73</v>
      </c>
      <c r="B36" s="77" t="s">
        <v>74</v>
      </c>
      <c r="C36" s="60" t="n">
        <v>1595</v>
      </c>
      <c r="D36" s="60" t="n">
        <v>1595</v>
      </c>
      <c r="E36" s="60" t="n">
        <v>1595</v>
      </c>
      <c r="F36" s="60" t="n">
        <v>0</v>
      </c>
      <c r="G36" s="60" t="n">
        <v>0</v>
      </c>
      <c r="H36" s="60" t="n">
        <v>0</v>
      </c>
      <c r="I36" s="62" t="n">
        <f aca="false">C36+F36</f>
        <v>1595</v>
      </c>
      <c r="J36" s="62" t="n">
        <f aca="false">D36+G36</f>
        <v>1595</v>
      </c>
      <c r="K36" s="62" t="n">
        <f aca="false">E36+H36</f>
        <v>1595</v>
      </c>
      <c r="L36" s="62"/>
      <c r="M36" s="62"/>
      <c r="N36" s="62"/>
      <c r="O36" s="62" t="n">
        <f aca="false">I36+L36</f>
        <v>1595</v>
      </c>
      <c r="P36" s="62" t="n">
        <f aca="false">J36+M36</f>
        <v>1595</v>
      </c>
      <c r="Q36" s="62" t="n">
        <f aca="false">K36+N36</f>
        <v>1595</v>
      </c>
      <c r="R36" s="62" t="n">
        <v>-30.4</v>
      </c>
      <c r="S36" s="62"/>
      <c r="T36" s="62"/>
      <c r="U36" s="62" t="n">
        <f aca="false">O36+R36</f>
        <v>1564.6</v>
      </c>
      <c r="V36" s="62" t="n">
        <f aca="false">P36+S36</f>
        <v>1595</v>
      </c>
      <c r="W36" s="62" t="n">
        <f aca="false">Q36+T36</f>
        <v>1595</v>
      </c>
      <c r="X36" s="62"/>
      <c r="Y36" s="62"/>
      <c r="Z36" s="62"/>
      <c r="AA36" s="62" t="n">
        <v>-230</v>
      </c>
      <c r="AB36" s="62"/>
      <c r="AC36" s="62"/>
      <c r="AD36" s="62" t="n">
        <v>1334.6</v>
      </c>
      <c r="AE36" s="62" t="n">
        <v>1595</v>
      </c>
      <c r="AF36" s="62" t="n">
        <v>1595</v>
      </c>
    </row>
    <row r="37" customFormat="false" ht="58.5" hidden="false" customHeight="true" outlineLevel="0" collapsed="false">
      <c r="A37" s="71" t="s">
        <v>75</v>
      </c>
      <c r="B37" s="77" t="s">
        <v>76</v>
      </c>
      <c r="C37" s="60" t="n">
        <v>38659.9</v>
      </c>
      <c r="D37" s="60" t="n">
        <v>37159.9</v>
      </c>
      <c r="E37" s="60" t="n">
        <v>37159.9</v>
      </c>
      <c r="F37" s="60" t="n">
        <v>2519.6</v>
      </c>
      <c r="G37" s="60" t="n">
        <v>2519.6</v>
      </c>
      <c r="H37" s="60" t="n">
        <v>2519.6</v>
      </c>
      <c r="I37" s="62" t="n">
        <f aca="false">C37+F37</f>
        <v>41179.5</v>
      </c>
      <c r="J37" s="62" t="n">
        <f aca="false">D37+G37</f>
        <v>39679.5</v>
      </c>
      <c r="K37" s="62" t="n">
        <f aca="false">E37+H37</f>
        <v>39679.5</v>
      </c>
      <c r="L37" s="62"/>
      <c r="M37" s="62"/>
      <c r="N37" s="62"/>
      <c r="O37" s="62" t="n">
        <f aca="false">I37+L37</f>
        <v>41179.5</v>
      </c>
      <c r="P37" s="62" t="n">
        <f aca="false">J37+M37</f>
        <v>39679.5</v>
      </c>
      <c r="Q37" s="62" t="n">
        <f aca="false">K37+N37</f>
        <v>39679.5</v>
      </c>
      <c r="R37" s="62" t="n">
        <v>3142.9</v>
      </c>
      <c r="S37" s="62" t="n">
        <v>3142.9</v>
      </c>
      <c r="T37" s="62" t="n">
        <v>3142.9</v>
      </c>
      <c r="U37" s="62" t="n">
        <f aca="false">O37+R37</f>
        <v>44322.4</v>
      </c>
      <c r="V37" s="62" t="n">
        <f aca="false">P37+S37</f>
        <v>42822.4</v>
      </c>
      <c r="W37" s="62" t="n">
        <f aca="false">Q37+T37</f>
        <v>42822.4</v>
      </c>
      <c r="X37" s="62"/>
      <c r="Y37" s="62"/>
      <c r="Z37" s="62"/>
      <c r="AA37" s="62" t="n">
        <v>420.8</v>
      </c>
      <c r="AB37" s="62" t="n">
        <v>0</v>
      </c>
      <c r="AC37" s="62" t="n">
        <v>0</v>
      </c>
      <c r="AD37" s="62" t="n">
        <v>44743.2</v>
      </c>
      <c r="AE37" s="62" t="n">
        <v>42822.4</v>
      </c>
      <c r="AF37" s="62" t="n">
        <v>42822.4</v>
      </c>
    </row>
    <row r="38" customFormat="false" ht="35.25" hidden="false" customHeight="true" outlineLevel="0" collapsed="false">
      <c r="A38" s="71" t="s">
        <v>77</v>
      </c>
      <c r="B38" s="84" t="s">
        <v>78</v>
      </c>
      <c r="C38" s="60" t="n">
        <v>5710</v>
      </c>
      <c r="D38" s="60" t="n">
        <v>5710</v>
      </c>
      <c r="E38" s="60" t="n">
        <v>5710</v>
      </c>
      <c r="F38" s="60" t="n">
        <v>0</v>
      </c>
      <c r="G38" s="60" t="n">
        <v>0</v>
      </c>
      <c r="H38" s="60" t="n">
        <v>0</v>
      </c>
      <c r="I38" s="62" t="n">
        <f aca="false">C38+F38</f>
        <v>5710</v>
      </c>
      <c r="J38" s="62" t="n">
        <f aca="false">D38+G38</f>
        <v>5710</v>
      </c>
      <c r="K38" s="62" t="n">
        <f aca="false">E38+H38</f>
        <v>5710</v>
      </c>
      <c r="L38" s="62"/>
      <c r="M38" s="62"/>
      <c r="N38" s="62"/>
      <c r="O38" s="62" t="n">
        <f aca="false">I38+L38</f>
        <v>5710</v>
      </c>
      <c r="P38" s="62" t="n">
        <f aca="false">J38+M38</f>
        <v>5710</v>
      </c>
      <c r="Q38" s="62" t="n">
        <f aca="false">K38+N38</f>
        <v>5710</v>
      </c>
      <c r="R38" s="62"/>
      <c r="S38" s="62"/>
      <c r="T38" s="62"/>
      <c r="U38" s="62" t="n">
        <f aca="false">O38+R38</f>
        <v>5710</v>
      </c>
      <c r="V38" s="62" t="n">
        <f aca="false">P38+S38</f>
        <v>5710</v>
      </c>
      <c r="W38" s="62" t="n">
        <f aca="false">Q38+T38</f>
        <v>5710</v>
      </c>
      <c r="X38" s="62"/>
      <c r="Y38" s="62"/>
      <c r="Z38" s="62"/>
      <c r="AA38" s="62" t="n">
        <v>-2200</v>
      </c>
      <c r="AB38" s="62" t="n">
        <v>0</v>
      </c>
      <c r="AC38" s="62" t="n">
        <v>0</v>
      </c>
      <c r="AD38" s="62" t="n">
        <v>3510</v>
      </c>
      <c r="AE38" s="62" t="n">
        <v>5710</v>
      </c>
      <c r="AF38" s="62" t="n">
        <v>5710</v>
      </c>
    </row>
    <row r="39" customFormat="false" ht="41.25" hidden="false" customHeight="true" outlineLevel="0" collapsed="false">
      <c r="A39" s="71" t="s">
        <v>79</v>
      </c>
      <c r="B39" s="84" t="s">
        <v>80</v>
      </c>
      <c r="C39" s="60" t="n">
        <v>0</v>
      </c>
      <c r="D39" s="60" t="n">
        <v>200</v>
      </c>
      <c r="E39" s="60" t="n">
        <v>0</v>
      </c>
      <c r="F39" s="60" t="n">
        <v>0</v>
      </c>
      <c r="G39" s="60" t="n">
        <v>0</v>
      </c>
      <c r="H39" s="60" t="n">
        <v>0</v>
      </c>
      <c r="I39" s="62" t="n">
        <f aca="false">C39+F39</f>
        <v>0</v>
      </c>
      <c r="J39" s="62" t="n">
        <f aca="false">D39+G39</f>
        <v>200</v>
      </c>
      <c r="K39" s="62" t="n">
        <f aca="false">E39+H39</f>
        <v>0</v>
      </c>
      <c r="L39" s="62"/>
      <c r="M39" s="62"/>
      <c r="N39" s="62"/>
      <c r="O39" s="62" t="n">
        <f aca="false">I39+L39</f>
        <v>0</v>
      </c>
      <c r="P39" s="62" t="n">
        <f aca="false">J39+M39</f>
        <v>200</v>
      </c>
      <c r="Q39" s="62" t="n">
        <f aca="false">K39+N39</f>
        <v>0</v>
      </c>
      <c r="R39" s="62"/>
      <c r="S39" s="62"/>
      <c r="T39" s="62"/>
      <c r="U39" s="62" t="n">
        <f aca="false">O39+R39</f>
        <v>0</v>
      </c>
      <c r="V39" s="62" t="n">
        <f aca="false">P39+S39</f>
        <v>200</v>
      </c>
      <c r="W39" s="62" t="n">
        <f aca="false">Q39+T39</f>
        <v>0</v>
      </c>
      <c r="X39" s="62"/>
      <c r="Y39" s="62"/>
      <c r="Z39" s="62"/>
      <c r="AA39" s="62" t="n">
        <v>289.3</v>
      </c>
      <c r="AB39" s="62"/>
      <c r="AC39" s="62"/>
      <c r="AD39" s="62" t="n">
        <v>289.3</v>
      </c>
      <c r="AE39" s="62" t="n">
        <v>200</v>
      </c>
      <c r="AF39" s="62" t="n">
        <v>0</v>
      </c>
    </row>
    <row r="40" customFormat="false" ht="98.75" hidden="false" customHeight="true" outlineLevel="0" collapsed="false">
      <c r="A40" s="71" t="s">
        <v>81</v>
      </c>
      <c r="B40" s="84" t="s">
        <v>82</v>
      </c>
      <c r="C40" s="60" t="n">
        <v>523576.7</v>
      </c>
      <c r="D40" s="60" t="n">
        <v>523576.7</v>
      </c>
      <c r="E40" s="60" t="n">
        <v>523576.7</v>
      </c>
      <c r="F40" s="60" t="n">
        <v>0</v>
      </c>
      <c r="G40" s="60" t="n">
        <v>0</v>
      </c>
      <c r="H40" s="60" t="n">
        <v>0</v>
      </c>
      <c r="I40" s="62" t="n">
        <f aca="false">C40+F40</f>
        <v>523576.7</v>
      </c>
      <c r="J40" s="62" t="n">
        <f aca="false">D40+G40</f>
        <v>523576.7</v>
      </c>
      <c r="K40" s="62" t="n">
        <f aca="false">E40+H40</f>
        <v>523576.7</v>
      </c>
      <c r="L40" s="62"/>
      <c r="M40" s="62"/>
      <c r="N40" s="62"/>
      <c r="O40" s="62" t="n">
        <f aca="false">I40+L40</f>
        <v>523576.7</v>
      </c>
      <c r="P40" s="62" t="n">
        <f aca="false">J40+M40</f>
        <v>523576.7</v>
      </c>
      <c r="Q40" s="62" t="n">
        <f aca="false">K40+N40</f>
        <v>523576.7</v>
      </c>
      <c r="R40" s="62"/>
      <c r="S40" s="62"/>
      <c r="T40" s="62"/>
      <c r="U40" s="62" t="n">
        <f aca="false">O40+R40</f>
        <v>523576.7</v>
      </c>
      <c r="V40" s="62" t="n">
        <f aca="false">P40+S40</f>
        <v>523576.7</v>
      </c>
      <c r="W40" s="62" t="n">
        <f aca="false">Q40+T40</f>
        <v>523576.7</v>
      </c>
      <c r="X40" s="62"/>
      <c r="Y40" s="62"/>
      <c r="Z40" s="62"/>
      <c r="AA40" s="62" t="n">
        <v>51187.4</v>
      </c>
      <c r="AB40" s="62" t="n">
        <v>0</v>
      </c>
      <c r="AC40" s="62" t="n">
        <v>0</v>
      </c>
      <c r="AD40" s="62" t="n">
        <v>574764.1</v>
      </c>
      <c r="AE40" s="62" t="n">
        <v>523576.7</v>
      </c>
      <c r="AF40" s="62" t="n">
        <v>523576.7</v>
      </c>
    </row>
    <row r="41" customFormat="false" ht="30" hidden="false" customHeight="true" outlineLevel="0" collapsed="false">
      <c r="A41" s="78" t="s">
        <v>83</v>
      </c>
      <c r="B41" s="66" t="s">
        <v>84</v>
      </c>
      <c r="C41" s="37" t="e">
        <f aca="false">C42</f>
        <v>#REF!</v>
      </c>
      <c r="D41" s="37" t="e">
        <f aca="false">D42</f>
        <v>#REF!</v>
      </c>
      <c r="E41" s="37" t="e">
        <f aca="false">E42</f>
        <v>#REF!</v>
      </c>
      <c r="F41" s="37" t="e">
        <f aca="false">F42</f>
        <v>#REF!</v>
      </c>
      <c r="G41" s="37" t="e">
        <f aca="false">G42</f>
        <v>#REF!</v>
      </c>
      <c r="H41" s="37" t="e">
        <f aca="false">H42</f>
        <v>#REF!</v>
      </c>
      <c r="I41" s="62" t="e">
        <f aca="false">I42</f>
        <v>#REF!</v>
      </c>
      <c r="J41" s="62" t="e">
        <f aca="false">J42</f>
        <v>#REF!</v>
      </c>
      <c r="K41" s="62" t="e">
        <f aca="false">K42</f>
        <v>#REF!</v>
      </c>
      <c r="L41" s="70" t="e">
        <f aca="false">L42</f>
        <v>#REF!</v>
      </c>
      <c r="M41" s="70" t="e">
        <f aca="false">M42</f>
        <v>#REF!</v>
      </c>
      <c r="N41" s="70" t="e">
        <f aca="false">N42</f>
        <v>#REF!</v>
      </c>
      <c r="O41" s="70" t="e">
        <f aca="false">O42</f>
        <v>#REF!</v>
      </c>
      <c r="P41" s="70" t="e">
        <f aca="false">P42</f>
        <v>#REF!</v>
      </c>
      <c r="Q41" s="70" t="e">
        <f aca="false">Q42</f>
        <v>#REF!</v>
      </c>
      <c r="R41" s="70" t="e">
        <f aca="false">R42</f>
        <v>#REF!</v>
      </c>
      <c r="S41" s="70" t="e">
        <f aca="false">S42</f>
        <v>#REF!</v>
      </c>
      <c r="T41" s="70" t="e">
        <f aca="false">T42</f>
        <v>#REF!</v>
      </c>
      <c r="U41" s="70" t="e">
        <f aca="false">U42</f>
        <v>#REF!</v>
      </c>
      <c r="V41" s="70" t="e">
        <f aca="false">V42</f>
        <v>#REF!</v>
      </c>
      <c r="W41" s="70" t="e">
        <f aca="false">W42</f>
        <v>#REF!</v>
      </c>
      <c r="X41" s="70" t="e">
        <f aca="false">X42</f>
        <v>#REF!</v>
      </c>
      <c r="Y41" s="70" t="e">
        <f aca="false">Y42</f>
        <v>#REF!</v>
      </c>
      <c r="Z41" s="70" t="e">
        <f aca="false">Z42</f>
        <v>#REF!</v>
      </c>
      <c r="AA41" s="70" t="n">
        <v>89619.4</v>
      </c>
      <c r="AB41" s="70" t="n">
        <v>0</v>
      </c>
      <c r="AC41" s="70" t="n">
        <v>0</v>
      </c>
      <c r="AD41" s="70" t="n">
        <f aca="false">95093.13334-84859.4</f>
        <v>10233.73334</v>
      </c>
      <c r="AE41" s="70" t="n">
        <v>1470.6</v>
      </c>
      <c r="AF41" s="70" t="n">
        <v>1470.6</v>
      </c>
    </row>
    <row r="42" customFormat="false" ht="30.75" hidden="false" customHeight="true" outlineLevel="0" collapsed="false">
      <c r="A42" s="75" t="s">
        <v>85</v>
      </c>
      <c r="B42" s="86" t="s">
        <v>86</v>
      </c>
      <c r="C42" s="60" t="e">
        <f aca="false">#REF!+#REF!+C46+C47</f>
        <v>#REF!</v>
      </c>
      <c r="D42" s="60" t="e">
        <f aca="false">#REF!+#REF!+D46+D47</f>
        <v>#REF!</v>
      </c>
      <c r="E42" s="60" t="e">
        <f aca="false">#REF!+#REF!+E46+E47</f>
        <v>#REF!</v>
      </c>
      <c r="F42" s="60" t="e">
        <f aca="false">#REF!+#REF!+F46+F47</f>
        <v>#REF!</v>
      </c>
      <c r="G42" s="60" t="e">
        <f aca="false">#REF!+#REF!+G46+G47</f>
        <v>#REF!</v>
      </c>
      <c r="H42" s="60" t="e">
        <f aca="false">#REF!+#REF!+H46+H47</f>
        <v>#REF!</v>
      </c>
      <c r="I42" s="62" t="e">
        <f aca="false">#REF!+#REF!+I46+I47</f>
        <v>#REF!</v>
      </c>
      <c r="J42" s="62" t="e">
        <f aca="false">#REF!+#REF!+J46+J47</f>
        <v>#REF!</v>
      </c>
      <c r="K42" s="62" t="e">
        <f aca="false">#REF!+#REF!+K46+K47</f>
        <v>#REF!</v>
      </c>
      <c r="L42" s="62" t="e">
        <f aca="false">SUM(#REF!)</f>
        <v>#REF!</v>
      </c>
      <c r="M42" s="62" t="e">
        <f aca="false">SUM(#REF!)</f>
        <v>#REF!</v>
      </c>
      <c r="N42" s="62" t="e">
        <f aca="false">SUM(#REF!)</f>
        <v>#REF!</v>
      </c>
      <c r="O42" s="62" t="e">
        <f aca="false">SUM(#REF!)</f>
        <v>#REF!</v>
      </c>
      <c r="P42" s="62" t="e">
        <f aca="false">SUM(#REF!)</f>
        <v>#REF!</v>
      </c>
      <c r="Q42" s="62" t="e">
        <f aca="false">SUM(#REF!)</f>
        <v>#REF!</v>
      </c>
      <c r="R42" s="62" t="e">
        <f aca="false">SUM(#REF!)</f>
        <v>#REF!</v>
      </c>
      <c r="S42" s="62" t="e">
        <f aca="false">SUM(#REF!)</f>
        <v>#REF!</v>
      </c>
      <c r="T42" s="62" t="e">
        <f aca="false">SUM(#REF!)</f>
        <v>#REF!</v>
      </c>
      <c r="U42" s="62" t="e">
        <f aca="false">SUM(#REF!)</f>
        <v>#REF!</v>
      </c>
      <c r="V42" s="62" t="e">
        <f aca="false">SUM(#REF!)</f>
        <v>#REF!</v>
      </c>
      <c r="W42" s="62" t="e">
        <f aca="false">SUM(#REF!)</f>
        <v>#REF!</v>
      </c>
      <c r="X42" s="62" t="e">
        <f aca="false">SUM(#REF!)</f>
        <v>#REF!</v>
      </c>
      <c r="Y42" s="62" t="e">
        <f aca="false">SUM(#REF!)</f>
        <v>#REF!</v>
      </c>
      <c r="Z42" s="62" t="e">
        <f aca="false">SUM(#REF!)</f>
        <v>#REF!</v>
      </c>
      <c r="AA42" s="62" t="n">
        <v>89619.4</v>
      </c>
      <c r="AB42" s="62" t="n">
        <v>0</v>
      </c>
      <c r="AC42" s="62" t="n">
        <v>0</v>
      </c>
      <c r="AD42" s="62" t="n">
        <f aca="false">95093.13334-84859.4</f>
        <v>10233.73334</v>
      </c>
      <c r="AE42" s="62" t="n">
        <v>1470.6</v>
      </c>
      <c r="AF42" s="62" t="n">
        <v>1470.6</v>
      </c>
      <c r="AG42" s="87"/>
    </row>
    <row r="43" customFormat="false" ht="36" hidden="false" customHeight="true" outlineLevel="0" collapsed="false">
      <c r="A43" s="58"/>
      <c r="B43" s="88" t="s">
        <v>87</v>
      </c>
      <c r="C43" s="37" t="e">
        <f aca="false">#REF!+C12</f>
        <v>#REF!</v>
      </c>
      <c r="D43" s="37" t="e">
        <f aca="false">#REF!+D12</f>
        <v>#REF!</v>
      </c>
      <c r="E43" s="37" t="e">
        <f aca="false">#REF!+E12</f>
        <v>#REF!</v>
      </c>
      <c r="F43" s="37" t="e">
        <f aca="false">#REF!+F12</f>
        <v>#REF!</v>
      </c>
      <c r="G43" s="37" t="e">
        <f aca="false">#REF!+G12</f>
        <v>#REF!</v>
      </c>
      <c r="H43" s="37" t="e">
        <f aca="false">#REF!+H12</f>
        <v>#REF!</v>
      </c>
      <c r="I43" s="89" t="e">
        <f aca="false">#REF!+I12</f>
        <v>#REF!</v>
      </c>
      <c r="J43" s="89" t="e">
        <f aca="false">#REF!+J12</f>
        <v>#REF!</v>
      </c>
      <c r="K43" s="89" t="e">
        <f aca="false">#REF!+K12</f>
        <v>#REF!</v>
      </c>
      <c r="L43" s="70" t="e">
        <f aca="false">#REF!+L12</f>
        <v>#REF!</v>
      </c>
      <c r="M43" s="70" t="e">
        <f aca="false">#REF!+M12</f>
        <v>#REF!</v>
      </c>
      <c r="N43" s="70" t="e">
        <f aca="false">#REF!+N12</f>
        <v>#REF!</v>
      </c>
      <c r="O43" s="89" t="e">
        <f aca="false">#REF!+O12</f>
        <v>#REF!</v>
      </c>
      <c r="P43" s="89" t="e">
        <f aca="false">#REF!+P12</f>
        <v>#REF!</v>
      </c>
      <c r="Q43" s="89" t="e">
        <f aca="false">#REF!+Q12</f>
        <v>#REF!</v>
      </c>
      <c r="R43" s="70" t="e">
        <f aca="false">#REF!+R12</f>
        <v>#REF!</v>
      </c>
      <c r="S43" s="70" t="e">
        <f aca="false">#REF!+S12</f>
        <v>#REF!</v>
      </c>
      <c r="T43" s="70" t="e">
        <f aca="false">#REF!+T12</f>
        <v>#REF!</v>
      </c>
      <c r="U43" s="89" t="e">
        <f aca="false">#REF!+U12</f>
        <v>#REF!</v>
      </c>
      <c r="V43" s="89" t="e">
        <f aca="false">#REF!+V12</f>
        <v>#REF!</v>
      </c>
      <c r="W43" s="89" t="e">
        <f aca="false">#REF!+W12</f>
        <v>#REF!</v>
      </c>
      <c r="X43" s="70" t="e">
        <f aca="false">#REF!+X12</f>
        <v>#REF!</v>
      </c>
      <c r="Y43" s="70" t="e">
        <f aca="false">#REF!+Y12</f>
        <v>#REF!</v>
      </c>
      <c r="Z43" s="70" t="e">
        <f aca="false">#REF!+Z12</f>
        <v>#REF!</v>
      </c>
      <c r="AA43" s="70" t="n">
        <v>294904.05607</v>
      </c>
      <c r="AB43" s="70" t="n">
        <v>-16603.06083</v>
      </c>
      <c r="AC43" s="70" t="n">
        <v>-19884.7</v>
      </c>
      <c r="AD43" s="89" t="n">
        <f aca="false">5122463.65051-84859.4</f>
        <v>5037604.25051</v>
      </c>
      <c r="AE43" s="89" t="n">
        <v>3848462.95023</v>
      </c>
      <c r="AF43" s="89" t="n">
        <v>3653806.3521</v>
      </c>
      <c r="AG43" s="87"/>
    </row>
    <row r="44" customFormat="false" ht="28.8" hidden="false" customHeight="true" outlineLevel="0" collapsed="false">
      <c r="A44" s="75" t="s">
        <v>88</v>
      </c>
      <c r="B44" s="88" t="s">
        <v>89</v>
      </c>
      <c r="C44" s="37" t="e">
        <f aca="false">#REF!+#REF!+C41</f>
        <v>#REF!</v>
      </c>
      <c r="D44" s="37" t="e">
        <f aca="false">#REF!+#REF!+D41</f>
        <v>#REF!</v>
      </c>
      <c r="E44" s="37" t="e">
        <f aca="false">#REF!+#REF!+E41</f>
        <v>#REF!</v>
      </c>
      <c r="F44" s="37" t="e">
        <f aca="false">#REF!+#REF!+F41</f>
        <v>#REF!</v>
      </c>
      <c r="G44" s="37" t="e">
        <f aca="false">#REF!+#REF!+G41</f>
        <v>#REF!</v>
      </c>
      <c r="H44" s="37" t="e">
        <f aca="false">#REF!+#REF!+H41</f>
        <v>#REF!</v>
      </c>
      <c r="I44" s="89" t="e">
        <f aca="false">#REF!+#REF!+I41</f>
        <v>#REF!</v>
      </c>
      <c r="J44" s="89" t="e">
        <f aca="false">#REF!+#REF!+J41</f>
        <v>#REF!</v>
      </c>
      <c r="K44" s="89" t="e">
        <f aca="false">#REF!+#REF!+K41</f>
        <v>#REF!</v>
      </c>
      <c r="L44" s="70" t="e">
        <f aca="false">#REF!+#REF!+L41</f>
        <v>#REF!</v>
      </c>
      <c r="M44" s="70" t="e">
        <f aca="false">#REF!+#REF!+M41</f>
        <v>#REF!</v>
      </c>
      <c r="N44" s="70" t="e">
        <f aca="false">#REF!+#REF!+N41</f>
        <v>#REF!</v>
      </c>
      <c r="O44" s="89" t="e">
        <f aca="false">#REF!+#REF!+O41</f>
        <v>#REF!</v>
      </c>
      <c r="P44" s="89" t="e">
        <f aca="false">#REF!+#REF!+P41</f>
        <v>#REF!</v>
      </c>
      <c r="Q44" s="89" t="e">
        <f aca="false">#REF!+#REF!+Q41</f>
        <v>#REF!</v>
      </c>
      <c r="R44" s="70" t="e">
        <f aca="false">#REF!+#REF!+R41</f>
        <v>#REF!</v>
      </c>
      <c r="S44" s="70" t="e">
        <f aca="false">#REF!+#REF!+S41</f>
        <v>#REF!</v>
      </c>
      <c r="T44" s="70" t="e">
        <f aca="false">#REF!+#REF!+T41</f>
        <v>#REF!</v>
      </c>
      <c r="U44" s="89" t="e">
        <f aca="false">#REF!+#REF!+U41</f>
        <v>#REF!</v>
      </c>
      <c r="V44" s="89" t="e">
        <f aca="false">#REF!+#REF!+V41</f>
        <v>#REF!</v>
      </c>
      <c r="W44" s="89" t="e">
        <f aca="false">#REF!+#REF!+W41</f>
        <v>#REF!</v>
      </c>
      <c r="X44" s="70" t="e">
        <f aca="false">#REF!+#REF!+X41</f>
        <v>#REF!</v>
      </c>
      <c r="Y44" s="70" t="e">
        <f aca="false">#REF!+#REF!+Y41</f>
        <v>#REF!</v>
      </c>
      <c r="Z44" s="70" t="e">
        <f aca="false">#REF!+#REF!+Z41</f>
        <v>#REF!</v>
      </c>
      <c r="AA44" s="70" t="n">
        <v>89619.4</v>
      </c>
      <c r="AB44" s="70" t="n">
        <v>0</v>
      </c>
      <c r="AC44" s="70" t="n">
        <v>0</v>
      </c>
      <c r="AD44" s="89" t="n">
        <f aca="false">870079.56574-84859.4</f>
        <v>785220.16574</v>
      </c>
      <c r="AE44" s="89" t="n">
        <v>805946.6</v>
      </c>
      <c r="AF44" s="89" t="n">
        <v>844184.6</v>
      </c>
      <c r="AG44" s="87"/>
    </row>
    <row r="45" customFormat="false" ht="14.05" hidden="false" customHeight="true" outlineLevel="0" collapsed="false">
      <c r="A45" s="90"/>
      <c r="B45" s="91"/>
      <c r="C45" s="92"/>
      <c r="D45" s="92"/>
      <c r="E45" s="92"/>
      <c r="F45" s="92"/>
      <c r="G45" s="92"/>
      <c r="H45" s="92"/>
      <c r="I45" s="93"/>
      <c r="J45" s="93"/>
      <c r="K45" s="93"/>
      <c r="L45" s="94"/>
      <c r="M45" s="94"/>
      <c r="N45" s="94"/>
      <c r="O45" s="93"/>
      <c r="P45" s="93"/>
      <c r="Q45" s="93"/>
      <c r="R45" s="94"/>
      <c r="S45" s="94"/>
      <c r="T45" s="94"/>
      <c r="U45" s="93"/>
      <c r="V45" s="93"/>
      <c r="W45" s="93"/>
      <c r="X45" s="94"/>
      <c r="Y45" s="94"/>
      <c r="Z45" s="94"/>
      <c r="AA45" s="94"/>
      <c r="AB45" s="94"/>
      <c r="AC45" s="94"/>
      <c r="AD45" s="93"/>
      <c r="AE45" s="93"/>
      <c r="AF45" s="93"/>
      <c r="AG45" s="87"/>
    </row>
    <row r="46" customFormat="false" ht="27" hidden="false" customHeight="true" outlineLevel="0" collapsed="false">
      <c r="A46" s="95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6" t="s">
        <v>91</v>
      </c>
      <c r="AF46" s="97"/>
    </row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D1:AF1"/>
    <mergeCell ref="A2:AF2"/>
    <mergeCell ref="A3:AF3"/>
    <mergeCell ref="A5:AF5"/>
    <mergeCell ref="A6:AF6"/>
    <mergeCell ref="A8:A10"/>
    <mergeCell ref="B8:B10"/>
    <mergeCell ref="I8:K8"/>
    <mergeCell ref="L8:N9"/>
    <mergeCell ref="O8:Q8"/>
    <mergeCell ref="R8:T9"/>
    <mergeCell ref="U8:W8"/>
    <mergeCell ref="X8:Z9"/>
    <mergeCell ref="AA8:AC9"/>
    <mergeCell ref="AD8:AD10"/>
    <mergeCell ref="AE8:AE10"/>
    <mergeCell ref="AF8:AF10"/>
    <mergeCell ref="C9:C10"/>
    <mergeCell ref="D9:D10"/>
    <mergeCell ref="E9:E10"/>
    <mergeCell ref="F9:H9"/>
    <mergeCell ref="I9:I10"/>
    <mergeCell ref="J9:J10"/>
    <mergeCell ref="K9:K10"/>
    <mergeCell ref="O9:O10"/>
    <mergeCell ref="P9:P10"/>
    <mergeCell ref="Q9:Q10"/>
    <mergeCell ref="U9:U10"/>
    <mergeCell ref="V9:V10"/>
    <mergeCell ref="W9:W10"/>
    <mergeCell ref="A46:AD46"/>
  </mergeCells>
  <printOptions headings="false" gridLines="false" gridLinesSet="true" horizontalCentered="false" verticalCentered="false"/>
  <pageMargins left="1.18125" right="0.590277777777778" top="1.05277777777778" bottom="1.05277777777778" header="0.7875" footer="0.7875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 &amp;P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966</TotalTime>
  <Application>LibreOffice/7.5.2.1$Linux_X86_64 LibreOffice_project/50$Build-1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2023-08-30T12:20:24Z</cp:lastPrinted>
  <dcterms:modified xsi:type="dcterms:W3CDTF">2023-08-30T12:20:20Z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