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02"/>
  </bookViews>
  <sheets>
    <sheet name="доходы 2020-22" sheetId="23" r:id="rId1"/>
  </sheets>
  <definedNames>
    <definedName name="_xlnm.Print_Titles" localSheetId="0">'доходы 2020-22'!$8:$8</definedName>
    <definedName name="_xlnm.Print_Area" localSheetId="0">'доходы 2020-22'!$A$1:$G$252</definedName>
  </definedNames>
  <calcPr calcId="152511"/>
</workbook>
</file>

<file path=xl/calcChain.xml><?xml version="1.0" encoding="utf-8"?>
<calcChain xmlns="http://schemas.openxmlformats.org/spreadsheetml/2006/main">
  <c r="E130" i="23" l="1"/>
  <c r="E129" i="23" s="1"/>
  <c r="F130" i="23"/>
  <c r="F129" i="23" s="1"/>
  <c r="D130" i="23"/>
  <c r="D129" i="23" s="1"/>
  <c r="D126" i="23"/>
  <c r="E122" i="23"/>
  <c r="F122" i="23"/>
  <c r="D122" i="23"/>
  <c r="E124" i="23"/>
  <c r="F124" i="23"/>
  <c r="D124" i="23"/>
  <c r="E120" i="23"/>
  <c r="F120" i="23"/>
  <c r="D120" i="23"/>
  <c r="E116" i="23"/>
  <c r="F116" i="23"/>
  <c r="D116" i="23"/>
  <c r="E114" i="23"/>
  <c r="F114" i="23"/>
  <c r="D114" i="23"/>
  <c r="E113" i="23" l="1"/>
  <c r="E112" i="23" s="1"/>
  <c r="F113" i="23"/>
  <c r="F112" i="23" s="1"/>
  <c r="D113" i="23"/>
  <c r="D112" i="23" s="1"/>
  <c r="E111" i="23"/>
  <c r="E110" i="23" s="1"/>
  <c r="F111" i="23"/>
  <c r="F110" i="23" s="1"/>
  <c r="D111" i="23"/>
  <c r="D110" i="23" s="1"/>
  <c r="D119" i="23" l="1"/>
  <c r="D118" i="23" s="1"/>
  <c r="D109" i="23" s="1"/>
  <c r="D108" i="23" s="1"/>
  <c r="D235" i="23"/>
  <c r="F230" i="23"/>
  <c r="E230" i="23"/>
  <c r="D230" i="23"/>
  <c r="D229" i="23"/>
  <c r="D228" i="23" s="1"/>
  <c r="F228" i="23"/>
  <c r="E228" i="23"/>
  <c r="F226" i="23"/>
  <c r="E226" i="23"/>
  <c r="D226" i="23"/>
  <c r="F221" i="23"/>
  <c r="E221" i="23"/>
  <c r="D221" i="23"/>
  <c r="F180" i="23"/>
  <c r="F161" i="23" s="1"/>
  <c r="E180" i="23"/>
  <c r="E161" i="23" s="1"/>
  <c r="D180" i="23"/>
  <c r="D161" i="23" s="1"/>
  <c r="F149" i="23"/>
  <c r="F141" i="23" s="1"/>
  <c r="E149" i="23"/>
  <c r="E141" i="23" s="1"/>
  <c r="D149" i="23"/>
  <c r="D141" i="23" s="1"/>
  <c r="F137" i="23"/>
  <c r="F136" i="23" s="1"/>
  <c r="E137" i="23"/>
  <c r="E136" i="23" s="1"/>
  <c r="D137" i="23"/>
  <c r="D136" i="23" s="1"/>
  <c r="E127" i="23"/>
  <c r="E126" i="23" s="1"/>
  <c r="F128" i="23"/>
  <c r="F107" i="23"/>
  <c r="F106" i="23" s="1"/>
  <c r="F105" i="23" s="1"/>
  <c r="E106" i="23"/>
  <c r="E105" i="23" s="1"/>
  <c r="D106" i="23"/>
  <c r="D105" i="23" s="1"/>
  <c r="F102" i="23"/>
  <c r="F101" i="23" s="1"/>
  <c r="E102" i="23"/>
  <c r="E101" i="23" s="1"/>
  <c r="D102" i="23"/>
  <c r="D101" i="23" s="1"/>
  <c r="F99" i="23"/>
  <c r="E99" i="23"/>
  <c r="D99" i="23"/>
  <c r="E97" i="23"/>
  <c r="E235" i="23" s="1"/>
  <c r="D95" i="23"/>
  <c r="E94" i="23"/>
  <c r="E93" i="23" s="1"/>
  <c r="D93" i="23"/>
  <c r="F85" i="23"/>
  <c r="F84" i="23" s="1"/>
  <c r="E85" i="23"/>
  <c r="E84" i="23" s="1"/>
  <c r="D85" i="23"/>
  <c r="D84" i="23" s="1"/>
  <c r="F82" i="23"/>
  <c r="E82" i="23"/>
  <c r="D82" i="23"/>
  <c r="E81" i="23"/>
  <c r="E80" i="23" s="1"/>
  <c r="E79" i="23" s="1"/>
  <c r="D80" i="23"/>
  <c r="D79" i="23" s="1"/>
  <c r="E78" i="23"/>
  <c r="E77" i="23" s="1"/>
  <c r="D77" i="23"/>
  <c r="F75" i="23"/>
  <c r="E75" i="23"/>
  <c r="D75" i="23"/>
  <c r="F73" i="23"/>
  <c r="E73" i="23"/>
  <c r="D73" i="23"/>
  <c r="F71" i="23"/>
  <c r="E71" i="23"/>
  <c r="D71" i="23"/>
  <c r="F68" i="23"/>
  <c r="E68" i="23"/>
  <c r="D68" i="23"/>
  <c r="F64" i="23"/>
  <c r="F57" i="23" s="1"/>
  <c r="E64" i="23"/>
  <c r="E57" i="23" s="1"/>
  <c r="D64" i="23"/>
  <c r="D61" i="23"/>
  <c r="F54" i="23"/>
  <c r="E54" i="23"/>
  <c r="D54" i="23"/>
  <c r="F51" i="23"/>
  <c r="E51" i="23"/>
  <c r="D51" i="23"/>
  <c r="F49" i="23"/>
  <c r="E49" i="23"/>
  <c r="D49" i="23"/>
  <c r="F45" i="23"/>
  <c r="E45" i="23"/>
  <c r="D45" i="23"/>
  <c r="F43" i="23"/>
  <c r="E43" i="23"/>
  <c r="D43" i="23"/>
  <c r="F40" i="23"/>
  <c r="E40" i="23"/>
  <c r="D40" i="23"/>
  <c r="F37" i="23"/>
  <c r="E37" i="23"/>
  <c r="D37" i="23"/>
  <c r="F34" i="23"/>
  <c r="E34" i="23"/>
  <c r="D34" i="23"/>
  <c r="F30" i="23"/>
  <c r="E30" i="23"/>
  <c r="D30" i="23"/>
  <c r="F27" i="23"/>
  <c r="E27" i="23"/>
  <c r="D27" i="23"/>
  <c r="F25" i="23"/>
  <c r="E25" i="23"/>
  <c r="D25" i="23"/>
  <c r="F23" i="23"/>
  <c r="E23" i="23"/>
  <c r="D23" i="23"/>
  <c r="F21" i="23"/>
  <c r="E21" i="23"/>
  <c r="D21" i="23"/>
  <c r="F13" i="23"/>
  <c r="E13" i="23"/>
  <c r="D13" i="23"/>
  <c r="E48" i="23" l="1"/>
  <c r="D70" i="23"/>
  <c r="D67" i="23" s="1"/>
  <c r="D20" i="23"/>
  <c r="D19" i="23" s="1"/>
  <c r="F48" i="23"/>
  <c r="F42" i="23" s="1"/>
  <c r="F12" i="23"/>
  <c r="F11" i="23"/>
  <c r="D247" i="23"/>
  <c r="D11" i="23"/>
  <c r="E12" i="23"/>
  <c r="E11" i="23"/>
  <c r="E119" i="23"/>
  <c r="E118" i="23" s="1"/>
  <c r="E109" i="23" s="1"/>
  <c r="E108" i="23" s="1"/>
  <c r="F127" i="23"/>
  <c r="F126" i="23" s="1"/>
  <c r="F29" i="23"/>
  <c r="D29" i="23"/>
  <c r="E29" i="23"/>
  <c r="D48" i="23"/>
  <c r="D42" i="23" s="1"/>
  <c r="F20" i="23"/>
  <c r="F19" i="23" s="1"/>
  <c r="F236" i="23" s="1"/>
  <c r="E53" i="23"/>
  <c r="E20" i="23"/>
  <c r="E19" i="23" s="1"/>
  <c r="E236" i="23" s="1"/>
  <c r="D98" i="23"/>
  <c r="D239" i="23" s="1"/>
  <c r="F81" i="23"/>
  <c r="F80" i="23" s="1"/>
  <c r="F79" i="23" s="1"/>
  <c r="F97" i="23"/>
  <c r="F95" i="23" s="1"/>
  <c r="D57" i="23"/>
  <c r="D53" i="23" s="1"/>
  <c r="E42" i="23"/>
  <c r="F78" i="23"/>
  <c r="F77" i="23" s="1"/>
  <c r="F70" i="23" s="1"/>
  <c r="E95" i="23"/>
  <c r="E92" i="23" s="1"/>
  <c r="F98" i="23"/>
  <c r="F239" i="23" s="1"/>
  <c r="D236" i="23"/>
  <c r="E98" i="23"/>
  <c r="E239" i="23" s="1"/>
  <c r="E135" i="23"/>
  <c r="E134" i="23" s="1"/>
  <c r="E237" i="23"/>
  <c r="E238" i="23" s="1"/>
  <c r="D135" i="23"/>
  <c r="D134" i="23" s="1"/>
  <c r="E247" i="23"/>
  <c r="D237" i="23"/>
  <c r="D238" i="23" s="1"/>
  <c r="F94" i="23"/>
  <c r="F93" i="23" s="1"/>
  <c r="F237" i="23" s="1"/>
  <c r="F135" i="23"/>
  <c r="F134" i="23" s="1"/>
  <c r="F53" i="23"/>
  <c r="E70" i="23"/>
  <c r="E67" i="23" s="1"/>
  <c r="D92" i="23"/>
  <c r="F247" i="23"/>
  <c r="D12" i="23"/>
  <c r="F119" i="23" l="1"/>
  <c r="F118" i="23" s="1"/>
  <c r="F109" i="23" s="1"/>
  <c r="F108" i="23" s="1"/>
  <c r="E244" i="23"/>
  <c r="F9" i="23"/>
  <c r="F67" i="23"/>
  <c r="F244" i="23"/>
  <c r="F235" i="23"/>
  <c r="F238" i="23" s="1"/>
  <c r="E9" i="23"/>
  <c r="D246" i="23"/>
  <c r="E66" i="23"/>
  <c r="D245" i="23"/>
  <c r="D66" i="23"/>
  <c r="F92" i="23"/>
  <c r="E245" i="23"/>
  <c r="D244" i="23"/>
  <c r="D9" i="23"/>
  <c r="E246" i="23"/>
  <c r="E133" i="23" l="1"/>
  <c r="E248" i="23" s="1"/>
  <c r="E250" i="23" s="1"/>
  <c r="F245" i="23"/>
  <c r="F66" i="23"/>
  <c r="F133" i="23" s="1"/>
  <c r="F248" i="23" s="1"/>
  <c r="F246" i="23"/>
  <c r="D133" i="23"/>
  <c r="D248" i="23" s="1"/>
  <c r="E251" i="23" l="1"/>
  <c r="E233" i="23"/>
  <c r="E240" i="23"/>
  <c r="E232" i="23"/>
  <c r="E241" i="23" s="1"/>
  <c r="F232" i="23"/>
  <c r="F241" i="23" s="1"/>
  <c r="F240" i="23"/>
  <c r="D232" i="23"/>
  <c r="D241" i="23" s="1"/>
  <c r="D240" i="23"/>
  <c r="F233" i="23"/>
  <c r="D233" i="23"/>
  <c r="F251" i="23"/>
  <c r="F250" i="23"/>
  <c r="D251" i="23"/>
  <c r="D250" i="23"/>
</calcChain>
</file>

<file path=xl/sharedStrings.xml><?xml version="1.0" encoding="utf-8"?>
<sst xmlns="http://schemas.openxmlformats.org/spreadsheetml/2006/main" count="480" uniqueCount="469">
  <si>
    <t xml:space="preserve">Код 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</si>
  <si>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</si>
  <si>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</si>
  <si>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</si>
  <si>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</si>
  <si>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</si>
  <si>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</si>
  <si>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1 03 00000 00 0000 000</t>
  </si>
  <si>
    <t xml:space="preserve"> 1 03 02000 01 0000 110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</si>
  <si>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</si>
  <si>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</si>
  <si>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</si>
  <si>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</si>
  <si>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 1 05 00000 00 0000 000</t>
  </si>
  <si>
    <t xml:space="preserve"> 1 05 02000 02 0000 110</t>
  </si>
  <si>
    <t xml:space="preserve"> 1 05 02010 02 0000 110</t>
  </si>
  <si>
    <t xml:space="preserve"> 1 05 02020 02 0000 110</t>
  </si>
  <si>
    <t xml:space="preserve"> 1 05 03000 01 0000 110</t>
  </si>
  <si>
    <t xml:space="preserve"> 1 05 03010 01 0000 110</t>
  </si>
  <si>
    <t xml:space="preserve"> 1 05 04000 02 0000 110</t>
  </si>
  <si>
    <t xml:space="preserve"> 1 05 04010 02 0000 110</t>
  </si>
  <si>
    <t xml:space="preserve"> 1 06 00000 00 0000 000</t>
  </si>
  <si>
    <t xml:space="preserve"> 1 06 01000 00 0000 110</t>
  </si>
  <si>
    <t xml:space="preserve"> 1 06 01020 04 0000 110</t>
  </si>
  <si>
    <t>1 06 04000 02 0000 110</t>
  </si>
  <si>
    <t>1 06 04011 02 0000 110</t>
  </si>
  <si>
    <t>1 06 04012 02 0000 110</t>
  </si>
  <si>
    <t xml:space="preserve"> 1 06 06000 00 0000 110</t>
  </si>
  <si>
    <t xml:space="preserve"> 1 06 06030 00 0000 110</t>
  </si>
  <si>
    <t xml:space="preserve"> 1 06 06032 04 0000 110</t>
  </si>
  <si>
    <t xml:space="preserve"> 1 06 06040 00 0000 110</t>
  </si>
  <si>
    <t xml:space="preserve"> 1 06 06042 04 0000 110</t>
  </si>
  <si>
    <t xml:space="preserve"> 1 08 00000 00 0000 000</t>
  </si>
  <si>
    <t xml:space="preserve"> 1 08 03000 01 0000 110</t>
  </si>
  <si>
    <t xml:space="preserve"> 1 08 03010 01 0000 110</t>
  </si>
  <si>
    <t xml:space="preserve"> 1 08 07000 01 0000 110</t>
  </si>
  <si>
    <t xml:space="preserve"> 1 08 07010 01 0000 110</t>
  </si>
  <si>
    <t xml:space="preserve"> 1 08 07020 01 0000 110</t>
  </si>
  <si>
    <t xml:space="preserve"> 1 08 07100 01 0000 110</t>
  </si>
  <si>
    <t xml:space="preserve"> 1 08 07140 01 0000 110</t>
  </si>
  <si>
    <t xml:space="preserve"> 1 08 07141 01 0000 110</t>
  </si>
  <si>
    <t>1 08 07150 01 0000 110</t>
  </si>
  <si>
    <t xml:space="preserve"> 1 08 07170 01 0000 110</t>
  </si>
  <si>
    <t xml:space="preserve"> 1 08 07173 01 0000 110</t>
  </si>
  <si>
    <t>1 11 00000 00 0000 000</t>
  </si>
  <si>
    <t xml:space="preserve"> 1 11 03000 00 0000 120</t>
  </si>
  <si>
    <t xml:space="preserve"> 1 11 03040 04 0000 120</t>
  </si>
  <si>
    <t>1 11 05000 00 0000 120</t>
  </si>
  <si>
    <t>1 11 05010 00 0000 120</t>
  </si>
  <si>
    <t>1 11 05012 04 0000 120</t>
  </si>
  <si>
    <t>1 11 05020 00 0000 120</t>
  </si>
  <si>
    <t>1 11 05024 04 0000 120</t>
  </si>
  <si>
    <t>1 11 05030 00 0000 120</t>
  </si>
  <si>
    <t>1 11 05034 04 0000 120</t>
  </si>
  <si>
    <t>1 11 05070 00 0000 120</t>
  </si>
  <si>
    <t>1 11 05074 04 0000 120</t>
  </si>
  <si>
    <t>1 11 07000 00 0000 120</t>
  </si>
  <si>
    <t>1 11 07010 00 0000 120</t>
  </si>
  <si>
    <t>1 11 07014 04 0000 120</t>
  </si>
  <si>
    <t xml:space="preserve"> 1 11 09000 00 0000 120</t>
  </si>
  <si>
    <t xml:space="preserve"> 1 11 09044 04 0000 120</t>
  </si>
  <si>
    <t>1 12 00000 00 0000 000</t>
  </si>
  <si>
    <t>1 12 01000 01 0000 120</t>
  </si>
  <si>
    <t>1 12 01020 01 6000 120</t>
  </si>
  <si>
    <t>1 13 00000 00 0000 000</t>
  </si>
  <si>
    <t>1 13 01000 00 0000 130</t>
  </si>
  <si>
    <t>1 13 01994 04 0000 130</t>
  </si>
  <si>
    <t>1 13 02000 00 0000 130</t>
  </si>
  <si>
    <t>1 13 02064 04 0000 130</t>
  </si>
  <si>
    <t>1 13 02994 04 0000 130</t>
  </si>
  <si>
    <t>1 14 00000 00 0000 000</t>
  </si>
  <si>
    <t xml:space="preserve"> 1 14 01000 00 0000 000</t>
  </si>
  <si>
    <t xml:space="preserve"> 1 14 01040 04 0000 410</t>
  </si>
  <si>
    <t>1 14 02000 00 0000 000</t>
  </si>
  <si>
    <t>1 14 02040 04 0000 410</t>
  </si>
  <si>
    <t>1 14 02043 04 0000 410</t>
  </si>
  <si>
    <t>1 14 06000 00 0000 000</t>
  </si>
  <si>
    <t>1 14 06010 00 0000 430</t>
  </si>
  <si>
    <t>1 14 06012 04 0000 430</t>
  </si>
  <si>
    <t>1 16 00000 00 0000 000</t>
  </si>
  <si>
    <t>2 00 00000 00 0000 000</t>
  </si>
  <si>
    <t>2 02 00000 00 0000 000</t>
  </si>
  <si>
    <t>2 02 25027 04 0000 151</t>
  </si>
  <si>
    <t>0390002088</t>
  </si>
  <si>
    <t>0390002016</t>
  </si>
  <si>
    <t>0390002012</t>
  </si>
  <si>
    <t>0390002013</t>
  </si>
  <si>
    <t xml:space="preserve"> 0390002108</t>
  </si>
  <si>
    <t>0390002089</t>
  </si>
  <si>
    <t>0390002014</t>
  </si>
  <si>
    <t>0390002015</t>
  </si>
  <si>
    <t>0390002017</t>
  </si>
  <si>
    <t>0390002019</t>
  </si>
  <si>
    <t>0390002024</t>
  </si>
  <si>
    <t>0390002025</t>
  </si>
  <si>
    <t>0390002043</t>
  </si>
  <si>
    <t>0390002044</t>
  </si>
  <si>
    <t>0390002046</t>
  </si>
  <si>
    <t>0390002054</t>
  </si>
  <si>
    <t>0390002055</t>
  </si>
  <si>
    <t>0390002056</t>
  </si>
  <si>
    <t>0390002060</t>
  </si>
  <si>
    <t>0390002061</t>
  </si>
  <si>
    <t>0390002062</t>
  </si>
  <si>
    <t>0390002066</t>
  </si>
  <si>
    <t>0390002067</t>
  </si>
  <si>
    <t>0390002070</t>
  </si>
  <si>
    <t>0390002072</t>
  </si>
  <si>
    <t>0390002079</t>
  </si>
  <si>
    <t>0390002081</t>
  </si>
  <si>
    <t>0390002082</t>
  </si>
  <si>
    <t>0390002086</t>
  </si>
  <si>
    <t>0390002087</t>
  </si>
  <si>
    <t>0390002080</t>
  </si>
  <si>
    <t>0390002160</t>
  </si>
  <si>
    <t>0390002127</t>
  </si>
  <si>
    <t>0390002059</t>
  </si>
  <si>
    <t>0390002063</t>
  </si>
  <si>
    <t>0390002074</t>
  </si>
  <si>
    <t>0390002083</t>
  </si>
  <si>
    <t>0390002084</t>
  </si>
  <si>
    <t>2 04 04000 04 0000 180</t>
  </si>
  <si>
    <t>2 04 04010 04 0000 180</t>
  </si>
  <si>
    <t>2 19 60000 04 0000 000</t>
  </si>
  <si>
    <t>Примечание</t>
  </si>
  <si>
    <t xml:space="preserve"> 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</si>
  <si>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</si>
  <si>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</si>
  <si>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</si>
  <si>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</si>
  <si>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</si>
  <si>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</si>
  <si>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</si>
  <si>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</si>
  <si>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</si>
  <si>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</si>
  <si>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</si>
  <si>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</si>
  <si>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</si>
  <si>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</si>
  <si>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</si>
  <si>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</si>
  <si>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</si>
  <si>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</si>
  <si>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</si>
  <si>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</si>
  <si>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</si>
  <si>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</si>
  <si>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</si>
  <si>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</si>
  <si>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</si>
  <si>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округов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</si>
  <si>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</si>
  <si>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</si>
  <si>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</si>
  <si>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</si>
  <si>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</si>
  <si>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</si>
  <si>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</si>
  <si>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</si>
  <si>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</si>
  <si>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неналоговые доходы</t>
  </si>
  <si>
    <t>Доходы от использования имущества, находящегося в государственной и 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</si>
  <si>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</si>
  <si>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</si>
  <si>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и также имущества государственных и муниципальных унитарных предприятий, в т.ч.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</si>
  <si>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</si>
  <si>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</si>
  <si>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</si>
  <si>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</si>
  <si>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</si>
  <si>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</si>
  <si>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</si>
  <si>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 xml:space="preserve">Доходы от перечисления части прибыли  государственных и муниципальных унитарных предприятий, остающейся после уплаты налогов и иных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</si>
  <si>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</si>
  <si>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 находящегося в собственности городских округов (за исключением имущества бюджетных и автономных учреждений,  и также имущества государственных и муниципальных унитарных предприятий, в т.ч. казенных) (средства, полученные по договорам социального найма жилья и найма жилых помещений)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</si>
  <si>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</si>
  <si>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</si>
  <si>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</si>
  <si>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</si>
  <si>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</si>
  <si>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</si>
  <si>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</si>
  <si>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</si>
  <si>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</si>
  <si>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</si>
  <si>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</si>
  <si>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</si>
  <si>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</si>
  <si>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</si>
  <si>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т.ч. казенных) в части реализации основных средств по указанному имуществу</t>
  </si>
  <si>
    <t>Доходы от реализации иного имущества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 , в т.ч.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</si>
  <si>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</si>
  <si>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</si>
  <si>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</si>
  <si>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</si>
  <si>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</si>
  <si>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РФ</t>
  </si>
  <si>
    <t xml:space="preserve">Дотации бюджетам городских округов на выравнивание бюджетной обеспеченности </t>
  </si>
  <si>
    <t>дотации на выравнивание бюджетной обеспеченности поселений</t>
  </si>
  <si>
    <t>Дотация на поддержку мер по обеспечению сбалансированности бюджета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</si>
  <si>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</si>
  <si>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Реализация мероприятий  государственной программы  РФ " Доступная среда" на 2011-2020 годы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</si>
  <si>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</si>
  <si>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субсидии бюджетам городских округов</t>
  </si>
  <si>
    <t xml:space="preserve">  реализация мер в области государственной молодежной политики</t>
  </si>
  <si>
    <t xml:space="preserve">  адресная социальная поддержка участников образовательного процесса </t>
  </si>
  <si>
    <t>развитие единого образовательного пространства, повышение качества образовательных результатов</t>
  </si>
  <si>
    <t xml:space="preserve"> организация круглогодичного отдыха, оздоровления и занятости обучающихся </t>
  </si>
  <si>
    <t>Профилактика безнадзорности и правонарушений несовершеннолетних</t>
  </si>
  <si>
    <t xml:space="preserve">Субвенции бюджетам субъектов РФ и муниципальных образований 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</si>
  <si>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</si>
  <si>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</si>
  <si>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</si>
  <si>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</si>
  <si>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ежемесячная денежная выплата отдельным категориям семей в случае рождения третьего ребенка или последующих детей</t>
  </si>
  <si>
    <t>Субвенции бюджетам городских округов 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</si>
  <si>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</si>
  <si>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 </t>
  </si>
  <si>
    <t>Субвенции бюджетам городских округов на выплаты единовременного пособия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</si>
  <si>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</si>
  <si>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Субвенция 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</si>
  <si>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передаваемых полномочий субъектов РФ, в том числе:</t>
  </si>
  <si>
    <t xml:space="preserve">  субвенция на  создание и функционирования комиссий по делам несовершеннолетних и защите их прав</t>
  </si>
  <si>
    <t xml:space="preserve"> субвенция на ежемесячные денежные выплаты отдельным категориям граждан, воспитывающих детей в возрасте от 1,5 до 7 лет </t>
  </si>
  <si>
    <t xml:space="preserve">  субвенции на организацию и осуществление деятельности по опеке и попечительству</t>
  </si>
  <si>
    <t xml:space="preserve">     - обеспечение мер социальной поддержки ветеранов труда</t>
  </si>
  <si>
    <t xml:space="preserve">     - обеспечение мер социальной поддержки ветеранов ВОВ, проработавших в тылу в период с 22 июня 1941 года по 9 мая 1945 года, но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ВОВ</t>
  </si>
  <si>
    <t xml:space="preserve">  субвенция на меры социальной поддержки отдельных категорий граждан</t>
  </si>
  <si>
    <t xml:space="preserve">  субвенции бюджетам городских округов на выплату ежемесячного пособия на ребенка</t>
  </si>
  <si>
    <t xml:space="preserve">  субвенция на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</si>
  <si>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 xml:space="preserve">  субвенция на обеспечение деятельности (оказания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</si>
  <si>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  субвенция на социальную поддержку граждан достигших возраста 70 лет</t>
  </si>
  <si>
    <t xml:space="preserve">  субвенция на государственную социальную помощь малоимущим семьям и малоимущим одиноко проживающим гражданам</t>
  </si>
  <si>
    <t xml:space="preserve">  субвенция на денежные выплаты отдельным категориям граждан</t>
  </si>
  <si>
    <t xml:space="preserve"> субвенция на обеспечение деятельности по содержанию организаций для детей-сирот и детей, оставшихся без попечения родителей</t>
  </si>
  <si>
    <t xml:space="preserve"> субвенция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</si>
  <si>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  субвенция на 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учреждений</t>
  </si>
  <si>
    <t xml:space="preserve"> субвенция на 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</si>
  <si>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 xml:space="preserve">  субвенция на осуществление функций по хранению, комплектованию, учету и использованию документов архивного фонда Кемеровской области</t>
  </si>
  <si>
    <t xml:space="preserve">  субвенция на меры социальной поддержки многодетных семей</t>
  </si>
  <si>
    <t xml:space="preserve">  субвенции на меры социальной поддержки  отдельных категорий многодетных матерей</t>
  </si>
  <si>
    <t xml:space="preserve">  субвенции на 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РФ</t>
  </si>
  <si>
    <t xml:space="preserve">  субвенция на меры социальной поддержки работников муниципальных учреждений социального обслуживания в виде пособий и компенсации</t>
  </si>
  <si>
    <t xml:space="preserve">  субвенция на  создание административных  комиссий 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</si>
  <si>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</t>
  </si>
  <si>
    <t>субвенция на предоставление бесплатного проезда отдельных категорий обучающихся</t>
  </si>
  <si>
    <t xml:space="preserve">  субвенция на  выплату социального пособия и возмещения расходов по гарантированному перечню услуг по погребению</t>
  </si>
  <si>
    <t xml:space="preserve">  субвенция на социальную поддержку и социального обслуживания населения в части содержания органов местного самоуправления</t>
  </si>
  <si>
    <t>субвенция на меры социальной поддержки отдельной категории приемных родителей</t>
  </si>
  <si>
    <t xml:space="preserve">субвенция на дополнительные меры социальной поддержки семей, имеющих детей </t>
  </si>
  <si>
    <t>субвенция на ежемесячную денежную выплату отдельным категориям семей в случае рождения третьего ребенка или последующих детей до достижения ребенком трех лет</t>
  </si>
  <si>
    <t xml:space="preserve">  субвенция на предоставление бесплатного проезда на всех видах городского пассажирского транспорта детям работников, погибших(умерших) в результате несчастных случаев на производстве на угледобывающих и горнорудных предприятиях</t>
  </si>
  <si>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</si>
  <si>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обеспечения занятости для шахтерских городов и поселков</t>
  </si>
  <si>
    <t>Предоставление негосударственными организациями грантов для получателей средств бюджетов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</si>
  <si>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</si>
  <si>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</si>
  <si>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 прошлых лет</t>
  </si>
  <si>
    <t>ВСЕГО доходы  бюджета</t>
  </si>
  <si>
    <t>Дотации бюджетам субъектов РФ и муниципальных образований</t>
  </si>
  <si>
    <t>1 05 01000 00 0000 110</t>
  </si>
  <si>
    <t>1 05 01010 01 0000 110</t>
  </si>
  <si>
    <t>1 05 01020 01 0000 110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</si>
  <si>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</si>
  <si>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</si>
  <si>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</si>
  <si>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доп.норматив</t>
  </si>
  <si>
    <t>дотации на выравнивание бюджетной обеспеченности муниципальных районов (городских округов)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</si>
  <si>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</si>
  <si>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субвенция на социальную поддержку работников образовательных организаций и участников образовательного процесса</t>
  </si>
  <si>
    <t>Обеспеченье жильем социальных категорий граждан, установленных законодательством Кемеровской области</t>
  </si>
  <si>
    <t>Предел муниципального долга ( налог.неналог.- доп.норматив%)</t>
  </si>
  <si>
    <t>дефицит 10%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</si>
  <si>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</si>
  <si>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</si>
  <si>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</si>
  <si>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налог.неналог</t>
  </si>
  <si>
    <t>0390002095</t>
  </si>
  <si>
    <t>Плата за размещение отходов производства</t>
  </si>
  <si>
    <t xml:space="preserve">Минимальный налог, зачисляемый в бюджеты субъектов Российской Федерации (за налоговые периоды, истекшие до 1 января 2016 года) </t>
  </si>
  <si>
    <t>1 05 01050 01 0000 110</t>
  </si>
  <si>
    <t>2 02 25497 04 0000 151</t>
  </si>
  <si>
    <t xml:space="preserve">Субсидии бюджетам городских округов на реализацию мероприятий по обеспечению жильем молодых семей </t>
  </si>
  <si>
    <t xml:space="preserve">Плата за размещение твердых коммунальных отходов </t>
  </si>
  <si>
    <t>2 19 00000 00 0000 000</t>
  </si>
  <si>
    <t xml:space="preserve"> 0390002167</t>
  </si>
  <si>
    <t>0390002001</t>
  </si>
  <si>
    <t>1 14 02042 04 0000 410</t>
  </si>
  <si>
    <t>Доходы от реализации иного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</si>
  <si>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0390002027</t>
  </si>
  <si>
    <t>Капитальный ремонт объектов систем водоснабжения и водоотведения (по ул Ленина)</t>
  </si>
  <si>
    <t>Доходы от оказания платных услуг (работ) и компенсации затрат
 государства</t>
  </si>
  <si>
    <t>Наименование групп, подгрупп, статей, подстатей, элементов, 
видов (подвидов), кодов  классификации доходов</t>
  </si>
  <si>
    <t>Налоговые доходы</t>
  </si>
  <si>
    <t>доп.норматив.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</si>
  <si>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4"/>
        <rFont val="Times"/>
        <family val="1"/>
      </rPr>
      <t>1</t>
    </r>
    <r>
      <rPr>
        <i/>
        <sz val="14"/>
        <rFont val="Times"/>
        <family val="1"/>
      </rPr>
      <t xml:space="preserve"> и 228 Налогового кодекса Российской Федерации</t>
    </r>
  </si>
  <si>
    <t xml:space="preserve"> 1 01 02050 01 0000 110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</si>
  <si>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</si>
  <si>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 территории Российской Федерации</t>
  </si>
  <si>
    <t xml:space="preserve">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</si>
  <si>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</si>
  <si>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</si>
  <si>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</si>
  <si>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</si>
  <si>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</si>
  <si>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</si>
  <si>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</si>
  <si>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1 05 03020 01 0000 110</t>
  </si>
  <si>
    <t>Единый сельскохозяйственный налог (начисленный за период до 01.01.2011год)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</si>
  <si>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</si>
  <si>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</si>
  <si>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</si>
  <si>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</si>
  <si>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</si>
  <si>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Неналоговые доходы</t>
  </si>
  <si>
    <r>
      <t xml:space="preserve">Доходы, получаемые в виде </t>
    </r>
    <r>
      <rPr>
        <b/>
        <i/>
        <sz val="14"/>
        <rFont val="Times"/>
        <family val="1"/>
      </rPr>
      <t>арендной платы за земельные участки,</t>
    </r>
    <r>
      <rPr>
        <i/>
        <sz val="14"/>
        <rFont val="Times"/>
        <family val="1"/>
      </rPr>
      <t xml:space="preserve">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</si>
  <si>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t>1 12 01010 01 0000 120</t>
  </si>
  <si>
    <t>1 12 01030 01 0000 120</t>
  </si>
  <si>
    <t xml:space="preserve"> 1 12 01040 01 0000 120</t>
  </si>
  <si>
    <t xml:space="preserve"> 1 12 01041 01 0000 120</t>
  </si>
  <si>
    <t xml:space="preserve"> 1 12 01042 01 0000 120</t>
  </si>
  <si>
    <t>911, 919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</si>
  <si>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</si>
  <si>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1 17 0100 04 0000 180</t>
  </si>
  <si>
    <t xml:space="preserve">
Невыясненые поступления зачисляемые в бюджеты городских округов
</t>
  </si>
  <si>
    <t>Итого   налоговые неналоговые.</t>
  </si>
  <si>
    <t>2 02 10000 00 0000 150</t>
  </si>
  <si>
    <t>2 02 15001 04 0000 150</t>
  </si>
  <si>
    <t>2 02 15002 04 0000 150</t>
  </si>
  <si>
    <t>2 02 20000 00 0000 150</t>
  </si>
  <si>
    <t>Субсидии бюджетам субъектов РФ и муниципальных разований 
(межбюджетные субсидии)</t>
  </si>
  <si>
    <t>2 02 20041 04 0000 150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</si>
  <si>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</si>
  <si>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</si>
  <si>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</si>
  <si>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</si>
  <si>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2 02  25555 04 0000 150</t>
  </si>
  <si>
    <t>2 02 25081 04 0000 150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</si>
  <si>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</si>
  <si>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2 02 29999 04 0000 150</t>
  </si>
  <si>
    <t>0390002164</t>
  </si>
  <si>
    <t>развитие физической культуры и спорта</t>
  </si>
  <si>
    <t>0390002180</t>
  </si>
  <si>
    <t>реализация проектов инициативного бюджетирования "Твой Кузбасс -твоя инициатива"</t>
  </si>
  <si>
    <t xml:space="preserve"> 0390002188</t>
  </si>
  <si>
    <t>Строительство,реконструкция и капитальный ремонт образовательных организаций</t>
  </si>
  <si>
    <t>этнокультурное развитие наций и народностей кемеровской области</t>
  </si>
  <si>
    <t>2 02 30000 00 0000 150</t>
  </si>
  <si>
    <t>2 02 30013 04 0000 150</t>
  </si>
  <si>
    <t>2 02 30022 04 0000 150</t>
  </si>
  <si>
    <t>2 02 30027 04 0000 150</t>
  </si>
  <si>
    <t>2 02 30029 04 0000 150</t>
  </si>
  <si>
    <t>2 02 35082 04 0000 150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</si>
  <si>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 </t>
  </si>
  <si>
    <t>2 02 35084 04 0000 150</t>
  </si>
  <si>
    <t>2 02 35120 04 0000 150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</si>
  <si>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</si>
  <si>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</si>
  <si>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2 02 35135 04 0000 150</t>
  </si>
  <si>
    <t>2 02 35137 04 0000 150</t>
  </si>
  <si>
    <t>2 02 35176 04 0000 150</t>
  </si>
  <si>
    <t>2 02 35220 04 0000 150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</si>
  <si>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</si>
  <si>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</si>
  <si>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</si>
  <si>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</si>
  <si>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</si>
  <si>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</si>
  <si>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</si>
  <si>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2 02 30024 04 0000 150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</si>
  <si>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</t>
  </si>
  <si>
    <t xml:space="preserve">  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</si>
  <si>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0390002121</t>
  </si>
  <si>
    <t>0390002190</t>
  </si>
  <si>
    <t>0390002058</t>
  </si>
  <si>
    <t xml:space="preserve">  субвенция на назначение и выплату пенсий Кемеровской области (меры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</si>
  <si>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Содержание и обустройство сибиреязвенных захоронений и скотомогильников (биометрических ям)</t>
  </si>
  <si>
    <t>2 02 40000 00 0000 150</t>
  </si>
  <si>
    <t>2 02 45156 04 0000 150</t>
  </si>
  <si>
    <t>2 02 45163 04 0000 150</t>
  </si>
  <si>
    <t>Создание системы долговременного ухода за гражданами пожилого возраста и инвалидами</t>
  </si>
  <si>
    <t>2 02 452294 04 0000 150</t>
  </si>
  <si>
    <t xml:space="preserve"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
</t>
  </si>
  <si>
    <t>2 02 45453 04 0000 150</t>
  </si>
  <si>
    <t xml:space="preserve"> Межбюджетные трансферты, передаваемые бюджетам городских округов на создание виртуальных концертных залов</t>
  </si>
  <si>
    <t>Безвозмездные поступления от негосударственных организаций в бюджеты городских  округов</t>
  </si>
  <si>
    <t>2 07 00000 00 0000 150</t>
  </si>
  <si>
    <t>2 07 04000 04 0000 150</t>
  </si>
  <si>
    <r>
  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 </t>
    </r>
    <r>
      <rPr>
        <sz val="14"/>
        <rFont val="Times"/>
        <family val="1"/>
      </rPr>
      <t>в т.ч.</t>
    </r>
  </si>
  <si>
    <t xml:space="preserve">в том числе собственная база </t>
  </si>
  <si>
    <t>% дефицита в решение</t>
  </si>
  <si>
    <t>тыс.руб. дефицит в решении</t>
  </si>
  <si>
    <t>доп%15+15%=30%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</si>
  <si>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</si>
  <si>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налоговые неналоговые+ дотация</t>
  </si>
  <si>
    <t>Собственные доходы  - ( налог.неналог + прочие безвозмездн)- (платные ,род.плата, дорожн.фонд, доходов от аренды( казна КУМИ 7310), реализация имущества)</t>
  </si>
  <si>
    <t>Дор.Фонд(акцизы)</t>
  </si>
  <si>
    <r>
      <t xml:space="preserve">платные( 1 1301000)+ прочие безв </t>
    </r>
    <r>
      <rPr>
        <sz val="14"/>
        <rFont val="Arial"/>
        <family val="2"/>
        <charset val="204"/>
      </rPr>
      <t>(2 07 04000)</t>
    </r>
  </si>
  <si>
    <r>
      <t>реализ. Имущества</t>
    </r>
    <r>
      <rPr>
        <sz val="14"/>
        <rFont val="Arial"/>
        <family val="2"/>
        <charset val="204"/>
      </rPr>
      <t>(1 14 00000</t>
    </r>
    <r>
      <rPr>
        <b/>
        <sz val="14"/>
        <rFont val="Arial"/>
        <family val="2"/>
        <charset val="204"/>
      </rPr>
      <t>)</t>
    </r>
  </si>
  <si>
    <r>
      <rPr>
        <sz val="14"/>
        <rFont val="Arial"/>
        <family val="2"/>
        <charset val="204"/>
      </rPr>
      <t>(1 13 02994)</t>
    </r>
    <r>
      <rPr>
        <b/>
        <sz val="14"/>
        <rFont val="Arial"/>
        <family val="2"/>
        <charset val="204"/>
      </rPr>
      <t xml:space="preserve">  вт.ч. родительская плата</t>
    </r>
  </si>
  <si>
    <t xml:space="preserve"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 и также имущества государственных и муниципальных унитарных предприятий, в т.ч. казенных) </t>
  </si>
  <si>
    <t>Доходы от сдачи в аренду имущества, составляющего казну городских округов (за исключением земельных участков)</t>
  </si>
  <si>
    <t>образование платные+ прочие безв+род.плата +питание сотрудников</t>
  </si>
  <si>
    <t xml:space="preserve">   Ежемесячная выплата стимулирующего характера работникам муниципальных библиотек, муниципальных музеев и культурно- досуговых учреждений </t>
  </si>
  <si>
    <t>выплаты единовременного пособия гражданам усыновившим детей-сирот и детей оставшихся без попечения родителей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</si>
  <si>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</si>
  <si>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1 16 01143 040000 140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</si>
  <si>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</si>
  <si>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</si>
  <si>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</si>
  <si>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</si>
  <si>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</si>
  <si>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</si>
  <si>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</si>
  <si>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</si>
  <si>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1 16 01113 01 0000 140</t>
  </si>
  <si>
    <t xml:space="preserve"> 1 16 11064 00 0000 140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</si>
  <si>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</si>
  <si>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</si>
  <si>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</si>
  <si>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1 16 02020 02 0000 140</t>
  </si>
  <si>
    <t>900
188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</si>
  <si>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</si>
  <si>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141
900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</si>
  <si>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</si>
  <si>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</si>
  <si>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900=15,0
141=1376,0</t>
  </si>
  <si>
    <t>188=255,0
900=2,0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</si>
  <si>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</si>
  <si>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</si>
  <si>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1 16 01203 01 0002 140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</si>
  <si>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</si>
  <si>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прилож№</t>
  </si>
  <si>
    <t>048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</si>
  <si>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</si>
  <si>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</si>
  <si>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</si>
  <si>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</si>
  <si>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</si>
  <si>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</si>
  <si>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</si>
  <si>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</si>
  <si>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</si>
  <si>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</si>
  <si>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</si>
  <si>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</si>
  <si>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</si>
  <si>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</si>
  <si>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</si>
  <si>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</si>
  <si>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</si>
  <si>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</si>
  <si>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1 16 10000 00 0000 140</t>
  </si>
  <si>
    <t>Платежи в целях возмещения причиненного ущерба (убытков</t>
  </si>
  <si>
    <t>1 16 11060 01 0000 140</t>
  </si>
  <si>
    <t xml:space="preserve">Платежи, уплачиваемые в целях возмещения вреда, причиняемого автомобильным дорогам </t>
  </si>
  <si>
    <t>1 16 11000 01 0000 140</t>
  </si>
  <si>
    <t>Платежи, уплачиваемые в целях возмещения вреда</t>
  </si>
  <si>
    <t>2020г</t>
  </si>
  <si>
    <t>2021г</t>
  </si>
  <si>
    <t>2022г</t>
  </si>
  <si>
    <t>(тыс. рублей)</t>
  </si>
  <si>
    <t xml:space="preserve">Приложение 1   </t>
  </si>
  <si>
    <t>к решению  Совета народных депутатов Анжеро-Судженского городского округа</t>
  </si>
  <si>
    <t xml:space="preserve"> от ___________ 2019 г. № _______</t>
  </si>
  <si>
    <t>Е.Н.Зачиняева</t>
  </si>
  <si>
    <t>Начальник финансового управления города Анжеро-Судженска -</t>
  </si>
  <si>
    <t>Доходы  бюджета муниципального образования  "Анжеро-Судженский городской округ" по группам, подгруппам, статьям, подстатьям, элементам, видам (подвидам) доходов бюджетов Российской Федерации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</si>
</sst>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59" x14ac:knownFonts="1">
    <font>
      <sz val="11"/>
      <color theme="1"/>
      <name val="Calibri"/>
      <family val="2"/>
      <scheme val="minor"/>
    </font>
    <font>
      <b/>
      <sz val="14"/>
      <name val="Times"/>
      <family val="1"/>
    </font>
    <font>
      <b/>
      <i/>
      <sz val="14"/>
      <name val="Times"/>
      <family val="1"/>
    </font>
    <font>
      <sz val="14"/>
      <name val="Times"/>
      <family val="1"/>
    </font>
    <font>
      <b/>
      <sz val="12"/>
      <name val="Times"/>
      <family val="1"/>
    </font>
    <font>
      <b/>
      <sz val="16"/>
      <name val="Times"/>
      <family val="1"/>
    </font>
    <font>
      <sz val="12"/>
      <color theme="1"/>
      <name val="Times"/>
      <family val="1"/>
    </font>
    <font>
      <b/>
      <sz val="14"/>
      <color rgb="FFFF0000"/>
      <name val="Times"/>
      <family val="1"/>
    </font>
    <font>
      <sz val="14"/>
      <color theme="1"/>
      <name val="Times"/>
      <family val="1"/>
    </font>
    <font>
      <b/>
      <i/>
      <sz val="14"/>
      <color theme="1"/>
      <name val="Times"/>
      <family val="1"/>
    </font>
    <font>
      <sz val="16"/>
      <color theme="1"/>
      <name val="Calibri"/>
      <family val="2"/>
      <scheme val="minor"/>
    </font>
    <font>
      <b/>
      <i/>
      <u/>
      <sz val="14"/>
      <name val="Times"/>
      <family val="1"/>
    </font>
    <font>
      <i/>
      <sz val="14"/>
      <name val="Times"/>
      <family val="1"/>
    </font>
    <font>
      <sz val="11"/>
      <color rgb="FFFF0000"/>
      <name val="Calibri"/>
      <family val="2"/>
      <scheme val="minor"/>
    </font>
    <font>
      <b/>
      <i/>
      <sz val="14"/>
      <color rgb="FFFF0000"/>
      <name val="Times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"/>
      <family val="1"/>
    </font>
    <font>
      <sz val="16"/>
      <color theme="1"/>
      <name val="Times"/>
      <family val="1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rgb="FFFF0000"/>
      <name val="Times"/>
      <family val="1"/>
    </font>
    <font>
      <sz val="10"/>
      <color theme="1"/>
      <name val="Calibri"/>
      <family val="2"/>
      <scheme val="minor"/>
    </font>
    <font>
      <sz val="12"/>
      <name val="Times"/>
      <family val="1"/>
    </font>
    <font>
      <i/>
      <vertAlign val="superscript"/>
      <sz val="14"/>
      <name val="Times"/>
      <family val="1"/>
    </font>
    <font>
      <sz val="11"/>
      <color theme="8" tint="-0.499984740745262"/>
      <name val="Calibri"/>
      <family val="2"/>
      <scheme val="minor"/>
    </font>
    <font>
      <b/>
      <u/>
      <sz val="14"/>
      <color rgb="FFFF0000"/>
      <name val="Times"/>
      <family val="1"/>
    </font>
    <font>
      <b/>
      <sz val="11"/>
      <color theme="1"/>
      <name val="Calibri"/>
      <family val="2"/>
      <scheme val="minor"/>
    </font>
    <font>
      <b/>
      <i/>
      <sz val="14"/>
      <color theme="9" tint="-0.499984740745262"/>
      <name val="Times"/>
      <family val="1"/>
    </font>
    <font>
      <i/>
      <sz val="12"/>
      <color theme="9" tint="-0.499984740745262"/>
      <name val="Times"/>
      <family val="1"/>
    </font>
    <font>
      <i/>
      <sz val="11"/>
      <color theme="9" tint="-0.499984740745262"/>
      <name val="Calibri"/>
      <family val="2"/>
      <scheme val="minor"/>
    </font>
    <font>
      <sz val="10"/>
      <name val="Times"/>
      <family val="1"/>
    </font>
    <font>
      <b/>
      <sz val="14"/>
      <name val="Times"/>
      <charset val="204"/>
    </font>
    <font>
      <i/>
      <sz val="14"/>
      <name val="Times"/>
      <charset val="204"/>
    </font>
    <font>
      <sz val="14"/>
      <name val="Times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color theme="8" tint="-0.249977111117893"/>
      <name val="Times"/>
      <family val="1"/>
    </font>
    <font>
      <sz val="14"/>
      <color theme="8" tint="-0.249977111117893"/>
      <name val="Times"/>
      <family val="1"/>
    </font>
    <font>
      <b/>
      <sz val="14"/>
      <color rgb="FFFF0000"/>
      <name val="Arial"/>
      <family val="2"/>
      <charset val="204"/>
    </font>
    <font>
      <b/>
      <i/>
      <sz val="14"/>
      <color rgb="FFFF0000"/>
      <name val="Times"/>
      <charset val="204"/>
    </font>
    <font>
      <b/>
      <sz val="14"/>
      <color theme="4" tint="-0.249977111117893"/>
      <name val="Calibri"/>
      <family val="2"/>
      <scheme val="minor"/>
    </font>
    <font>
      <b/>
      <sz val="14"/>
      <color theme="4" tint="-0.249977111117893"/>
      <name val="Times"/>
      <family val="1"/>
    </font>
    <font>
      <b/>
      <i/>
      <sz val="14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color rgb="FFFF0000"/>
      <name val="Times"/>
      <family val="1"/>
    </font>
    <font>
      <sz val="14"/>
      <color rgb="FFFF0000"/>
      <name val="Times"/>
      <family val="1"/>
    </font>
    <font>
      <i/>
      <sz val="14"/>
      <color rgb="FFFF0000"/>
      <name val="Times"/>
      <family val="1"/>
    </font>
    <font>
      <b/>
      <sz val="14"/>
      <color rgb="FFFF0000"/>
      <name val="Calibri"/>
      <family val="2"/>
      <scheme val="minor"/>
    </font>
    <font>
      <b/>
      <sz val="12"/>
      <color theme="0"/>
      <name val="Times"/>
      <family val="1"/>
    </font>
    <font>
      <sz val="12"/>
      <color rgb="FFFF0000"/>
      <name val="Times"/>
      <family val="1"/>
    </font>
    <font>
      <sz val="11"/>
      <color rgb="FFFF0000"/>
      <name val="Times"/>
      <family val="1"/>
    </font>
    <font>
      <b/>
      <i/>
      <u/>
      <sz val="14"/>
      <color rgb="FFFF0000"/>
      <name val="Times"/>
      <family val="1"/>
    </font>
    <font>
      <sz val="14"/>
      <name val="Arial Cyr"/>
      <family val="2"/>
      <charset val="204"/>
    </font>
    <font>
      <b/>
      <sz val="14"/>
      <color theme="1"/>
      <name val="Times"/>
      <charset val="204"/>
    </font>
    <font>
      <sz val="16"/>
      <name val="Times"/>
      <family val="1"/>
    </font>
    <font>
      <sz val="10"/>
      <color rgb="FFFF0000"/>
      <name val="Times"/>
      <family val="1"/>
    </font>
    <font>
      <sz val="10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81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10" fillId="0" borderId="0" xfId="0" applyFont="1"/>
    <xf numFmtId="0" fontId="0" fillId="0" borderId="0" xfId="0" applyFill="1"/>
    <xf numFmtId="0" fontId="16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/>
    <xf numFmtId="0" fontId="8" fillId="0" borderId="0" xfId="0" applyFont="1" applyFill="1" applyAlignment="1"/>
    <xf numFmtId="0" fontId="22" fillId="0" borderId="0" xfId="0" applyFont="1"/>
    <xf numFmtId="0" fontId="7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1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25" fillId="0" borderId="0" xfId="0" applyFont="1"/>
    <xf numFmtId="43" fontId="1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7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3" borderId="0" xfId="0" applyFont="1" applyFill="1"/>
    <xf numFmtId="0" fontId="18" fillId="3" borderId="0" xfId="0" applyFont="1" applyFill="1" applyAlignment="1">
      <alignment vertic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165" fontId="17" fillId="0" borderId="0" xfId="1" applyNumberFormat="1" applyFont="1"/>
    <xf numFmtId="0" fontId="17" fillId="0" borderId="0" xfId="0" applyFont="1"/>
    <xf numFmtId="165" fontId="31" fillId="0" borderId="0" xfId="1" applyNumberFormat="1" applyFont="1"/>
    <xf numFmtId="43" fontId="17" fillId="0" borderId="0" xfId="1" applyFont="1"/>
    <xf numFmtId="43" fontId="31" fillId="0" borderId="0" xfId="1" applyFont="1"/>
    <xf numFmtId="0" fontId="10" fillId="5" borderId="0" xfId="0" applyFont="1" applyFill="1"/>
    <xf numFmtId="0" fontId="0" fillId="5" borderId="0" xfId="0" applyFill="1" applyAlignment="1">
      <alignment vertical="center"/>
    </xf>
    <xf numFmtId="0" fontId="10" fillId="5" borderId="0" xfId="0" applyFont="1" applyFill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right" wrapText="1"/>
    </xf>
    <xf numFmtId="0" fontId="35" fillId="6" borderId="1" xfId="0" applyFont="1" applyFill="1" applyBorder="1" applyAlignment="1">
      <alignment horizontal="right"/>
    </xf>
    <xf numFmtId="0" fontId="35" fillId="6" borderId="1" xfId="0" applyFont="1" applyFill="1" applyBorder="1" applyAlignment="1">
      <alignment horizontal="right" vertical="distributed"/>
    </xf>
    <xf numFmtId="0" fontId="21" fillId="6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43" fontId="5" fillId="6" borderId="5" xfId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right" vertical="center" wrapText="1"/>
    </xf>
    <xf numFmtId="0" fontId="1" fillId="7" borderId="4" xfId="0" applyFont="1" applyFill="1" applyBorder="1" applyAlignment="1">
      <alignment horizontal="left" vertical="center" wrapText="1"/>
    </xf>
    <xf numFmtId="2" fontId="1" fillId="7" borderId="5" xfId="1" applyNumberFormat="1" applyFont="1" applyFill="1" applyBorder="1" applyAlignment="1">
      <alignment horizontal="center" vertical="center"/>
    </xf>
    <xf numFmtId="165" fontId="1" fillId="7" borderId="5" xfId="1" applyNumberFormat="1" applyFont="1" applyFill="1" applyBorder="1" applyAlignment="1">
      <alignment horizontal="center" vertical="center"/>
    </xf>
    <xf numFmtId="43" fontId="1" fillId="7" borderId="5" xfId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right" vertical="center"/>
    </xf>
    <xf numFmtId="0" fontId="29" fillId="7" borderId="4" xfId="0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right" vertical="center" wrapText="1"/>
    </xf>
    <xf numFmtId="43" fontId="4" fillId="7" borderId="1" xfId="1" applyFont="1" applyFill="1" applyBorder="1" applyAlignment="1">
      <alignment horizontal="right" vertical="center"/>
    </xf>
    <xf numFmtId="43" fontId="2" fillId="7" borderId="1" xfId="1" applyFont="1" applyFill="1" applyBorder="1" applyAlignment="1">
      <alignment horizontal="right"/>
    </xf>
    <xf numFmtId="43" fontId="11" fillId="7" borderId="5" xfId="1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right" vertical="center"/>
    </xf>
    <xf numFmtId="43" fontId="32" fillId="7" borderId="5" xfId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right" vertical="center"/>
    </xf>
    <xf numFmtId="0" fontId="23" fillId="7" borderId="7" xfId="0" applyFont="1" applyFill="1" applyBorder="1" applyAlignment="1">
      <alignment horizontal="right" vertical="center"/>
    </xf>
    <xf numFmtId="0" fontId="23" fillId="7" borderId="8" xfId="0" applyFont="1" applyFill="1" applyBorder="1" applyAlignment="1">
      <alignment horizontal="right" vertical="center"/>
    </xf>
    <xf numFmtId="0" fontId="23" fillId="7" borderId="6" xfId="0" applyFont="1" applyFill="1" applyBorder="1" applyAlignment="1">
      <alignment horizontal="right" vertical="center"/>
    </xf>
    <xf numFmtId="0" fontId="14" fillId="7" borderId="4" xfId="0" applyFont="1" applyFill="1" applyBorder="1" applyAlignment="1">
      <alignment horizontal="right" vertical="center"/>
    </xf>
    <xf numFmtId="165" fontId="14" fillId="7" borderId="5" xfId="1" applyNumberFormat="1" applyFont="1" applyFill="1" applyBorder="1" applyAlignment="1">
      <alignment horizontal="center" vertical="center"/>
    </xf>
    <xf numFmtId="43" fontId="14" fillId="7" borderId="5" xfId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vertical="center" wrapText="1"/>
    </xf>
    <xf numFmtId="0" fontId="39" fillId="6" borderId="1" xfId="0" applyFont="1" applyFill="1" applyBorder="1" applyAlignment="1">
      <alignment horizontal="right"/>
    </xf>
    <xf numFmtId="43" fontId="21" fillId="6" borderId="5" xfId="1" applyFont="1" applyFill="1" applyBorder="1" applyAlignment="1">
      <alignment horizontal="center" vertical="center"/>
    </xf>
    <xf numFmtId="165" fontId="11" fillId="7" borderId="5" xfId="1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43" fontId="32" fillId="7" borderId="1" xfId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right"/>
    </xf>
    <xf numFmtId="2" fontId="5" fillId="7" borderId="9" xfId="0" applyNumberFormat="1" applyFont="1" applyFill="1" applyBorder="1" applyAlignment="1">
      <alignment horizontal="center" vertical="center"/>
    </xf>
    <xf numFmtId="43" fontId="40" fillId="7" borderId="5" xfId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right" vertical="center" wrapText="1"/>
    </xf>
    <xf numFmtId="0" fontId="47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right" vertical="center"/>
    </xf>
    <xf numFmtId="0" fontId="4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48" fillId="0" borderId="1" xfId="0" applyFont="1" applyFill="1" applyBorder="1" applyAlignment="1">
      <alignment wrapText="1"/>
    </xf>
    <xf numFmtId="49" fontId="46" fillId="0" borderId="1" xfId="0" applyNumberFormat="1" applyFont="1" applyFill="1" applyBorder="1" applyAlignment="1">
      <alignment horizontal="right" vertical="center" wrapText="1"/>
    </xf>
    <xf numFmtId="0" fontId="47" fillId="0" borderId="1" xfId="0" applyFont="1" applyFill="1" applyBorder="1" applyAlignment="1">
      <alignment wrapText="1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2" fontId="41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13" fillId="0" borderId="0" xfId="0" applyFont="1"/>
    <xf numFmtId="49" fontId="50" fillId="0" borderId="1" xfId="0" applyNumberFormat="1" applyFont="1" applyFill="1" applyBorder="1" applyAlignment="1">
      <alignment horizontal="right" vertical="center" wrapText="1"/>
    </xf>
    <xf numFmtId="0" fontId="47" fillId="0" borderId="1" xfId="0" applyNumberFormat="1" applyFont="1" applyFill="1" applyBorder="1" applyAlignment="1">
      <alignment wrapText="1"/>
    </xf>
    <xf numFmtId="0" fontId="47" fillId="0" borderId="1" xfId="0" applyNumberFormat="1" applyFont="1" applyFill="1" applyBorder="1" applyAlignment="1">
      <alignment vertical="center" wrapText="1"/>
    </xf>
    <xf numFmtId="0" fontId="13" fillId="0" borderId="0" xfId="0" applyFont="1" applyFill="1"/>
    <xf numFmtId="0" fontId="4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 horizontal="right" vertical="center" wrapText="1"/>
    </xf>
    <xf numFmtId="44" fontId="47" fillId="0" borderId="1" xfId="2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right" vertical="center"/>
    </xf>
    <xf numFmtId="0" fontId="47" fillId="0" borderId="1" xfId="0" applyFont="1" applyFill="1" applyBorder="1" applyAlignment="1">
      <alignment vertical="justify" wrapText="1"/>
    </xf>
    <xf numFmtId="0" fontId="33" fillId="0" borderId="1" xfId="0" applyFont="1" applyFill="1" applyBorder="1" applyAlignment="1">
      <alignment horizontal="justify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53" fillId="0" borderId="1" xfId="0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vertical="center"/>
    </xf>
    <xf numFmtId="164" fontId="33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2" fillId="0" borderId="1" xfId="0" applyNumberFormat="1" applyFont="1" applyFill="1" applyBorder="1" applyAlignment="1">
      <alignment horizontal="right" vertical="center"/>
    </xf>
    <xf numFmtId="164" fontId="53" fillId="0" borderId="1" xfId="1" applyNumberFormat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 wrapText="1"/>
    </xf>
    <xf numFmtId="164" fontId="47" fillId="0" borderId="1" xfId="1" applyNumberFormat="1" applyFont="1" applyFill="1" applyBorder="1" applyAlignment="1">
      <alignment horizontal="right" vertical="center"/>
    </xf>
    <xf numFmtId="164" fontId="48" fillId="0" borderId="1" xfId="1" applyNumberFormat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164" fontId="38" fillId="0" borderId="1" xfId="1" applyNumberFormat="1" applyFont="1" applyFill="1" applyBorder="1" applyAlignment="1">
      <alignment horizontal="right" vertical="center"/>
    </xf>
    <xf numFmtId="164" fontId="34" fillId="0" borderId="1" xfId="1" applyNumberFormat="1" applyFont="1" applyFill="1" applyBorder="1" applyAlignment="1">
      <alignment horizontal="right" vertical="center"/>
    </xf>
    <xf numFmtId="164" fontId="3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/>
    </xf>
    <xf numFmtId="164" fontId="14" fillId="0" borderId="1" xfId="1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center" vertical="top" wrapText="1"/>
    </xf>
    <xf numFmtId="43" fontId="56" fillId="0" borderId="0" xfId="1" applyFont="1"/>
    <xf numFmtId="0" fontId="57" fillId="0" borderId="3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BBD46A"/>
      <color rgb="FFD4CAE0"/>
      <color rgb="FFFF93B7"/>
      <color rgb="FFD8CFE3"/>
      <color rgb="FF69FFFF"/>
      <color rgb="FF0FB158"/>
      <color rgb="FFFF6699"/>
      <color rgb="FFB6B1F9"/>
      <color rgb="FFF8A95A"/>
      <color rgb="FF9CB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52"/>
  <sheetViews>
    <sheetView tabSelected="1" view="pageBreakPreview" topLeftCell="A107" zoomScale="86" zoomScaleNormal="75" zoomScaleSheetLayoutView="86" workbookViewId="0">
      <selection activeCell="C109" sqref="C109"/>
    </sheetView>
  </sheetViews>
  <sheetFormatPr defaultRowHeight="18.75" x14ac:dyDescent="0.3"/>
  <cols>
    <col min="1" max="1" width="0.140625" style="14" customWidth="1"/>
    <col min="2" max="2" width="30.42578125" style="15" customWidth="1"/>
    <col min="3" max="3" width="111.42578125" style="16" customWidth="1"/>
    <col min="4" max="4" width="24.28515625" style="55" customWidth="1"/>
    <col min="5" max="5" width="22.7109375" style="58" customWidth="1"/>
    <col min="6" max="6" width="22.5703125" style="56" customWidth="1"/>
    <col min="7" max="7" width="16" style="115" hidden="1" customWidth="1"/>
  </cols>
  <sheetData>
    <row r="1" spans="1:9" x14ac:dyDescent="0.25">
      <c r="C1" s="173" t="s">
        <v>463</v>
      </c>
      <c r="D1" s="173"/>
      <c r="E1" s="173"/>
      <c r="F1" s="173"/>
      <c r="G1" s="173"/>
    </row>
    <row r="2" spans="1:9" x14ac:dyDescent="0.25">
      <c r="C2" s="173" t="s">
        <v>464</v>
      </c>
      <c r="D2" s="173"/>
      <c r="E2" s="173"/>
      <c r="F2" s="173"/>
      <c r="G2" s="173"/>
    </row>
    <row r="3" spans="1:9" x14ac:dyDescent="0.25">
      <c r="C3" s="173" t="s">
        <v>465</v>
      </c>
      <c r="D3" s="173"/>
      <c r="E3" s="173"/>
      <c r="F3" s="173"/>
      <c r="G3" s="173"/>
    </row>
    <row r="5" spans="1:9" ht="45.75" customHeight="1" x14ac:dyDescent="0.25">
      <c r="B5" s="174" t="s">
        <v>468</v>
      </c>
      <c r="C5" s="174"/>
      <c r="D5" s="174"/>
      <c r="E5" s="174"/>
      <c r="F5" s="174"/>
    </row>
    <row r="6" spans="1:9" s="18" customFormat="1" ht="16.5" customHeight="1" x14ac:dyDescent="0.3">
      <c r="A6" s="14"/>
      <c r="B6" s="15"/>
      <c r="C6" s="17"/>
      <c r="D6" s="57"/>
      <c r="E6" s="59"/>
      <c r="F6" s="169" t="s">
        <v>462</v>
      </c>
      <c r="G6" s="115"/>
    </row>
    <row r="7" spans="1:9" ht="34.5" customHeight="1" x14ac:dyDescent="0.25">
      <c r="A7" s="63"/>
      <c r="B7" s="64" t="s">
        <v>0</v>
      </c>
      <c r="C7" s="65" t="s">
        <v>293</v>
      </c>
      <c r="D7" s="51" t="s">
        <v>459</v>
      </c>
      <c r="E7" s="38" t="s">
        <v>460</v>
      </c>
      <c r="F7" s="38" t="s">
        <v>461</v>
      </c>
    </row>
    <row r="8" spans="1:9" s="180" customFormat="1" ht="12.75" customHeight="1" x14ac:dyDescent="0.2">
      <c r="A8" s="176"/>
      <c r="B8" s="177">
        <v>1</v>
      </c>
      <c r="C8" s="177">
        <v>2</v>
      </c>
      <c r="D8" s="178">
        <v>3</v>
      </c>
      <c r="E8" s="178">
        <v>4</v>
      </c>
      <c r="F8" s="178">
        <v>5</v>
      </c>
      <c r="G8" s="179"/>
    </row>
    <row r="9" spans="1:9" s="50" customFormat="1" ht="28.5" customHeight="1" x14ac:dyDescent="0.25">
      <c r="A9" s="33"/>
      <c r="B9" s="1"/>
      <c r="C9" s="34" t="s">
        <v>294</v>
      </c>
      <c r="D9" s="155">
        <f>D12+D19+D29+D42+D53</f>
        <v>548454</v>
      </c>
      <c r="E9" s="155">
        <f t="shared" ref="E9:F9" si="0">E12+E19+E29+E42+E53</f>
        <v>545270</v>
      </c>
      <c r="F9" s="155">
        <f t="shared" si="0"/>
        <v>559687</v>
      </c>
      <c r="G9" s="129"/>
    </row>
    <row r="10" spans="1:9" s="10" customFormat="1" ht="30" hidden="1" customHeight="1" x14ac:dyDescent="0.3">
      <c r="A10" s="19"/>
      <c r="B10" s="150"/>
      <c r="C10" s="151"/>
      <c r="D10" s="170" t="s">
        <v>393</v>
      </c>
      <c r="E10" s="170"/>
      <c r="F10" s="156"/>
      <c r="G10" s="171"/>
      <c r="H10" s="171"/>
      <c r="I10" s="171"/>
    </row>
    <row r="11" spans="1:9" s="10" customFormat="1" ht="24" hidden="1" customHeight="1" x14ac:dyDescent="0.35">
      <c r="A11" s="19"/>
      <c r="B11" s="150"/>
      <c r="C11" s="152" t="s">
        <v>295</v>
      </c>
      <c r="D11" s="157">
        <f>(D13-D17)/43.08*28.08+D17</f>
        <v>262733.64066852361</v>
      </c>
      <c r="E11" s="157">
        <f>(E13-E17)/43.07*28.07+E17</f>
        <v>275450.64128163451</v>
      </c>
      <c r="F11" s="157">
        <f>(F13-F17)/42.72*27.72+F17</f>
        <v>287725.63764044945</v>
      </c>
      <c r="G11" s="115"/>
    </row>
    <row r="12" spans="1:9" x14ac:dyDescent="0.3">
      <c r="A12" s="19"/>
      <c r="B12" s="7" t="s">
        <v>1</v>
      </c>
      <c r="C12" s="20" t="s">
        <v>126</v>
      </c>
      <c r="D12" s="158">
        <f t="shared" ref="D12:F12" si="1">D13</f>
        <v>402453</v>
      </c>
      <c r="E12" s="158">
        <f t="shared" si="1"/>
        <v>422016</v>
      </c>
      <c r="F12" s="158">
        <f t="shared" si="1"/>
        <v>442792</v>
      </c>
    </row>
    <row r="13" spans="1:9" ht="23.25" customHeight="1" x14ac:dyDescent="0.3">
      <c r="A13" s="19">
        <v>182</v>
      </c>
      <c r="B13" s="7" t="s">
        <v>2</v>
      </c>
      <c r="C13" s="21" t="s">
        <v>127</v>
      </c>
      <c r="D13" s="153">
        <f>SUM(D14:D18)</f>
        <v>402453</v>
      </c>
      <c r="E13" s="153">
        <f>SUM(E14:E18)</f>
        <v>422016</v>
      </c>
      <c r="F13" s="153">
        <f>SUM(F14:F18)</f>
        <v>442792</v>
      </c>
    </row>
    <row r="14" spans="1:9" ht="78.75" x14ac:dyDescent="0.25">
      <c r="A14" s="19">
        <v>182</v>
      </c>
      <c r="B14" s="1" t="s">
        <v>3</v>
      </c>
      <c r="C14" s="22" t="s">
        <v>296</v>
      </c>
      <c r="D14" s="153">
        <v>396918</v>
      </c>
      <c r="E14" s="153">
        <v>416270</v>
      </c>
      <c r="F14" s="153">
        <v>436835</v>
      </c>
    </row>
    <row r="15" spans="1:9" ht="93.75" x14ac:dyDescent="0.25">
      <c r="A15" s="19">
        <v>182</v>
      </c>
      <c r="B15" s="1" t="s">
        <v>4</v>
      </c>
      <c r="C15" s="23" t="s">
        <v>128</v>
      </c>
      <c r="D15" s="153">
        <v>1658</v>
      </c>
      <c r="E15" s="153">
        <v>1739</v>
      </c>
      <c r="F15" s="153">
        <v>1825</v>
      </c>
    </row>
    <row r="16" spans="1:9" s="8" customFormat="1" ht="37.5" x14ac:dyDescent="0.25">
      <c r="A16" s="19">
        <v>182</v>
      </c>
      <c r="B16" s="1" t="s">
        <v>5</v>
      </c>
      <c r="C16" s="23" t="s">
        <v>129</v>
      </c>
      <c r="D16" s="153">
        <v>2698</v>
      </c>
      <c r="E16" s="153">
        <v>2829</v>
      </c>
      <c r="F16" s="153">
        <v>2969</v>
      </c>
      <c r="G16" s="115"/>
    </row>
    <row r="17" spans="1:7" s="8" customFormat="1" ht="75" x14ac:dyDescent="0.25">
      <c r="A17" s="19">
        <v>182</v>
      </c>
      <c r="B17" s="1" t="s">
        <v>6</v>
      </c>
      <c r="C17" s="23" t="s">
        <v>130</v>
      </c>
      <c r="D17" s="153">
        <v>1179</v>
      </c>
      <c r="E17" s="153">
        <v>1178</v>
      </c>
      <c r="F17" s="153">
        <v>1163</v>
      </c>
      <c r="G17" s="115"/>
    </row>
    <row r="18" spans="1:7" s="8" customFormat="1" ht="56.25" x14ac:dyDescent="0.25">
      <c r="A18" s="19">
        <v>182</v>
      </c>
      <c r="B18" s="1" t="s">
        <v>297</v>
      </c>
      <c r="C18" s="23" t="s">
        <v>394</v>
      </c>
      <c r="D18" s="153">
        <v>0</v>
      </c>
      <c r="E18" s="153">
        <v>0</v>
      </c>
      <c r="F18" s="153">
        <v>0</v>
      </c>
      <c r="G18" s="115"/>
    </row>
    <row r="19" spans="1:7" s="60" customFormat="1" ht="37.5" x14ac:dyDescent="0.35">
      <c r="A19" s="19">
        <v>100</v>
      </c>
      <c r="B19" s="1" t="s">
        <v>7</v>
      </c>
      <c r="C19" s="24" t="s">
        <v>298</v>
      </c>
      <c r="D19" s="158">
        <f>D20</f>
        <v>18525</v>
      </c>
      <c r="E19" s="158">
        <f>E20</f>
        <v>20698</v>
      </c>
      <c r="F19" s="158">
        <f>F20</f>
        <v>20850</v>
      </c>
      <c r="G19" s="115"/>
    </row>
    <row r="20" spans="1:7" s="8" customFormat="1" ht="37.5" x14ac:dyDescent="0.25">
      <c r="A20" s="19">
        <v>100</v>
      </c>
      <c r="B20" s="1" t="s">
        <v>8</v>
      </c>
      <c r="C20" s="25" t="s">
        <v>299</v>
      </c>
      <c r="D20" s="159">
        <f>D21+D23+D25+D27</f>
        <v>18525</v>
      </c>
      <c r="E20" s="159">
        <f>E21+E23+E25+E27</f>
        <v>20698</v>
      </c>
      <c r="F20" s="159">
        <f>F21+F23+F25+F27</f>
        <v>20850</v>
      </c>
      <c r="G20" s="115"/>
    </row>
    <row r="21" spans="1:7" s="8" customFormat="1" ht="56.25" x14ac:dyDescent="0.25">
      <c r="A21" s="19">
        <v>100</v>
      </c>
      <c r="B21" s="1" t="s">
        <v>9</v>
      </c>
      <c r="C21" s="101" t="s">
        <v>131</v>
      </c>
      <c r="D21" s="153">
        <f>D22</f>
        <v>8489</v>
      </c>
      <c r="E21" s="153">
        <f>E22</f>
        <v>9541</v>
      </c>
      <c r="F21" s="153">
        <f>F22</f>
        <v>9597</v>
      </c>
      <c r="G21" s="115"/>
    </row>
    <row r="22" spans="1:7" s="8" customFormat="1" ht="93.75" x14ac:dyDescent="0.25">
      <c r="A22" s="19">
        <v>100</v>
      </c>
      <c r="B22" s="1" t="s">
        <v>300</v>
      </c>
      <c r="C22" s="23" t="s">
        <v>301</v>
      </c>
      <c r="D22" s="154">
        <v>8489</v>
      </c>
      <c r="E22" s="154">
        <v>9541</v>
      </c>
      <c r="F22" s="154">
        <v>9597</v>
      </c>
      <c r="G22" s="115"/>
    </row>
    <row r="23" spans="1:7" s="8" customFormat="1" ht="75" x14ac:dyDescent="0.25">
      <c r="A23" s="19">
        <v>100</v>
      </c>
      <c r="B23" s="1" t="s">
        <v>10</v>
      </c>
      <c r="C23" s="101" t="s">
        <v>132</v>
      </c>
      <c r="D23" s="154">
        <f t="shared" ref="D23:E23" si="2">D24</f>
        <v>44</v>
      </c>
      <c r="E23" s="154">
        <f t="shared" si="2"/>
        <v>48</v>
      </c>
      <c r="F23" s="154">
        <f>F24</f>
        <v>47</v>
      </c>
      <c r="G23" s="115"/>
    </row>
    <row r="24" spans="1:7" s="8" customFormat="1" ht="112.5" x14ac:dyDescent="0.25">
      <c r="A24" s="19">
        <v>100</v>
      </c>
      <c r="B24" s="1" t="s">
        <v>302</v>
      </c>
      <c r="C24" s="23" t="s">
        <v>303</v>
      </c>
      <c r="D24" s="154">
        <v>44</v>
      </c>
      <c r="E24" s="154">
        <v>48</v>
      </c>
      <c r="F24" s="154">
        <v>47</v>
      </c>
      <c r="G24" s="115"/>
    </row>
    <row r="25" spans="1:7" s="8" customFormat="1" ht="56.25" x14ac:dyDescent="0.25">
      <c r="A25" s="19">
        <v>100</v>
      </c>
      <c r="B25" s="1" t="s">
        <v>11</v>
      </c>
      <c r="C25" s="101" t="s">
        <v>133</v>
      </c>
      <c r="D25" s="153">
        <f>D26</f>
        <v>11088</v>
      </c>
      <c r="E25" s="153">
        <f>E26</f>
        <v>12428</v>
      </c>
      <c r="F25" s="153">
        <f>F26</f>
        <v>12424</v>
      </c>
      <c r="G25" s="115"/>
    </row>
    <row r="26" spans="1:7" s="8" customFormat="1" ht="93.75" x14ac:dyDescent="0.25">
      <c r="A26" s="19">
        <v>100</v>
      </c>
      <c r="B26" s="1" t="s">
        <v>304</v>
      </c>
      <c r="C26" s="23" t="s">
        <v>305</v>
      </c>
      <c r="D26" s="154">
        <v>11088</v>
      </c>
      <c r="E26" s="154">
        <v>12428</v>
      </c>
      <c r="F26" s="154">
        <v>12424</v>
      </c>
      <c r="G26" s="115"/>
    </row>
    <row r="27" spans="1:7" s="8" customFormat="1" ht="56.25" x14ac:dyDescent="0.25">
      <c r="A27" s="19">
        <v>100</v>
      </c>
      <c r="B27" s="1" t="s">
        <v>12</v>
      </c>
      <c r="C27" s="101" t="s">
        <v>134</v>
      </c>
      <c r="D27" s="153">
        <f>D28</f>
        <v>-1096</v>
      </c>
      <c r="E27" s="153">
        <f>E28</f>
        <v>-1319</v>
      </c>
      <c r="F27" s="153">
        <f>F28</f>
        <v>-1218</v>
      </c>
      <c r="G27" s="115"/>
    </row>
    <row r="28" spans="1:7" s="8" customFormat="1" ht="93.75" x14ac:dyDescent="0.25">
      <c r="A28" s="19">
        <v>100</v>
      </c>
      <c r="B28" s="1" t="s">
        <v>306</v>
      </c>
      <c r="C28" s="23" t="s">
        <v>307</v>
      </c>
      <c r="D28" s="154">
        <v>-1096</v>
      </c>
      <c r="E28" s="154">
        <v>-1319</v>
      </c>
      <c r="F28" s="154">
        <v>-1218</v>
      </c>
      <c r="G28" s="115"/>
    </row>
    <row r="29" spans="1:7" s="62" customFormat="1" ht="21" x14ac:dyDescent="0.25">
      <c r="A29" s="19">
        <v>182</v>
      </c>
      <c r="B29" s="1" t="s">
        <v>13</v>
      </c>
      <c r="C29" s="24" t="s">
        <v>135</v>
      </c>
      <c r="D29" s="158">
        <f t="shared" ref="D29:F29" si="3">D30+D34+D37+D40</f>
        <v>65379</v>
      </c>
      <c r="E29" s="158">
        <f t="shared" si="3"/>
        <v>39151</v>
      </c>
      <c r="F29" s="158">
        <f t="shared" si="3"/>
        <v>31223</v>
      </c>
      <c r="G29" s="115"/>
    </row>
    <row r="30" spans="1:7" s="10" customFormat="1" x14ac:dyDescent="0.25">
      <c r="A30" s="19">
        <v>182</v>
      </c>
      <c r="B30" s="1" t="s">
        <v>261</v>
      </c>
      <c r="C30" s="25" t="s">
        <v>264</v>
      </c>
      <c r="D30" s="153">
        <f>D31+D32+D33</f>
        <v>27842</v>
      </c>
      <c r="E30" s="153">
        <f t="shared" ref="E30" si="4">E31+E32+E33</f>
        <v>28955</v>
      </c>
      <c r="F30" s="153">
        <f>F31+F32+F33</f>
        <v>30113</v>
      </c>
      <c r="G30" s="115"/>
    </row>
    <row r="31" spans="1:7" s="3" customFormat="1" ht="37.5" x14ac:dyDescent="0.25">
      <c r="A31" s="19">
        <v>182</v>
      </c>
      <c r="B31" s="1" t="s">
        <v>262</v>
      </c>
      <c r="C31" s="23" t="s">
        <v>265</v>
      </c>
      <c r="D31" s="154">
        <v>20709</v>
      </c>
      <c r="E31" s="154">
        <v>21537</v>
      </c>
      <c r="F31" s="154">
        <v>22398</v>
      </c>
      <c r="G31" s="115"/>
    </row>
    <row r="32" spans="1:7" s="3" customFormat="1" ht="37.5" x14ac:dyDescent="0.25">
      <c r="A32" s="19">
        <v>182</v>
      </c>
      <c r="B32" s="1" t="s">
        <v>263</v>
      </c>
      <c r="C32" s="23" t="s">
        <v>266</v>
      </c>
      <c r="D32" s="154">
        <v>7133</v>
      </c>
      <c r="E32" s="154">
        <v>7418</v>
      </c>
      <c r="F32" s="154">
        <v>7715</v>
      </c>
      <c r="G32" s="115"/>
    </row>
    <row r="33" spans="1:7" s="3" customFormat="1" ht="37.5" hidden="1" x14ac:dyDescent="0.25">
      <c r="A33" s="19">
        <v>182</v>
      </c>
      <c r="B33" s="120" t="s">
        <v>281</v>
      </c>
      <c r="C33" s="121" t="s">
        <v>280</v>
      </c>
      <c r="D33" s="160">
        <v>0</v>
      </c>
      <c r="E33" s="160">
        <v>0</v>
      </c>
      <c r="F33" s="160">
        <v>0</v>
      </c>
      <c r="G33" s="115"/>
    </row>
    <row r="34" spans="1:7" s="52" customFormat="1" x14ac:dyDescent="0.25">
      <c r="A34" s="19">
        <v>182</v>
      </c>
      <c r="B34" s="7" t="s">
        <v>14</v>
      </c>
      <c r="C34" s="25" t="s">
        <v>136</v>
      </c>
      <c r="D34" s="153">
        <f t="shared" ref="D34:F34" si="5">D35+D36</f>
        <v>36510</v>
      </c>
      <c r="E34" s="153">
        <f t="shared" si="5"/>
        <v>9128</v>
      </c>
      <c r="F34" s="153">
        <f t="shared" si="5"/>
        <v>0</v>
      </c>
      <c r="G34" s="115"/>
    </row>
    <row r="35" spans="1:7" s="10" customFormat="1" x14ac:dyDescent="0.25">
      <c r="A35" s="19">
        <v>182</v>
      </c>
      <c r="B35" s="1" t="s">
        <v>15</v>
      </c>
      <c r="C35" s="26" t="s">
        <v>136</v>
      </c>
      <c r="D35" s="154">
        <v>36510</v>
      </c>
      <c r="E35" s="154">
        <v>9128</v>
      </c>
      <c r="F35" s="154">
        <v>0</v>
      </c>
      <c r="G35" s="115"/>
    </row>
    <row r="36" spans="1:7" s="10" customFormat="1" ht="37.5" hidden="1" x14ac:dyDescent="0.25">
      <c r="A36" s="19">
        <v>182</v>
      </c>
      <c r="B36" s="120" t="s">
        <v>16</v>
      </c>
      <c r="C36" s="124" t="s">
        <v>137</v>
      </c>
      <c r="D36" s="161">
        <v>0</v>
      </c>
      <c r="E36" s="161">
        <v>0</v>
      </c>
      <c r="F36" s="161">
        <v>0</v>
      </c>
      <c r="G36" s="115"/>
    </row>
    <row r="37" spans="1:7" s="53" customFormat="1" x14ac:dyDescent="0.25">
      <c r="A37" s="19">
        <v>182</v>
      </c>
      <c r="B37" s="7" t="s">
        <v>17</v>
      </c>
      <c r="C37" s="25" t="s">
        <v>138</v>
      </c>
      <c r="D37" s="153">
        <f>D38+D39</f>
        <v>467</v>
      </c>
      <c r="E37" s="153">
        <f>E38+E39</f>
        <v>486</v>
      </c>
      <c r="F37" s="153">
        <f>F38+F39</f>
        <v>505</v>
      </c>
      <c r="G37" s="115"/>
    </row>
    <row r="38" spans="1:7" s="8" customFormat="1" x14ac:dyDescent="0.25">
      <c r="A38" s="19">
        <v>182</v>
      </c>
      <c r="B38" s="1" t="s">
        <v>18</v>
      </c>
      <c r="C38" s="26" t="s">
        <v>138</v>
      </c>
      <c r="D38" s="154">
        <v>467</v>
      </c>
      <c r="E38" s="154">
        <v>486</v>
      </c>
      <c r="F38" s="154">
        <v>505</v>
      </c>
      <c r="G38" s="115"/>
    </row>
    <row r="39" spans="1:7" s="8" customFormat="1" x14ac:dyDescent="0.25">
      <c r="A39" s="19">
        <v>182</v>
      </c>
      <c r="B39" s="1" t="s">
        <v>308</v>
      </c>
      <c r="C39" s="26" t="s">
        <v>309</v>
      </c>
      <c r="D39" s="154"/>
      <c r="E39" s="154"/>
      <c r="F39" s="154"/>
      <c r="G39" s="115"/>
    </row>
    <row r="40" spans="1:7" s="53" customFormat="1" x14ac:dyDescent="0.25">
      <c r="A40" s="19">
        <v>182</v>
      </c>
      <c r="B40" s="7" t="s">
        <v>19</v>
      </c>
      <c r="C40" s="25" t="s">
        <v>139</v>
      </c>
      <c r="D40" s="153">
        <f>D41</f>
        <v>560</v>
      </c>
      <c r="E40" s="153">
        <f>E41</f>
        <v>582</v>
      </c>
      <c r="F40" s="153">
        <f>F41</f>
        <v>605</v>
      </c>
      <c r="G40" s="115"/>
    </row>
    <row r="41" spans="1:7" s="8" customFormat="1" ht="37.5" x14ac:dyDescent="0.25">
      <c r="A41" s="19">
        <v>182</v>
      </c>
      <c r="B41" s="7" t="s">
        <v>20</v>
      </c>
      <c r="C41" s="23" t="s">
        <v>140</v>
      </c>
      <c r="D41" s="154">
        <v>560</v>
      </c>
      <c r="E41" s="154">
        <v>582</v>
      </c>
      <c r="F41" s="154">
        <v>605</v>
      </c>
      <c r="G41" s="115"/>
    </row>
    <row r="42" spans="1:7" s="61" customFormat="1" x14ac:dyDescent="0.25">
      <c r="A42" s="19">
        <v>182</v>
      </c>
      <c r="B42" s="1" t="s">
        <v>21</v>
      </c>
      <c r="C42" s="24" t="s">
        <v>141</v>
      </c>
      <c r="D42" s="158">
        <f t="shared" ref="D42:F42" si="6">D43+D45+D48</f>
        <v>53771</v>
      </c>
      <c r="E42" s="158">
        <f t="shared" si="6"/>
        <v>54753</v>
      </c>
      <c r="F42" s="158">
        <f t="shared" si="6"/>
        <v>55831</v>
      </c>
      <c r="G42" s="115"/>
    </row>
    <row r="43" spans="1:7" s="8" customFormat="1" x14ac:dyDescent="0.25">
      <c r="A43" s="19">
        <v>182</v>
      </c>
      <c r="B43" s="7" t="s">
        <v>22</v>
      </c>
      <c r="C43" s="25" t="s">
        <v>142</v>
      </c>
      <c r="D43" s="153">
        <f>D44</f>
        <v>9380</v>
      </c>
      <c r="E43" s="153">
        <f>E44</f>
        <v>10318</v>
      </c>
      <c r="F43" s="153">
        <f>F44</f>
        <v>11350</v>
      </c>
      <c r="G43" s="115"/>
    </row>
    <row r="44" spans="1:7" s="6" customFormat="1" ht="37.5" x14ac:dyDescent="0.25">
      <c r="A44" s="19">
        <v>182</v>
      </c>
      <c r="B44" s="1" t="s">
        <v>23</v>
      </c>
      <c r="C44" s="22" t="s">
        <v>143</v>
      </c>
      <c r="D44" s="154">
        <v>9380</v>
      </c>
      <c r="E44" s="154">
        <v>10318</v>
      </c>
      <c r="F44" s="154">
        <v>11350</v>
      </c>
      <c r="G44" s="115"/>
    </row>
    <row r="45" spans="1:7" s="8" customFormat="1" x14ac:dyDescent="0.25">
      <c r="A45" s="19">
        <v>182</v>
      </c>
      <c r="B45" s="7" t="s">
        <v>24</v>
      </c>
      <c r="C45" s="25" t="s">
        <v>144</v>
      </c>
      <c r="D45" s="153">
        <f t="shared" ref="D45:F45" si="7">D46+D47</f>
        <v>2159</v>
      </c>
      <c r="E45" s="153">
        <f t="shared" si="7"/>
        <v>2203</v>
      </c>
      <c r="F45" s="153">
        <f t="shared" si="7"/>
        <v>2249</v>
      </c>
      <c r="G45" s="115"/>
    </row>
    <row r="46" spans="1:7" s="11" customFormat="1" ht="19.5" x14ac:dyDescent="0.25">
      <c r="A46" s="27">
        <v>182</v>
      </c>
      <c r="B46" s="1" t="s">
        <v>25</v>
      </c>
      <c r="C46" s="26" t="s">
        <v>145</v>
      </c>
      <c r="D46" s="162">
        <v>370</v>
      </c>
      <c r="E46" s="162">
        <v>366</v>
      </c>
      <c r="F46" s="162">
        <v>362</v>
      </c>
      <c r="G46" s="130"/>
    </row>
    <row r="47" spans="1:7" s="11" customFormat="1" ht="19.5" x14ac:dyDescent="0.25">
      <c r="A47" s="27">
        <v>182</v>
      </c>
      <c r="B47" s="1" t="s">
        <v>26</v>
      </c>
      <c r="C47" s="26" t="s">
        <v>146</v>
      </c>
      <c r="D47" s="162">
        <v>1789</v>
      </c>
      <c r="E47" s="162">
        <v>1837</v>
      </c>
      <c r="F47" s="162">
        <v>1887</v>
      </c>
      <c r="G47" s="130"/>
    </row>
    <row r="48" spans="1:7" s="8" customFormat="1" x14ac:dyDescent="0.25">
      <c r="A48" s="19">
        <v>182</v>
      </c>
      <c r="B48" s="1" t="s">
        <v>27</v>
      </c>
      <c r="C48" s="25" t="s">
        <v>147</v>
      </c>
      <c r="D48" s="153">
        <f t="shared" ref="D48:F48" si="8">D49+D51</f>
        <v>42232</v>
      </c>
      <c r="E48" s="153">
        <f t="shared" si="8"/>
        <v>42232</v>
      </c>
      <c r="F48" s="153">
        <f t="shared" si="8"/>
        <v>42232</v>
      </c>
      <c r="G48" s="115"/>
    </row>
    <row r="49" spans="1:7" s="8" customFormat="1" x14ac:dyDescent="0.25">
      <c r="A49" s="19">
        <v>182</v>
      </c>
      <c r="B49" s="1" t="s">
        <v>28</v>
      </c>
      <c r="C49" s="25" t="s">
        <v>148</v>
      </c>
      <c r="D49" s="153">
        <f t="shared" ref="D49:F49" si="9">D50</f>
        <v>29640</v>
      </c>
      <c r="E49" s="153">
        <f t="shared" si="9"/>
        <v>29640</v>
      </c>
      <c r="F49" s="153">
        <f t="shared" si="9"/>
        <v>29640</v>
      </c>
      <c r="G49" s="115"/>
    </row>
    <row r="50" spans="1:7" s="9" customFormat="1" ht="37.5" x14ac:dyDescent="0.25">
      <c r="A50" s="27">
        <v>182</v>
      </c>
      <c r="B50" s="1" t="s">
        <v>29</v>
      </c>
      <c r="C50" s="23" t="s">
        <v>149</v>
      </c>
      <c r="D50" s="162">
        <v>29640</v>
      </c>
      <c r="E50" s="162">
        <v>29640</v>
      </c>
      <c r="F50" s="162">
        <v>29640</v>
      </c>
      <c r="G50" s="130"/>
    </row>
    <row r="51" spans="1:7" s="8" customFormat="1" x14ac:dyDescent="0.25">
      <c r="A51" s="19">
        <v>182</v>
      </c>
      <c r="B51" s="1" t="s">
        <v>30</v>
      </c>
      <c r="C51" s="25" t="s">
        <v>150</v>
      </c>
      <c r="D51" s="153">
        <f t="shared" ref="D51:F51" si="10">D52</f>
        <v>12592</v>
      </c>
      <c r="E51" s="153">
        <f t="shared" si="10"/>
        <v>12592</v>
      </c>
      <c r="F51" s="153">
        <f t="shared" si="10"/>
        <v>12592</v>
      </c>
      <c r="G51" s="115"/>
    </row>
    <row r="52" spans="1:7" s="8" customFormat="1" ht="37.5" x14ac:dyDescent="0.25">
      <c r="A52" s="19">
        <v>182</v>
      </c>
      <c r="B52" s="1" t="s">
        <v>31</v>
      </c>
      <c r="C52" s="23" t="s">
        <v>151</v>
      </c>
      <c r="D52" s="162">
        <v>12592</v>
      </c>
      <c r="E52" s="162">
        <v>12592</v>
      </c>
      <c r="F52" s="162">
        <v>12592</v>
      </c>
      <c r="G52" s="115"/>
    </row>
    <row r="53" spans="1:7" s="61" customFormat="1" x14ac:dyDescent="0.25">
      <c r="A53" s="19">
        <v>182</v>
      </c>
      <c r="B53" s="1" t="s">
        <v>32</v>
      </c>
      <c r="C53" s="24" t="s">
        <v>152</v>
      </c>
      <c r="D53" s="158">
        <f>D54+D56+D57</f>
        <v>8326</v>
      </c>
      <c r="E53" s="158">
        <f>E54+E56+E57</f>
        <v>8652</v>
      </c>
      <c r="F53" s="158">
        <f>F54+F56+F57</f>
        <v>8991</v>
      </c>
      <c r="G53" s="115"/>
    </row>
    <row r="54" spans="1:7" s="8" customFormat="1" ht="37.5" x14ac:dyDescent="0.25">
      <c r="A54" s="19">
        <v>182</v>
      </c>
      <c r="B54" s="7" t="s">
        <v>33</v>
      </c>
      <c r="C54" s="25" t="s">
        <v>310</v>
      </c>
      <c r="D54" s="153">
        <f t="shared" ref="D54:F54" si="11">D55</f>
        <v>8153</v>
      </c>
      <c r="E54" s="153">
        <f t="shared" si="11"/>
        <v>8479</v>
      </c>
      <c r="F54" s="153">
        <f t="shared" si="11"/>
        <v>8818</v>
      </c>
      <c r="G54" s="115"/>
    </row>
    <row r="55" spans="1:7" s="8" customFormat="1" ht="37.5" x14ac:dyDescent="0.25">
      <c r="A55" s="19">
        <v>182</v>
      </c>
      <c r="B55" s="1" t="s">
        <v>34</v>
      </c>
      <c r="C55" s="23" t="s">
        <v>311</v>
      </c>
      <c r="D55" s="153">
        <v>8153</v>
      </c>
      <c r="E55" s="153">
        <v>8479</v>
      </c>
      <c r="F55" s="153">
        <v>8818</v>
      </c>
      <c r="G55" s="115"/>
    </row>
    <row r="56" spans="1:7" s="8" customFormat="1" ht="56.25" hidden="1" x14ac:dyDescent="0.25">
      <c r="A56" s="19"/>
      <c r="B56" s="120" t="s">
        <v>312</v>
      </c>
      <c r="C56" s="121" t="s">
        <v>313</v>
      </c>
      <c r="D56" s="160">
        <v>0</v>
      </c>
      <c r="E56" s="160">
        <v>0</v>
      </c>
      <c r="F56" s="160">
        <v>0</v>
      </c>
      <c r="G56" s="115"/>
    </row>
    <row r="57" spans="1:7" s="8" customFormat="1" ht="37.5" x14ac:dyDescent="0.25">
      <c r="A57" s="19">
        <v>182</v>
      </c>
      <c r="B57" s="7" t="s">
        <v>35</v>
      </c>
      <c r="C57" s="28" t="s">
        <v>153</v>
      </c>
      <c r="D57" s="153">
        <f t="shared" ref="D57:F57" si="12">D58+D59+D60+D61+D63+D64</f>
        <v>173</v>
      </c>
      <c r="E57" s="153">
        <f t="shared" si="12"/>
        <v>173</v>
      </c>
      <c r="F57" s="153">
        <f t="shared" si="12"/>
        <v>173</v>
      </c>
      <c r="G57" s="115"/>
    </row>
    <row r="58" spans="1:7" s="8" customFormat="1" ht="75" hidden="1" x14ac:dyDescent="0.25">
      <c r="A58" s="19">
        <v>182</v>
      </c>
      <c r="B58" s="120" t="s">
        <v>36</v>
      </c>
      <c r="C58" s="121" t="s">
        <v>154</v>
      </c>
      <c r="D58" s="160">
        <v>0</v>
      </c>
      <c r="E58" s="160">
        <v>0</v>
      </c>
      <c r="F58" s="160">
        <v>0</v>
      </c>
      <c r="G58" s="115"/>
    </row>
    <row r="59" spans="1:7" s="8" customFormat="1" ht="37.5" hidden="1" x14ac:dyDescent="0.25">
      <c r="A59" s="19">
        <v>321</v>
      </c>
      <c r="B59" s="120" t="s">
        <v>37</v>
      </c>
      <c r="C59" s="121" t="s">
        <v>155</v>
      </c>
      <c r="D59" s="160">
        <v>0</v>
      </c>
      <c r="E59" s="160">
        <v>0</v>
      </c>
      <c r="F59" s="160">
        <v>0</v>
      </c>
      <c r="G59" s="115"/>
    </row>
    <row r="60" spans="1:7" s="8" customFormat="1" hidden="1" x14ac:dyDescent="0.25">
      <c r="A60" s="19">
        <v>182</v>
      </c>
      <c r="B60" s="120" t="s">
        <v>38</v>
      </c>
      <c r="C60" s="121" t="s">
        <v>156</v>
      </c>
      <c r="D60" s="160">
        <v>0</v>
      </c>
      <c r="E60" s="160">
        <v>0</v>
      </c>
      <c r="F60" s="160">
        <v>0</v>
      </c>
      <c r="G60" s="115"/>
    </row>
    <row r="61" spans="1:7" s="8" customFormat="1" ht="75" hidden="1" x14ac:dyDescent="0.25">
      <c r="A61" s="19">
        <v>188</v>
      </c>
      <c r="B61" s="120" t="s">
        <v>39</v>
      </c>
      <c r="C61" s="121" t="s">
        <v>314</v>
      </c>
      <c r="D61" s="160">
        <f t="shared" ref="D61" si="13">D62</f>
        <v>0</v>
      </c>
      <c r="E61" s="160">
        <v>0</v>
      </c>
      <c r="F61" s="160">
        <v>0</v>
      </c>
      <c r="G61" s="115"/>
    </row>
    <row r="62" spans="1:7" s="8" customFormat="1" ht="75" hidden="1" x14ac:dyDescent="0.25">
      <c r="A62" s="19">
        <v>188</v>
      </c>
      <c r="B62" s="120" t="s">
        <v>40</v>
      </c>
      <c r="C62" s="122" t="s">
        <v>157</v>
      </c>
      <c r="D62" s="160">
        <v>0</v>
      </c>
      <c r="E62" s="160">
        <v>0</v>
      </c>
      <c r="F62" s="160">
        <v>0</v>
      </c>
      <c r="G62" s="115"/>
    </row>
    <row r="63" spans="1:7" s="8" customFormat="1" x14ac:dyDescent="0.25">
      <c r="A63" s="19">
        <v>900</v>
      </c>
      <c r="B63" s="1" t="s">
        <v>41</v>
      </c>
      <c r="C63" s="25" t="s">
        <v>158</v>
      </c>
      <c r="D63" s="153">
        <v>80</v>
      </c>
      <c r="E63" s="153">
        <v>80</v>
      </c>
      <c r="F63" s="153">
        <v>80</v>
      </c>
      <c r="G63" s="115"/>
    </row>
    <row r="64" spans="1:7" s="8" customFormat="1" ht="56.25" x14ac:dyDescent="0.25">
      <c r="A64" s="19">
        <v>919</v>
      </c>
      <c r="B64" s="1" t="s">
        <v>42</v>
      </c>
      <c r="C64" s="25" t="s">
        <v>159</v>
      </c>
      <c r="D64" s="153">
        <f>D65</f>
        <v>93</v>
      </c>
      <c r="E64" s="153">
        <f>E65</f>
        <v>93</v>
      </c>
      <c r="F64" s="153">
        <f>F65</f>
        <v>93</v>
      </c>
      <c r="G64" s="115"/>
    </row>
    <row r="65" spans="1:7" s="8" customFormat="1" ht="75" x14ac:dyDescent="0.25">
      <c r="A65" s="19">
        <v>919</v>
      </c>
      <c r="B65" s="1" t="s">
        <v>43</v>
      </c>
      <c r="C65" s="23" t="s">
        <v>160</v>
      </c>
      <c r="D65" s="153">
        <v>93</v>
      </c>
      <c r="E65" s="153">
        <v>93</v>
      </c>
      <c r="F65" s="153">
        <v>93</v>
      </c>
      <c r="G65" s="115"/>
    </row>
    <row r="66" spans="1:7" s="54" customFormat="1" ht="21" x14ac:dyDescent="0.25">
      <c r="A66" s="33"/>
      <c r="B66" s="1"/>
      <c r="C66" s="34" t="s">
        <v>315</v>
      </c>
      <c r="D66" s="155">
        <f>D67+D84+D92+D98+D108+D132</f>
        <v>54872.600000000006</v>
      </c>
      <c r="E66" s="155">
        <f>E67+E84+E92+E98+E108+E132</f>
        <v>65547.700000000012</v>
      </c>
      <c r="F66" s="155">
        <f>F67+F84+F92+F98+F108+F132</f>
        <v>66012.700000000012</v>
      </c>
      <c r="G66" s="115"/>
    </row>
    <row r="67" spans="1:7" s="8" customFormat="1" ht="37.5" x14ac:dyDescent="0.25">
      <c r="A67" s="19"/>
      <c r="B67" s="7" t="s">
        <v>44</v>
      </c>
      <c r="C67" s="66" t="s">
        <v>162</v>
      </c>
      <c r="D67" s="158">
        <f>D68+D70+D79+D82</f>
        <v>43932.800000000003</v>
      </c>
      <c r="E67" s="158">
        <f>E68+E70+E79+E82</f>
        <v>44542.9</v>
      </c>
      <c r="F67" s="158">
        <f>F68+F70+F79+F82</f>
        <v>45508.9</v>
      </c>
      <c r="G67" s="115"/>
    </row>
    <row r="68" spans="1:7" s="8" customFormat="1" x14ac:dyDescent="0.25">
      <c r="A68" s="19"/>
      <c r="B68" s="7" t="s">
        <v>45</v>
      </c>
      <c r="C68" s="25" t="s">
        <v>163</v>
      </c>
      <c r="D68" s="153">
        <f t="shared" ref="D68:F68" si="14">D69</f>
        <v>16.8</v>
      </c>
      <c r="E68" s="153">
        <f t="shared" si="14"/>
        <v>11.9</v>
      </c>
      <c r="F68" s="153">
        <f t="shared" si="14"/>
        <v>6.9</v>
      </c>
      <c r="G68" s="115"/>
    </row>
    <row r="69" spans="1:7" s="8" customFormat="1" ht="37.5" x14ac:dyDescent="0.25">
      <c r="A69" s="19">
        <v>900</v>
      </c>
      <c r="B69" s="1" t="s">
        <v>46</v>
      </c>
      <c r="C69" s="23" t="s">
        <v>164</v>
      </c>
      <c r="D69" s="153">
        <v>16.8</v>
      </c>
      <c r="E69" s="153">
        <v>11.9</v>
      </c>
      <c r="F69" s="153">
        <v>6.9</v>
      </c>
      <c r="G69" s="115"/>
    </row>
    <row r="70" spans="1:7" s="8" customFormat="1" ht="75" x14ac:dyDescent="0.25">
      <c r="A70" s="19">
        <v>905</v>
      </c>
      <c r="B70" s="7" t="s">
        <v>47</v>
      </c>
      <c r="C70" s="28" t="s">
        <v>165</v>
      </c>
      <c r="D70" s="153">
        <f t="shared" ref="D70:F70" si="15">D71+D73+D75+D77</f>
        <v>40886</v>
      </c>
      <c r="E70" s="153">
        <f t="shared" si="15"/>
        <v>41539</v>
      </c>
      <c r="F70" s="153">
        <f t="shared" si="15"/>
        <v>42510</v>
      </c>
      <c r="G70" s="115"/>
    </row>
    <row r="71" spans="1:7" s="8" customFormat="1" ht="56.25" x14ac:dyDescent="0.25">
      <c r="A71" s="19">
        <v>905</v>
      </c>
      <c r="B71" s="1" t="s">
        <v>48</v>
      </c>
      <c r="C71" s="25" t="s">
        <v>166</v>
      </c>
      <c r="D71" s="153">
        <f t="shared" ref="D71:F71" si="16">D72</f>
        <v>21152</v>
      </c>
      <c r="E71" s="153">
        <f t="shared" si="16"/>
        <v>21706</v>
      </c>
      <c r="F71" s="153">
        <f t="shared" si="16"/>
        <v>22574</v>
      </c>
      <c r="G71" s="115"/>
    </row>
    <row r="72" spans="1:7" s="8" customFormat="1" ht="75.75" x14ac:dyDescent="0.25">
      <c r="A72" s="19">
        <v>905</v>
      </c>
      <c r="B72" s="1" t="s">
        <v>49</v>
      </c>
      <c r="C72" s="23" t="s">
        <v>316</v>
      </c>
      <c r="D72" s="153">
        <v>21152</v>
      </c>
      <c r="E72" s="153">
        <v>21706</v>
      </c>
      <c r="F72" s="153">
        <v>22574</v>
      </c>
      <c r="G72" s="115"/>
    </row>
    <row r="73" spans="1:7" s="8" customFormat="1" ht="75" x14ac:dyDescent="0.25">
      <c r="A73" s="19">
        <v>905</v>
      </c>
      <c r="B73" s="1" t="s">
        <v>50</v>
      </c>
      <c r="C73" s="25" t="s">
        <v>167</v>
      </c>
      <c r="D73" s="153">
        <f>D74</f>
        <v>2469</v>
      </c>
      <c r="E73" s="153">
        <f>E74</f>
        <v>2568</v>
      </c>
      <c r="F73" s="153">
        <f>F74</f>
        <v>2671</v>
      </c>
      <c r="G73" s="115"/>
    </row>
    <row r="74" spans="1:7" s="8" customFormat="1" ht="75" x14ac:dyDescent="0.25">
      <c r="A74" s="19">
        <v>905</v>
      </c>
      <c r="B74" s="1" t="s">
        <v>51</v>
      </c>
      <c r="C74" s="23" t="s">
        <v>168</v>
      </c>
      <c r="D74" s="153">
        <v>2469</v>
      </c>
      <c r="E74" s="153">
        <v>2568</v>
      </c>
      <c r="F74" s="153">
        <v>2671</v>
      </c>
      <c r="G74" s="115"/>
    </row>
    <row r="75" spans="1:7" s="8" customFormat="1" ht="75" x14ac:dyDescent="0.25">
      <c r="A75" s="19">
        <v>905</v>
      </c>
      <c r="B75" s="1" t="s">
        <v>52</v>
      </c>
      <c r="C75" s="25" t="s">
        <v>169</v>
      </c>
      <c r="D75" s="153">
        <f t="shared" ref="D75:F75" si="17">D76</f>
        <v>450</v>
      </c>
      <c r="E75" s="153">
        <f t="shared" si="17"/>
        <v>450</v>
      </c>
      <c r="F75" s="153">
        <f t="shared" si="17"/>
        <v>450</v>
      </c>
      <c r="G75" s="115"/>
    </row>
    <row r="76" spans="1:7" s="8" customFormat="1" ht="56.25" x14ac:dyDescent="0.25">
      <c r="A76" s="19">
        <v>905</v>
      </c>
      <c r="B76" s="1" t="s">
        <v>53</v>
      </c>
      <c r="C76" s="23" t="s">
        <v>170</v>
      </c>
      <c r="D76" s="153">
        <v>450</v>
      </c>
      <c r="E76" s="153">
        <v>450</v>
      </c>
      <c r="F76" s="153">
        <v>450</v>
      </c>
      <c r="G76" s="115"/>
    </row>
    <row r="77" spans="1:7" s="8" customFormat="1" ht="37.5" x14ac:dyDescent="0.25">
      <c r="A77" s="19">
        <v>905</v>
      </c>
      <c r="B77" s="1" t="s">
        <v>54</v>
      </c>
      <c r="C77" s="25" t="s">
        <v>171</v>
      </c>
      <c r="D77" s="153">
        <f t="shared" ref="D77:F77" si="18">D78</f>
        <v>16815</v>
      </c>
      <c r="E77" s="153">
        <f t="shared" si="18"/>
        <v>16815</v>
      </c>
      <c r="F77" s="153">
        <f t="shared" si="18"/>
        <v>16815</v>
      </c>
      <c r="G77" s="115"/>
    </row>
    <row r="78" spans="1:7" s="8" customFormat="1" ht="37.5" x14ac:dyDescent="0.25">
      <c r="A78" s="19">
        <v>905</v>
      </c>
      <c r="B78" s="1" t="s">
        <v>55</v>
      </c>
      <c r="C78" s="100" t="s">
        <v>402</v>
      </c>
      <c r="D78" s="153">
        <v>16815</v>
      </c>
      <c r="E78" s="153">
        <f>D78</f>
        <v>16815</v>
      </c>
      <c r="F78" s="153">
        <f>E78</f>
        <v>16815</v>
      </c>
      <c r="G78" s="115"/>
    </row>
    <row r="79" spans="1:7" s="8" customFormat="1" x14ac:dyDescent="0.25">
      <c r="A79" s="19">
        <v>905</v>
      </c>
      <c r="B79" s="7" t="s">
        <v>56</v>
      </c>
      <c r="C79" s="25" t="s">
        <v>172</v>
      </c>
      <c r="D79" s="153">
        <f t="shared" ref="D79:F80" si="19">D80</f>
        <v>42</v>
      </c>
      <c r="E79" s="153">
        <f t="shared" si="19"/>
        <v>42</v>
      </c>
      <c r="F79" s="153">
        <f t="shared" si="19"/>
        <v>42</v>
      </c>
      <c r="G79" s="115"/>
    </row>
    <row r="80" spans="1:7" s="8" customFormat="1" ht="37.5" x14ac:dyDescent="0.25">
      <c r="A80" s="19">
        <v>905</v>
      </c>
      <c r="B80" s="1" t="s">
        <v>57</v>
      </c>
      <c r="C80" s="25" t="s">
        <v>173</v>
      </c>
      <c r="D80" s="153">
        <f t="shared" si="19"/>
        <v>42</v>
      </c>
      <c r="E80" s="153">
        <f t="shared" si="19"/>
        <v>42</v>
      </c>
      <c r="F80" s="153">
        <f t="shared" si="19"/>
        <v>42</v>
      </c>
      <c r="G80" s="115"/>
    </row>
    <row r="81" spans="1:7" s="8" customFormat="1" ht="56.25" x14ac:dyDescent="0.25">
      <c r="A81" s="19">
        <v>905</v>
      </c>
      <c r="B81" s="1" t="s">
        <v>58</v>
      </c>
      <c r="C81" s="23" t="s">
        <v>174</v>
      </c>
      <c r="D81" s="153">
        <v>42</v>
      </c>
      <c r="E81" s="153">
        <f>D81</f>
        <v>42</v>
      </c>
      <c r="F81" s="153">
        <f>E81</f>
        <v>42</v>
      </c>
      <c r="G81" s="115"/>
    </row>
    <row r="82" spans="1:7" s="8" customFormat="1" ht="75" x14ac:dyDescent="0.25">
      <c r="A82" s="19">
        <v>905</v>
      </c>
      <c r="B82" s="7" t="s">
        <v>59</v>
      </c>
      <c r="C82" s="99" t="s">
        <v>401</v>
      </c>
      <c r="D82" s="153">
        <f t="shared" ref="D82:F82" si="20">D83</f>
        <v>2988</v>
      </c>
      <c r="E82" s="153">
        <f t="shared" si="20"/>
        <v>2950</v>
      </c>
      <c r="F82" s="153">
        <f t="shared" si="20"/>
        <v>2950</v>
      </c>
      <c r="G82" s="115"/>
    </row>
    <row r="83" spans="1:7" s="8" customFormat="1" ht="93.75" hidden="1" x14ac:dyDescent="0.25">
      <c r="A83" s="19">
        <v>905</v>
      </c>
      <c r="B83" s="1" t="s">
        <v>60</v>
      </c>
      <c r="C83" s="23" t="s">
        <v>175</v>
      </c>
      <c r="D83" s="153">
        <v>2988</v>
      </c>
      <c r="E83" s="153">
        <v>2950</v>
      </c>
      <c r="F83" s="153">
        <v>2950</v>
      </c>
      <c r="G83" s="115"/>
    </row>
    <row r="84" spans="1:7" s="61" customFormat="1" x14ac:dyDescent="0.25">
      <c r="A84" s="68" t="s">
        <v>434</v>
      </c>
      <c r="B84" s="1" t="s">
        <v>61</v>
      </c>
      <c r="C84" s="24" t="s">
        <v>176</v>
      </c>
      <c r="D84" s="158">
        <f t="shared" ref="D84:F84" si="21">D85</f>
        <v>3399</v>
      </c>
      <c r="E84" s="158">
        <f t="shared" si="21"/>
        <v>3399</v>
      </c>
      <c r="F84" s="158">
        <f t="shared" si="21"/>
        <v>3399</v>
      </c>
      <c r="G84" s="115"/>
    </row>
    <row r="85" spans="1:7" s="8" customFormat="1" x14ac:dyDescent="0.25">
      <c r="A85" s="68" t="s">
        <v>434</v>
      </c>
      <c r="B85" s="7" t="s">
        <v>62</v>
      </c>
      <c r="C85" s="25" t="s">
        <v>177</v>
      </c>
      <c r="D85" s="153">
        <f>D86+D87+D88+D89</f>
        <v>3399</v>
      </c>
      <c r="E85" s="153">
        <f>E86+E87+E88+E89</f>
        <v>3399</v>
      </c>
      <c r="F85" s="153">
        <f>F86+F87+F88+F89</f>
        <v>3399</v>
      </c>
      <c r="G85" s="115"/>
    </row>
    <row r="86" spans="1:7" s="8" customFormat="1" ht="34.5" customHeight="1" x14ac:dyDescent="0.25">
      <c r="A86" s="68" t="s">
        <v>434</v>
      </c>
      <c r="B86" s="1" t="s">
        <v>317</v>
      </c>
      <c r="C86" s="25" t="s">
        <v>178</v>
      </c>
      <c r="D86" s="153">
        <v>1692</v>
      </c>
      <c r="E86" s="153">
        <v>1692</v>
      </c>
      <c r="F86" s="153">
        <v>1692</v>
      </c>
      <c r="G86" s="115"/>
    </row>
    <row r="87" spans="1:7" s="8" customFormat="1" hidden="1" x14ac:dyDescent="0.25">
      <c r="A87" s="68" t="s">
        <v>434</v>
      </c>
      <c r="B87" s="102" t="s">
        <v>63</v>
      </c>
      <c r="C87" s="103" t="s">
        <v>179</v>
      </c>
      <c r="D87" s="163">
        <v>0</v>
      </c>
      <c r="E87" s="163">
        <v>0</v>
      </c>
      <c r="F87" s="163">
        <v>0</v>
      </c>
      <c r="G87" s="115"/>
    </row>
    <row r="88" spans="1:7" s="8" customFormat="1" x14ac:dyDescent="0.25">
      <c r="A88" s="68" t="s">
        <v>434</v>
      </c>
      <c r="B88" s="1" t="s">
        <v>318</v>
      </c>
      <c r="C88" s="25" t="s">
        <v>180</v>
      </c>
      <c r="D88" s="153">
        <v>10</v>
      </c>
      <c r="E88" s="153">
        <v>10</v>
      </c>
      <c r="F88" s="153">
        <v>10</v>
      </c>
      <c r="G88" s="115"/>
    </row>
    <row r="89" spans="1:7" s="8" customFormat="1" x14ac:dyDescent="0.25">
      <c r="A89" s="68" t="s">
        <v>434</v>
      </c>
      <c r="B89" s="1" t="s">
        <v>319</v>
      </c>
      <c r="C89" s="25" t="s">
        <v>181</v>
      </c>
      <c r="D89" s="153">
        <v>1697</v>
      </c>
      <c r="E89" s="153">
        <v>1697</v>
      </c>
      <c r="F89" s="153">
        <v>1697</v>
      </c>
      <c r="G89" s="115"/>
    </row>
    <row r="90" spans="1:7" s="8" customFormat="1" x14ac:dyDescent="0.25">
      <c r="A90" s="68" t="s">
        <v>434</v>
      </c>
      <c r="B90" s="1" t="s">
        <v>320</v>
      </c>
      <c r="C90" s="23" t="s">
        <v>279</v>
      </c>
      <c r="D90" s="153">
        <v>1453</v>
      </c>
      <c r="E90" s="153">
        <v>1453</v>
      </c>
      <c r="F90" s="153">
        <v>1453</v>
      </c>
      <c r="G90" s="115"/>
    </row>
    <row r="91" spans="1:7" s="8" customFormat="1" x14ac:dyDescent="0.25">
      <c r="A91" s="68" t="s">
        <v>434</v>
      </c>
      <c r="B91" s="1" t="s">
        <v>321</v>
      </c>
      <c r="C91" s="23" t="s">
        <v>284</v>
      </c>
      <c r="D91" s="153">
        <v>244</v>
      </c>
      <c r="E91" s="153">
        <v>244</v>
      </c>
      <c r="F91" s="153">
        <v>244</v>
      </c>
      <c r="G91" s="115"/>
    </row>
    <row r="92" spans="1:7" s="61" customFormat="1" ht="37.5" x14ac:dyDescent="0.25">
      <c r="A92" s="19"/>
      <c r="B92" s="1" t="s">
        <v>64</v>
      </c>
      <c r="C92" s="24" t="s">
        <v>292</v>
      </c>
      <c r="D92" s="158">
        <f t="shared" ref="D92:F92" si="22">D93+D95</f>
        <v>9320.8000000000011</v>
      </c>
      <c r="E92" s="158">
        <f t="shared" si="22"/>
        <v>9320.8000000000011</v>
      </c>
      <c r="F92" s="158">
        <f t="shared" si="22"/>
        <v>9320.8000000000011</v>
      </c>
      <c r="G92" s="115"/>
    </row>
    <row r="93" spans="1:7" s="8" customFormat="1" x14ac:dyDescent="0.25">
      <c r="A93" s="19">
        <v>911</v>
      </c>
      <c r="B93" s="7" t="s">
        <v>65</v>
      </c>
      <c r="C93" s="25" t="s">
        <v>182</v>
      </c>
      <c r="D93" s="153">
        <f t="shared" ref="D93:F93" si="23">D94</f>
        <v>1175.7</v>
      </c>
      <c r="E93" s="153">
        <f t="shared" si="23"/>
        <v>1175.7</v>
      </c>
      <c r="F93" s="153">
        <f t="shared" si="23"/>
        <v>1175.7</v>
      </c>
      <c r="G93" s="115"/>
    </row>
    <row r="94" spans="1:7" s="8" customFormat="1" ht="37.5" x14ac:dyDescent="0.25">
      <c r="A94" s="19">
        <v>911</v>
      </c>
      <c r="B94" s="1" t="s">
        <v>66</v>
      </c>
      <c r="C94" s="23" t="s">
        <v>183</v>
      </c>
      <c r="D94" s="153">
        <v>1175.7</v>
      </c>
      <c r="E94" s="153">
        <f>D94</f>
        <v>1175.7</v>
      </c>
      <c r="F94" s="153">
        <f>E94</f>
        <v>1175.7</v>
      </c>
      <c r="G94" s="115"/>
    </row>
    <row r="95" spans="1:7" s="8" customFormat="1" x14ac:dyDescent="0.25">
      <c r="A95" s="19"/>
      <c r="B95" s="1" t="s">
        <v>67</v>
      </c>
      <c r="C95" s="25" t="s">
        <v>184</v>
      </c>
      <c r="D95" s="153">
        <f t="shared" ref="D95:F95" si="24">D96+D97</f>
        <v>8145.1</v>
      </c>
      <c r="E95" s="153">
        <f t="shared" si="24"/>
        <v>8145.1</v>
      </c>
      <c r="F95" s="153">
        <f t="shared" si="24"/>
        <v>8145.1</v>
      </c>
      <c r="G95" s="115"/>
    </row>
    <row r="96" spans="1:7" s="13" customFormat="1" ht="37.5" x14ac:dyDescent="0.25">
      <c r="A96" s="19">
        <v>900</v>
      </c>
      <c r="B96" s="1" t="s">
        <v>68</v>
      </c>
      <c r="C96" s="29" t="s">
        <v>185</v>
      </c>
      <c r="D96" s="153">
        <v>1538</v>
      </c>
      <c r="E96" s="153">
        <v>1538</v>
      </c>
      <c r="F96" s="153">
        <v>1538</v>
      </c>
      <c r="G96" s="115"/>
    </row>
    <row r="97" spans="1:7" s="12" customFormat="1" ht="24.75" customHeight="1" x14ac:dyDescent="0.25">
      <c r="A97" s="67" t="s">
        <v>322</v>
      </c>
      <c r="B97" s="30" t="s">
        <v>69</v>
      </c>
      <c r="C97" s="31" t="s">
        <v>186</v>
      </c>
      <c r="D97" s="153">
        <v>6607.1</v>
      </c>
      <c r="E97" s="153">
        <f>D97</f>
        <v>6607.1</v>
      </c>
      <c r="F97" s="153">
        <f>E97</f>
        <v>6607.1</v>
      </c>
      <c r="G97" s="131"/>
    </row>
    <row r="98" spans="1:7" s="8" customFormat="1" x14ac:dyDescent="0.25">
      <c r="A98" s="19"/>
      <c r="B98" s="7" t="s">
        <v>70</v>
      </c>
      <c r="C98" s="24" t="s">
        <v>187</v>
      </c>
      <c r="D98" s="158">
        <f t="shared" ref="D98:F98" si="25">D99+D101+D105</f>
        <v>-5364</v>
      </c>
      <c r="E98" s="158">
        <f t="shared" si="25"/>
        <v>4701</v>
      </c>
      <c r="F98" s="158">
        <f t="shared" si="25"/>
        <v>4200</v>
      </c>
      <c r="G98" s="115"/>
    </row>
    <row r="99" spans="1:7" s="8" customFormat="1" x14ac:dyDescent="0.25">
      <c r="A99" s="19">
        <v>900</v>
      </c>
      <c r="B99" s="7" t="s">
        <v>71</v>
      </c>
      <c r="C99" s="25" t="s">
        <v>188</v>
      </c>
      <c r="D99" s="153">
        <f t="shared" ref="D99:F99" si="26">D100</f>
        <v>409</v>
      </c>
      <c r="E99" s="153">
        <f t="shared" si="26"/>
        <v>378</v>
      </c>
      <c r="F99" s="153">
        <f t="shared" si="26"/>
        <v>377</v>
      </c>
      <c r="G99" s="115"/>
    </row>
    <row r="100" spans="1:7" s="8" customFormat="1" x14ac:dyDescent="0.25">
      <c r="A100" s="19">
        <v>900</v>
      </c>
      <c r="B100" s="1" t="s">
        <v>72</v>
      </c>
      <c r="C100" s="23" t="s">
        <v>189</v>
      </c>
      <c r="D100" s="153">
        <v>409</v>
      </c>
      <c r="E100" s="153">
        <v>378</v>
      </c>
      <c r="F100" s="153">
        <v>377</v>
      </c>
      <c r="G100" s="115"/>
    </row>
    <row r="101" spans="1:7" s="8" customFormat="1" ht="56.25" x14ac:dyDescent="0.25">
      <c r="A101" s="19">
        <v>905</v>
      </c>
      <c r="B101" s="7" t="s">
        <v>73</v>
      </c>
      <c r="C101" s="28" t="s">
        <v>323</v>
      </c>
      <c r="D101" s="153">
        <f t="shared" ref="D101:F101" si="27">D102</f>
        <v>2000</v>
      </c>
      <c r="E101" s="153">
        <f t="shared" si="27"/>
        <v>1500</v>
      </c>
      <c r="F101" s="153">
        <f t="shared" si="27"/>
        <v>1000</v>
      </c>
      <c r="G101" s="115"/>
    </row>
    <row r="102" spans="1:7" s="8" customFormat="1" ht="75" x14ac:dyDescent="0.25">
      <c r="A102" s="19">
        <v>905</v>
      </c>
      <c r="B102" s="7" t="s">
        <v>74</v>
      </c>
      <c r="C102" s="28" t="s">
        <v>190</v>
      </c>
      <c r="D102" s="153">
        <f>D103+D104</f>
        <v>2000</v>
      </c>
      <c r="E102" s="153">
        <f>E103+E104</f>
        <v>1500</v>
      </c>
      <c r="F102" s="153">
        <f>F103+F104</f>
        <v>1000</v>
      </c>
      <c r="G102" s="115"/>
    </row>
    <row r="103" spans="1:7" s="32" customFormat="1" ht="75" hidden="1" x14ac:dyDescent="0.25">
      <c r="A103" s="19">
        <v>905</v>
      </c>
      <c r="B103" s="123" t="s">
        <v>288</v>
      </c>
      <c r="C103" s="124" t="s">
        <v>289</v>
      </c>
      <c r="D103" s="160">
        <v>0</v>
      </c>
      <c r="E103" s="160">
        <v>0</v>
      </c>
      <c r="F103" s="160">
        <v>0</v>
      </c>
      <c r="G103" s="115"/>
    </row>
    <row r="104" spans="1:7" s="8" customFormat="1" ht="75" x14ac:dyDescent="0.25">
      <c r="A104" s="19">
        <v>905</v>
      </c>
      <c r="B104" s="1" t="s">
        <v>75</v>
      </c>
      <c r="C104" s="23" t="s">
        <v>191</v>
      </c>
      <c r="D104" s="153">
        <v>2000</v>
      </c>
      <c r="E104" s="153">
        <v>1500</v>
      </c>
      <c r="F104" s="153">
        <v>1000</v>
      </c>
      <c r="G104" s="115"/>
    </row>
    <row r="105" spans="1:7" s="8" customFormat="1" ht="56.25" x14ac:dyDescent="0.25">
      <c r="A105" s="19">
        <v>905</v>
      </c>
      <c r="B105" s="7" t="s">
        <v>76</v>
      </c>
      <c r="C105" s="28" t="s">
        <v>192</v>
      </c>
      <c r="D105" s="153">
        <f t="shared" ref="D105:F105" si="28">D106</f>
        <v>-7773</v>
      </c>
      <c r="E105" s="153">
        <f t="shared" si="28"/>
        <v>2823</v>
      </c>
      <c r="F105" s="153">
        <f t="shared" si="28"/>
        <v>2823</v>
      </c>
      <c r="G105" s="115"/>
    </row>
    <row r="106" spans="1:7" s="8" customFormat="1" ht="37.5" x14ac:dyDescent="0.25">
      <c r="A106" s="19">
        <v>905</v>
      </c>
      <c r="B106" s="7" t="s">
        <v>77</v>
      </c>
      <c r="C106" s="25" t="s">
        <v>193</v>
      </c>
      <c r="D106" s="153">
        <f>D107</f>
        <v>-7773</v>
      </c>
      <c r="E106" s="153">
        <f>E107</f>
        <v>2823</v>
      </c>
      <c r="F106" s="153">
        <f>F107</f>
        <v>2823</v>
      </c>
      <c r="G106" s="115"/>
    </row>
    <row r="107" spans="1:7" s="8" customFormat="1" ht="37.5" x14ac:dyDescent="0.25">
      <c r="A107" s="19">
        <v>905</v>
      </c>
      <c r="B107" s="1" t="s">
        <v>78</v>
      </c>
      <c r="C107" s="23" t="s">
        <v>194</v>
      </c>
      <c r="D107" s="153">
        <v>-7773</v>
      </c>
      <c r="E107" s="153">
        <v>2823</v>
      </c>
      <c r="F107" s="153">
        <f>E107</f>
        <v>2823</v>
      </c>
      <c r="G107" s="115"/>
    </row>
    <row r="108" spans="1:7" s="8" customFormat="1" x14ac:dyDescent="0.25">
      <c r="A108" s="19"/>
      <c r="B108" s="1" t="s">
        <v>79</v>
      </c>
      <c r="C108" s="24" t="s">
        <v>195</v>
      </c>
      <c r="D108" s="158">
        <f>D109+D124+D126+D129</f>
        <v>3584</v>
      </c>
      <c r="E108" s="158">
        <f t="shared" ref="E108:F108" si="29">E109+E124+E126+E129</f>
        <v>3584</v>
      </c>
      <c r="F108" s="158">
        <f t="shared" si="29"/>
        <v>3584</v>
      </c>
      <c r="G108" s="115"/>
    </row>
    <row r="109" spans="1:7" s="8" customFormat="1" ht="37.5" x14ac:dyDescent="0.25">
      <c r="A109" s="19"/>
      <c r="B109" s="1" t="s">
        <v>436</v>
      </c>
      <c r="C109" s="149" t="s">
        <v>435</v>
      </c>
      <c r="D109" s="164">
        <f>D110+D112+D114+D116+D118+D120+D122</f>
        <v>2041</v>
      </c>
      <c r="E109" s="164">
        <f t="shared" ref="E109:F109" si="30">E110+E112+E114+E116+E118+E120+E122</f>
        <v>2041</v>
      </c>
      <c r="F109" s="164">
        <f t="shared" si="30"/>
        <v>2041</v>
      </c>
      <c r="G109" s="115"/>
    </row>
    <row r="110" spans="1:7" s="8" customFormat="1" ht="56.25" x14ac:dyDescent="0.25">
      <c r="A110" s="19"/>
      <c r="B110" s="1" t="s">
        <v>437</v>
      </c>
      <c r="C110" s="119" t="s">
        <v>438</v>
      </c>
      <c r="D110" s="164">
        <f>D111</f>
        <v>257</v>
      </c>
      <c r="E110" s="164">
        <f t="shared" ref="E110:F110" si="31">E111</f>
        <v>257</v>
      </c>
      <c r="F110" s="164">
        <f t="shared" si="31"/>
        <v>257</v>
      </c>
      <c r="G110" s="115"/>
    </row>
    <row r="111" spans="1:7" s="8" customFormat="1" ht="77.25" customHeight="1" x14ac:dyDescent="0.25">
      <c r="A111" s="67" t="s">
        <v>422</v>
      </c>
      <c r="B111" s="1" t="s">
        <v>420</v>
      </c>
      <c r="C111" s="148" t="s">
        <v>419</v>
      </c>
      <c r="D111" s="165">
        <f>255+2</f>
        <v>257</v>
      </c>
      <c r="E111" s="165">
        <f>255+2</f>
        <v>257</v>
      </c>
      <c r="F111" s="165">
        <f>255+2</f>
        <v>257</v>
      </c>
      <c r="G111" s="133" t="s">
        <v>428</v>
      </c>
    </row>
    <row r="112" spans="1:7" s="8" customFormat="1" ht="75" x14ac:dyDescent="0.25">
      <c r="A112" s="67"/>
      <c r="B112" s="1" t="s">
        <v>439</v>
      </c>
      <c r="C112" s="119" t="s">
        <v>440</v>
      </c>
      <c r="D112" s="166">
        <f>D113</f>
        <v>1391</v>
      </c>
      <c r="E112" s="166">
        <f t="shared" ref="E112:F112" si="32">E113</f>
        <v>1391</v>
      </c>
      <c r="F112" s="166">
        <f t="shared" si="32"/>
        <v>1391</v>
      </c>
      <c r="G112" s="133"/>
    </row>
    <row r="113" spans="1:7" s="8" customFormat="1" ht="87" customHeight="1" x14ac:dyDescent="0.25">
      <c r="A113" s="67" t="s">
        <v>424</v>
      </c>
      <c r="B113" s="1" t="s">
        <v>414</v>
      </c>
      <c r="C113" s="100" t="s">
        <v>413</v>
      </c>
      <c r="D113" s="154">
        <f>1376+15</f>
        <v>1391</v>
      </c>
      <c r="E113" s="154">
        <f>1376+15</f>
        <v>1391</v>
      </c>
      <c r="F113" s="154">
        <f>1376+15</f>
        <v>1391</v>
      </c>
      <c r="G113" s="132" t="s">
        <v>427</v>
      </c>
    </row>
    <row r="114" spans="1:7" s="8" customFormat="1" ht="56.25" x14ac:dyDescent="0.25">
      <c r="A114" s="67"/>
      <c r="B114" s="1" t="s">
        <v>441</v>
      </c>
      <c r="C114" s="25" t="s">
        <v>442</v>
      </c>
      <c r="D114" s="153">
        <f>D115</f>
        <v>8</v>
      </c>
      <c r="E114" s="153">
        <f t="shared" ref="E114:F114" si="33">E115</f>
        <v>8</v>
      </c>
      <c r="F114" s="153">
        <f t="shared" si="33"/>
        <v>8</v>
      </c>
      <c r="G114" s="132"/>
    </row>
    <row r="115" spans="1:7" s="8" customFormat="1" ht="75" x14ac:dyDescent="0.25">
      <c r="A115" s="67">
        <v>900</v>
      </c>
      <c r="B115" s="1" t="s">
        <v>425</v>
      </c>
      <c r="C115" s="100" t="s">
        <v>426</v>
      </c>
      <c r="D115" s="154">
        <v>8</v>
      </c>
      <c r="E115" s="154">
        <v>8</v>
      </c>
      <c r="F115" s="154">
        <v>8</v>
      </c>
      <c r="G115" s="115"/>
    </row>
    <row r="116" spans="1:7" s="8" customFormat="1" ht="37.5" x14ac:dyDescent="0.25">
      <c r="A116" s="67"/>
      <c r="B116" s="1" t="s">
        <v>443</v>
      </c>
      <c r="C116" s="25" t="s">
        <v>444</v>
      </c>
      <c r="D116" s="153">
        <f>D117</f>
        <v>20</v>
      </c>
      <c r="E116" s="153">
        <f t="shared" ref="E116:F116" si="34">E117</f>
        <v>20</v>
      </c>
      <c r="F116" s="153">
        <f t="shared" si="34"/>
        <v>20</v>
      </c>
      <c r="G116" s="115"/>
    </row>
    <row r="117" spans="1:7" s="8" customFormat="1" ht="75" x14ac:dyDescent="0.25">
      <c r="A117" s="19">
        <v>188</v>
      </c>
      <c r="B117" s="7" t="s">
        <v>416</v>
      </c>
      <c r="C117" s="100" t="s">
        <v>415</v>
      </c>
      <c r="D117" s="154">
        <v>20</v>
      </c>
      <c r="E117" s="154">
        <v>20</v>
      </c>
      <c r="F117" s="154">
        <v>20</v>
      </c>
      <c r="G117" s="115"/>
    </row>
    <row r="118" spans="1:7" s="8" customFormat="1" ht="56.25" x14ac:dyDescent="0.25">
      <c r="A118" s="19"/>
      <c r="B118" s="7" t="s">
        <v>445</v>
      </c>
      <c r="C118" s="25" t="s">
        <v>446</v>
      </c>
      <c r="D118" s="153">
        <f>D119</f>
        <v>291</v>
      </c>
      <c r="E118" s="153">
        <f t="shared" ref="E118:F118" si="35">E119</f>
        <v>291</v>
      </c>
      <c r="F118" s="153">
        <f t="shared" si="35"/>
        <v>291</v>
      </c>
      <c r="G118" s="115"/>
    </row>
    <row r="119" spans="1:7" s="8" customFormat="1" ht="86.25" customHeight="1" x14ac:dyDescent="0.25">
      <c r="A119" s="19">
        <v>141</v>
      </c>
      <c r="B119" s="7" t="s">
        <v>407</v>
      </c>
      <c r="C119" s="147" t="s">
        <v>408</v>
      </c>
      <c r="D119" s="154">
        <f>259+32</f>
        <v>291</v>
      </c>
      <c r="E119" s="154">
        <f>D119</f>
        <v>291</v>
      </c>
      <c r="F119" s="154">
        <f>E119</f>
        <v>291</v>
      </c>
      <c r="G119" s="115"/>
    </row>
    <row r="120" spans="1:7" s="8" customFormat="1" ht="56.25" x14ac:dyDescent="0.25">
      <c r="A120" s="19"/>
      <c r="B120" s="7" t="s">
        <v>447</v>
      </c>
      <c r="C120" s="28" t="s">
        <v>448</v>
      </c>
      <c r="D120" s="153">
        <f>D121</f>
        <v>2</v>
      </c>
      <c r="E120" s="153">
        <f t="shared" ref="E120:F120" si="36">E121</f>
        <v>2</v>
      </c>
      <c r="F120" s="153">
        <f t="shared" si="36"/>
        <v>2</v>
      </c>
      <c r="G120" s="115"/>
    </row>
    <row r="121" spans="1:7" s="8" customFormat="1" ht="75" x14ac:dyDescent="0.25">
      <c r="A121" s="19">
        <v>900</v>
      </c>
      <c r="B121" s="7" t="s">
        <v>429</v>
      </c>
      <c r="C121" s="100" t="s">
        <v>430</v>
      </c>
      <c r="D121" s="154">
        <v>2</v>
      </c>
      <c r="E121" s="154">
        <v>2</v>
      </c>
      <c r="F121" s="154">
        <v>2</v>
      </c>
      <c r="G121" s="115"/>
    </row>
    <row r="122" spans="1:7" s="8" customFormat="1" ht="56.25" x14ac:dyDescent="0.25">
      <c r="A122" s="19"/>
      <c r="B122" s="7" t="s">
        <v>451</v>
      </c>
      <c r="C122" s="25" t="s">
        <v>452</v>
      </c>
      <c r="D122" s="153">
        <f>D123</f>
        <v>72</v>
      </c>
      <c r="E122" s="153">
        <f t="shared" ref="E122:F122" si="37">E123</f>
        <v>72</v>
      </c>
      <c r="F122" s="153">
        <f t="shared" si="37"/>
        <v>72</v>
      </c>
      <c r="G122" s="115"/>
    </row>
    <row r="123" spans="1:7" s="8" customFormat="1" ht="75" x14ac:dyDescent="0.25">
      <c r="A123" s="19">
        <v>900</v>
      </c>
      <c r="B123" s="7" t="s">
        <v>431</v>
      </c>
      <c r="C123" s="147" t="s">
        <v>432</v>
      </c>
      <c r="D123" s="154">
        <v>72</v>
      </c>
      <c r="E123" s="154">
        <v>72</v>
      </c>
      <c r="F123" s="154">
        <v>72</v>
      </c>
      <c r="G123" s="115"/>
    </row>
    <row r="124" spans="1:7" s="8" customFormat="1" ht="37.5" x14ac:dyDescent="0.25">
      <c r="A124" s="19"/>
      <c r="B124" s="7" t="s">
        <v>449</v>
      </c>
      <c r="C124" s="28" t="s">
        <v>450</v>
      </c>
      <c r="D124" s="153">
        <f>D125</f>
        <v>53</v>
      </c>
      <c r="E124" s="153">
        <f t="shared" ref="E124:F124" si="38">E125</f>
        <v>53</v>
      </c>
      <c r="F124" s="153">
        <f t="shared" si="38"/>
        <v>53</v>
      </c>
      <c r="G124" s="115"/>
    </row>
    <row r="125" spans="1:7" s="8" customFormat="1" ht="37.5" x14ac:dyDescent="0.25">
      <c r="A125" s="19">
        <v>900</v>
      </c>
      <c r="B125" s="1" t="s">
        <v>421</v>
      </c>
      <c r="C125" s="28" t="s">
        <v>423</v>
      </c>
      <c r="D125" s="153">
        <v>53</v>
      </c>
      <c r="E125" s="153">
        <v>53</v>
      </c>
      <c r="F125" s="153">
        <v>53</v>
      </c>
      <c r="G125" s="115"/>
    </row>
    <row r="126" spans="1:7" s="8" customFormat="1" x14ac:dyDescent="0.25">
      <c r="A126" s="19"/>
      <c r="B126" s="1" t="s">
        <v>453</v>
      </c>
      <c r="C126" s="28" t="s">
        <v>454</v>
      </c>
      <c r="D126" s="153">
        <f>D127+D128</f>
        <v>240</v>
      </c>
      <c r="E126" s="153">
        <f t="shared" ref="E126:F126" si="39">E127+E128</f>
        <v>240</v>
      </c>
      <c r="F126" s="153">
        <f t="shared" si="39"/>
        <v>240</v>
      </c>
      <c r="G126" s="115"/>
    </row>
    <row r="127" spans="1:7" s="8" customFormat="1" ht="37.5" x14ac:dyDescent="0.25">
      <c r="A127" s="19">
        <v>919</v>
      </c>
      <c r="B127" s="1" t="s">
        <v>409</v>
      </c>
      <c r="C127" s="147" t="s">
        <v>410</v>
      </c>
      <c r="D127" s="154">
        <v>180</v>
      </c>
      <c r="E127" s="154">
        <f>D127</f>
        <v>180</v>
      </c>
      <c r="F127" s="154">
        <f>E127</f>
        <v>180</v>
      </c>
      <c r="G127" s="115"/>
    </row>
    <row r="128" spans="1:7" s="8" customFormat="1" ht="56.25" x14ac:dyDescent="0.25">
      <c r="A128" s="19">
        <v>919</v>
      </c>
      <c r="B128" s="1" t="s">
        <v>411</v>
      </c>
      <c r="C128" s="147" t="s">
        <v>412</v>
      </c>
      <c r="D128" s="154">
        <v>60</v>
      </c>
      <c r="E128" s="154">
        <v>60</v>
      </c>
      <c r="F128" s="154">
        <f>E128</f>
        <v>60</v>
      </c>
      <c r="G128" s="115"/>
    </row>
    <row r="129" spans="1:7" s="8" customFormat="1" x14ac:dyDescent="0.25">
      <c r="A129" s="19"/>
      <c r="B129" s="1" t="s">
        <v>457</v>
      </c>
      <c r="C129" s="28" t="s">
        <v>458</v>
      </c>
      <c r="D129" s="153">
        <f>D130</f>
        <v>1250</v>
      </c>
      <c r="E129" s="153">
        <f t="shared" ref="E129:F129" si="40">E130</f>
        <v>1250</v>
      </c>
      <c r="F129" s="153">
        <f t="shared" si="40"/>
        <v>1250</v>
      </c>
      <c r="G129" s="115"/>
    </row>
    <row r="130" spans="1:7" s="8" customFormat="1" x14ac:dyDescent="0.25">
      <c r="A130" s="19"/>
      <c r="B130" s="1" t="s">
        <v>455</v>
      </c>
      <c r="C130" s="28" t="s">
        <v>456</v>
      </c>
      <c r="D130" s="153">
        <f>D131</f>
        <v>1250</v>
      </c>
      <c r="E130" s="153">
        <f t="shared" ref="E130:F130" si="41">E131</f>
        <v>1250</v>
      </c>
      <c r="F130" s="153">
        <f t="shared" si="41"/>
        <v>1250</v>
      </c>
      <c r="G130" s="115"/>
    </row>
    <row r="131" spans="1:7" s="8" customFormat="1" ht="56.25" x14ac:dyDescent="0.25">
      <c r="A131" s="19">
        <v>919</v>
      </c>
      <c r="B131" s="7" t="s">
        <v>417</v>
      </c>
      <c r="C131" s="100" t="s">
        <v>418</v>
      </c>
      <c r="D131" s="154">
        <v>1250</v>
      </c>
      <c r="E131" s="154">
        <v>1250</v>
      </c>
      <c r="F131" s="154">
        <v>1250</v>
      </c>
      <c r="G131" s="115"/>
    </row>
    <row r="132" spans="1:7" s="6" customFormat="1" ht="39" hidden="1" customHeight="1" x14ac:dyDescent="0.25">
      <c r="A132" s="69"/>
      <c r="B132" s="120" t="s">
        <v>324</v>
      </c>
      <c r="C132" s="125" t="s">
        <v>325</v>
      </c>
      <c r="D132" s="167"/>
      <c r="E132" s="167"/>
      <c r="F132" s="167"/>
      <c r="G132" s="115"/>
    </row>
    <row r="133" spans="1:7" s="49" customFormat="1" ht="25.5" customHeight="1" x14ac:dyDescent="0.35">
      <c r="A133" s="33"/>
      <c r="B133" s="7"/>
      <c r="C133" s="34" t="s">
        <v>326</v>
      </c>
      <c r="D133" s="155">
        <f>D9+D66</f>
        <v>603326.6</v>
      </c>
      <c r="E133" s="155">
        <f>E9+E66</f>
        <v>610817.69999999995</v>
      </c>
      <c r="F133" s="155">
        <f>F9+F66</f>
        <v>625699.69999999995</v>
      </c>
      <c r="G133" s="115"/>
    </row>
    <row r="134" spans="1:7" s="2" customFormat="1" ht="21" x14ac:dyDescent="0.35">
      <c r="A134" s="33"/>
      <c r="B134" s="7" t="s">
        <v>80</v>
      </c>
      <c r="C134" s="34" t="s">
        <v>196</v>
      </c>
      <c r="D134" s="155">
        <f>D135+D228++D230</f>
        <v>1955387.7999999998</v>
      </c>
      <c r="E134" s="155">
        <f>E135+E228++E230</f>
        <v>1568260.9000000001</v>
      </c>
      <c r="F134" s="155">
        <f>F135+F228++F230</f>
        <v>1523097.8</v>
      </c>
      <c r="G134" s="134" t="s">
        <v>433</v>
      </c>
    </row>
    <row r="135" spans="1:7" s="2" customFormat="1" ht="21" x14ac:dyDescent="0.35">
      <c r="A135" s="33"/>
      <c r="B135" s="7" t="s">
        <v>81</v>
      </c>
      <c r="C135" s="35" t="s">
        <v>197</v>
      </c>
      <c r="D135" s="155">
        <f>D136+D141+D161+D221</f>
        <v>1955265.9</v>
      </c>
      <c r="E135" s="155">
        <f>E136+E141+E161+E221</f>
        <v>1568183.7000000002</v>
      </c>
      <c r="F135" s="155">
        <f>F136+F141+F161+F221</f>
        <v>1523020.6</v>
      </c>
      <c r="G135" s="134"/>
    </row>
    <row r="136" spans="1:7" x14ac:dyDescent="0.25">
      <c r="A136" s="19">
        <v>855</v>
      </c>
      <c r="B136" s="7" t="s">
        <v>327</v>
      </c>
      <c r="C136" s="24" t="s">
        <v>260</v>
      </c>
      <c r="D136" s="158">
        <f t="shared" ref="D136:F136" si="42">D137+D140</f>
        <v>669169</v>
      </c>
      <c r="E136" s="158">
        <f t="shared" si="42"/>
        <v>281553</v>
      </c>
      <c r="F136" s="158">
        <f t="shared" si="42"/>
        <v>225264</v>
      </c>
      <c r="G136" s="134"/>
    </row>
    <row r="137" spans="1:7" x14ac:dyDescent="0.25">
      <c r="A137" s="19">
        <v>855</v>
      </c>
      <c r="B137" s="1" t="s">
        <v>328</v>
      </c>
      <c r="C137" s="25" t="s">
        <v>198</v>
      </c>
      <c r="D137" s="158">
        <f t="shared" ref="D137:F137" si="43">D138+D139</f>
        <v>669169</v>
      </c>
      <c r="E137" s="158">
        <f t="shared" si="43"/>
        <v>281553</v>
      </c>
      <c r="F137" s="158">
        <f t="shared" si="43"/>
        <v>225264</v>
      </c>
      <c r="G137" s="134"/>
    </row>
    <row r="138" spans="1:7" ht="37.5" x14ac:dyDescent="0.3">
      <c r="A138" s="19">
        <v>855</v>
      </c>
      <c r="B138" s="1"/>
      <c r="C138" s="36" t="s">
        <v>268</v>
      </c>
      <c r="D138" s="154">
        <v>669169</v>
      </c>
      <c r="E138" s="154">
        <v>281553</v>
      </c>
      <c r="F138" s="154">
        <v>225264</v>
      </c>
      <c r="G138" s="134">
        <v>12</v>
      </c>
    </row>
    <row r="139" spans="1:7" hidden="1" x14ac:dyDescent="0.3">
      <c r="A139" s="19">
        <v>855</v>
      </c>
      <c r="B139" s="123"/>
      <c r="C139" s="126" t="s">
        <v>199</v>
      </c>
      <c r="D139" s="161">
        <v>0</v>
      </c>
      <c r="E139" s="161">
        <v>0</v>
      </c>
      <c r="F139" s="161">
        <v>0</v>
      </c>
      <c r="G139" s="134"/>
    </row>
    <row r="140" spans="1:7" s="4" customFormat="1" hidden="1" x14ac:dyDescent="0.25">
      <c r="A140" s="19">
        <v>855</v>
      </c>
      <c r="B140" s="120" t="s">
        <v>329</v>
      </c>
      <c r="C140" s="121" t="s">
        <v>200</v>
      </c>
      <c r="D140" s="161">
        <v>0</v>
      </c>
      <c r="E140" s="161">
        <v>0</v>
      </c>
      <c r="F140" s="160">
        <v>0</v>
      </c>
      <c r="G140" s="134"/>
    </row>
    <row r="141" spans="1:7" s="37" customFormat="1" ht="37.5" x14ac:dyDescent="0.3">
      <c r="A141" s="19"/>
      <c r="B141" s="7" t="s">
        <v>330</v>
      </c>
      <c r="C141" s="20" t="s">
        <v>331</v>
      </c>
      <c r="D141" s="158">
        <f t="shared" ref="D141:F141" si="44">SUM(D142:D149)</f>
        <v>36223.599999999999</v>
      </c>
      <c r="E141" s="158">
        <f t="shared" si="44"/>
        <v>36218.6</v>
      </c>
      <c r="F141" s="158">
        <f t="shared" si="44"/>
        <v>40869.599999999999</v>
      </c>
      <c r="G141" s="134"/>
    </row>
    <row r="142" spans="1:7" ht="56.25" x14ac:dyDescent="0.3">
      <c r="A142" s="19">
        <v>919</v>
      </c>
      <c r="B142" s="7" t="s">
        <v>332</v>
      </c>
      <c r="C142" s="21" t="s">
        <v>201</v>
      </c>
      <c r="D142" s="153">
        <v>30000</v>
      </c>
      <c r="E142" s="153">
        <v>30000</v>
      </c>
      <c r="F142" s="153">
        <v>34651</v>
      </c>
      <c r="G142" s="134">
        <v>24</v>
      </c>
    </row>
    <row r="143" spans="1:7" ht="75" hidden="1" x14ac:dyDescent="0.3">
      <c r="A143" s="19">
        <v>900</v>
      </c>
      <c r="B143" s="127" t="s">
        <v>333</v>
      </c>
      <c r="C143" s="128" t="s">
        <v>334</v>
      </c>
      <c r="D143" s="160"/>
      <c r="E143" s="160"/>
      <c r="F143" s="160"/>
      <c r="G143" s="135"/>
    </row>
    <row r="144" spans="1:7" ht="93.75" hidden="1" x14ac:dyDescent="0.3">
      <c r="A144" s="19">
        <v>900</v>
      </c>
      <c r="B144" s="127" t="s">
        <v>335</v>
      </c>
      <c r="C144" s="128" t="s">
        <v>336</v>
      </c>
      <c r="D144" s="160"/>
      <c r="E144" s="160"/>
      <c r="F144" s="160"/>
      <c r="G144" s="135"/>
    </row>
    <row r="145" spans="1:7" ht="37.5" hidden="1" x14ac:dyDescent="0.25">
      <c r="A145" s="19">
        <v>911</v>
      </c>
      <c r="B145" s="120" t="s">
        <v>82</v>
      </c>
      <c r="C145" s="121" t="s">
        <v>202</v>
      </c>
      <c r="D145" s="160"/>
      <c r="E145" s="160"/>
      <c r="F145" s="160"/>
      <c r="G145" s="135"/>
    </row>
    <row r="146" spans="1:7" ht="37.5" hidden="1" x14ac:dyDescent="0.25">
      <c r="A146" s="19">
        <v>900</v>
      </c>
      <c r="B146" s="120" t="s">
        <v>282</v>
      </c>
      <c r="C146" s="121" t="s">
        <v>283</v>
      </c>
      <c r="D146" s="160"/>
      <c r="E146" s="160"/>
      <c r="F146" s="160"/>
      <c r="G146" s="135"/>
    </row>
    <row r="147" spans="1:7" ht="56.25" hidden="1" x14ac:dyDescent="0.3">
      <c r="A147" s="19">
        <v>919</v>
      </c>
      <c r="B147" s="120" t="s">
        <v>337</v>
      </c>
      <c r="C147" s="128" t="s">
        <v>203</v>
      </c>
      <c r="D147" s="160"/>
      <c r="E147" s="160"/>
      <c r="F147" s="160"/>
      <c r="G147" s="135"/>
    </row>
    <row r="148" spans="1:7" ht="37.5" hidden="1" x14ac:dyDescent="0.3">
      <c r="A148" s="19">
        <v>904</v>
      </c>
      <c r="B148" s="120" t="s">
        <v>338</v>
      </c>
      <c r="C148" s="128" t="s">
        <v>339</v>
      </c>
      <c r="D148" s="160"/>
      <c r="E148" s="160"/>
      <c r="F148" s="160"/>
      <c r="G148" s="135"/>
    </row>
    <row r="149" spans="1:7" s="3" customFormat="1" x14ac:dyDescent="0.25">
      <c r="A149" s="19"/>
      <c r="B149" s="1" t="s">
        <v>340</v>
      </c>
      <c r="C149" s="25" t="s">
        <v>204</v>
      </c>
      <c r="D149" s="168">
        <f t="shared" ref="D149:F149" si="45">SUM(D150:D160)</f>
        <v>6223.6</v>
      </c>
      <c r="E149" s="168">
        <f t="shared" si="45"/>
        <v>6218.6</v>
      </c>
      <c r="F149" s="168">
        <f t="shared" si="45"/>
        <v>6218.6</v>
      </c>
      <c r="G149" s="134"/>
    </row>
    <row r="150" spans="1:7" x14ac:dyDescent="0.25">
      <c r="A150" s="19">
        <v>900</v>
      </c>
      <c r="B150" s="137" t="s">
        <v>83</v>
      </c>
      <c r="C150" s="23" t="s">
        <v>205</v>
      </c>
      <c r="D150" s="153">
        <v>219.6</v>
      </c>
      <c r="E150" s="153">
        <v>219.6</v>
      </c>
      <c r="F150" s="153">
        <v>219.6</v>
      </c>
      <c r="G150" s="134">
        <v>28</v>
      </c>
    </row>
    <row r="151" spans="1:7" s="136" customFormat="1" hidden="1" x14ac:dyDescent="0.25">
      <c r="A151" s="19">
        <v>904</v>
      </c>
      <c r="B151" s="137" t="s">
        <v>341</v>
      </c>
      <c r="C151" s="122" t="s">
        <v>342</v>
      </c>
      <c r="D151" s="160"/>
      <c r="E151" s="160"/>
      <c r="F151" s="160"/>
      <c r="G151" s="135"/>
    </row>
    <row r="152" spans="1:7" x14ac:dyDescent="0.25">
      <c r="A152" s="19">
        <v>911</v>
      </c>
      <c r="B152" s="137" t="s">
        <v>84</v>
      </c>
      <c r="C152" s="23" t="s">
        <v>206</v>
      </c>
      <c r="D152" s="153">
        <v>1209</v>
      </c>
      <c r="E152" s="153">
        <v>1209</v>
      </c>
      <c r="F152" s="153">
        <v>1209</v>
      </c>
      <c r="G152" s="134">
        <v>27</v>
      </c>
    </row>
    <row r="153" spans="1:7" ht="37.5" x14ac:dyDescent="0.25">
      <c r="A153" s="19">
        <v>911</v>
      </c>
      <c r="B153" s="137" t="s">
        <v>85</v>
      </c>
      <c r="C153" s="23" t="s">
        <v>207</v>
      </c>
      <c r="D153" s="153">
        <v>365</v>
      </c>
      <c r="E153" s="153">
        <v>365</v>
      </c>
      <c r="F153" s="153">
        <v>365</v>
      </c>
      <c r="G153" s="134">
        <v>25</v>
      </c>
    </row>
    <row r="154" spans="1:7" s="136" customFormat="1" hidden="1" x14ac:dyDescent="0.25">
      <c r="A154" s="19">
        <v>911</v>
      </c>
      <c r="B154" s="137" t="s">
        <v>86</v>
      </c>
      <c r="C154" s="122" t="s">
        <v>208</v>
      </c>
      <c r="D154" s="160"/>
      <c r="E154" s="160"/>
      <c r="F154" s="160"/>
      <c r="G154" s="135"/>
    </row>
    <row r="155" spans="1:7" x14ac:dyDescent="0.25">
      <c r="A155" s="19">
        <v>911</v>
      </c>
      <c r="B155" s="137" t="s">
        <v>87</v>
      </c>
      <c r="C155" s="23" t="s">
        <v>209</v>
      </c>
      <c r="D155" s="153">
        <v>5</v>
      </c>
      <c r="E155" s="153">
        <v>0</v>
      </c>
      <c r="F155" s="153">
        <v>0</v>
      </c>
      <c r="G155" s="134">
        <v>25</v>
      </c>
    </row>
    <row r="156" spans="1:7" s="136" customFormat="1" hidden="1" x14ac:dyDescent="0.25">
      <c r="A156" s="19">
        <v>911</v>
      </c>
      <c r="B156" s="137" t="s">
        <v>343</v>
      </c>
      <c r="C156" s="122" t="s">
        <v>344</v>
      </c>
      <c r="D156" s="160"/>
      <c r="E156" s="160"/>
      <c r="F156" s="160"/>
      <c r="G156" s="135"/>
    </row>
    <row r="157" spans="1:7" s="136" customFormat="1" hidden="1" x14ac:dyDescent="0.25">
      <c r="A157" s="19">
        <v>911</v>
      </c>
      <c r="B157" s="137" t="s">
        <v>345</v>
      </c>
      <c r="C157" s="122" t="s">
        <v>346</v>
      </c>
      <c r="D157" s="160"/>
      <c r="E157" s="160"/>
      <c r="F157" s="160"/>
      <c r="G157" s="135"/>
    </row>
    <row r="158" spans="1:7" ht="37.5" x14ac:dyDescent="0.25">
      <c r="A158" s="19">
        <v>913</v>
      </c>
      <c r="B158" s="137" t="s">
        <v>88</v>
      </c>
      <c r="C158" s="23" t="s">
        <v>404</v>
      </c>
      <c r="D158" s="153">
        <v>4425</v>
      </c>
      <c r="E158" s="153">
        <v>4425</v>
      </c>
      <c r="F158" s="153">
        <v>4425</v>
      </c>
      <c r="G158" s="134">
        <v>31</v>
      </c>
    </row>
    <row r="159" spans="1:7" s="136" customFormat="1" hidden="1" x14ac:dyDescent="0.25">
      <c r="A159" s="19">
        <v>913</v>
      </c>
      <c r="B159" s="127" t="s">
        <v>278</v>
      </c>
      <c r="C159" s="122" t="s">
        <v>347</v>
      </c>
      <c r="D159" s="160"/>
      <c r="E159" s="160"/>
      <c r="F159" s="160"/>
      <c r="G159" s="135"/>
    </row>
    <row r="160" spans="1:7" s="136" customFormat="1" hidden="1" x14ac:dyDescent="0.25">
      <c r="A160" s="19">
        <v>919</v>
      </c>
      <c r="B160" s="127" t="s">
        <v>290</v>
      </c>
      <c r="C160" s="122" t="s">
        <v>291</v>
      </c>
      <c r="D160" s="160"/>
      <c r="E160" s="160"/>
      <c r="F160" s="160"/>
      <c r="G160" s="135"/>
    </row>
    <row r="161" spans="1:7" x14ac:dyDescent="0.25">
      <c r="A161" s="19"/>
      <c r="B161" s="7" t="s">
        <v>348</v>
      </c>
      <c r="C161" s="24" t="s">
        <v>210</v>
      </c>
      <c r="D161" s="158">
        <f>SUM(D162:D180)</f>
        <v>1249873.3</v>
      </c>
      <c r="E161" s="158">
        <f t="shared" ref="E161:F161" si="46">SUM(E162:E180)</f>
        <v>1250412.1000000001</v>
      </c>
      <c r="F161" s="158">
        <f t="shared" si="46"/>
        <v>1256887</v>
      </c>
      <c r="G161" s="134"/>
    </row>
    <row r="162" spans="1:7" ht="37.5" x14ac:dyDescent="0.25">
      <c r="A162" s="19">
        <v>915</v>
      </c>
      <c r="B162" s="1" t="s">
        <v>349</v>
      </c>
      <c r="C162" s="25" t="s">
        <v>211</v>
      </c>
      <c r="D162" s="153">
        <v>260</v>
      </c>
      <c r="E162" s="153">
        <v>260</v>
      </c>
      <c r="F162" s="153">
        <v>260</v>
      </c>
      <c r="G162" s="134">
        <v>41</v>
      </c>
    </row>
    <row r="163" spans="1:7" s="136" customFormat="1" ht="38.25" hidden="1" customHeight="1" x14ac:dyDescent="0.3">
      <c r="A163" s="19">
        <v>915</v>
      </c>
      <c r="B163" s="120" t="s">
        <v>350</v>
      </c>
      <c r="C163" s="128" t="s">
        <v>212</v>
      </c>
      <c r="D163" s="160"/>
      <c r="E163" s="160"/>
      <c r="F163" s="160"/>
      <c r="G163" s="135"/>
    </row>
    <row r="164" spans="1:7" ht="37.5" x14ac:dyDescent="0.3">
      <c r="A164" s="19">
        <v>911</v>
      </c>
      <c r="B164" s="1" t="s">
        <v>351</v>
      </c>
      <c r="C164" s="21" t="s">
        <v>213</v>
      </c>
      <c r="D164" s="153">
        <v>39680</v>
      </c>
      <c r="E164" s="153">
        <v>39680</v>
      </c>
      <c r="F164" s="153">
        <v>39680</v>
      </c>
      <c r="G164" s="134">
        <v>62</v>
      </c>
    </row>
    <row r="165" spans="1:7" ht="63.75" customHeight="1" x14ac:dyDescent="0.3">
      <c r="A165" s="19">
        <v>911</v>
      </c>
      <c r="B165" s="1" t="s">
        <v>352</v>
      </c>
      <c r="C165" s="21" t="s">
        <v>214</v>
      </c>
      <c r="D165" s="153">
        <v>2260.1</v>
      </c>
      <c r="E165" s="153">
        <v>2260.1</v>
      </c>
      <c r="F165" s="153">
        <v>2260.1</v>
      </c>
      <c r="G165" s="134">
        <v>53</v>
      </c>
    </row>
    <row r="166" spans="1:7" ht="56.25" x14ac:dyDescent="0.3">
      <c r="A166" s="19">
        <v>905</v>
      </c>
      <c r="B166" s="1" t="s">
        <v>353</v>
      </c>
      <c r="C166" s="21" t="s">
        <v>354</v>
      </c>
      <c r="D166" s="153">
        <v>58382</v>
      </c>
      <c r="E166" s="153">
        <v>58382</v>
      </c>
      <c r="F166" s="153">
        <v>58382</v>
      </c>
      <c r="G166" s="134">
        <v>59</v>
      </c>
    </row>
    <row r="167" spans="1:7" s="136" customFormat="1" ht="37.5" hidden="1" x14ac:dyDescent="0.25">
      <c r="A167" s="19">
        <v>915</v>
      </c>
      <c r="B167" s="120" t="s">
        <v>355</v>
      </c>
      <c r="C167" s="121" t="s">
        <v>215</v>
      </c>
      <c r="D167" s="160"/>
      <c r="E167" s="160"/>
      <c r="F167" s="160"/>
      <c r="G167" s="135"/>
    </row>
    <row r="168" spans="1:7" ht="56.25" x14ac:dyDescent="0.3">
      <c r="A168" s="19">
        <v>900</v>
      </c>
      <c r="B168" s="1" t="s">
        <v>356</v>
      </c>
      <c r="C168" s="21" t="s">
        <v>269</v>
      </c>
      <c r="D168" s="153">
        <v>17</v>
      </c>
      <c r="E168" s="153">
        <v>18</v>
      </c>
      <c r="F168" s="153">
        <v>145</v>
      </c>
      <c r="G168" s="134">
        <v>66</v>
      </c>
    </row>
    <row r="169" spans="1:7" s="136" customFormat="1" ht="93.75" hidden="1" x14ac:dyDescent="0.3">
      <c r="A169" s="19">
        <v>900</v>
      </c>
      <c r="B169" s="120" t="s">
        <v>357</v>
      </c>
      <c r="C169" s="138" t="s">
        <v>358</v>
      </c>
      <c r="D169" s="160"/>
      <c r="E169" s="160"/>
      <c r="F169" s="160"/>
      <c r="G169" s="135"/>
    </row>
    <row r="170" spans="1:7" ht="56.25" x14ac:dyDescent="0.3">
      <c r="A170" s="19">
        <v>900</v>
      </c>
      <c r="B170" s="1" t="s">
        <v>359</v>
      </c>
      <c r="C170" s="21" t="s">
        <v>275</v>
      </c>
      <c r="D170" s="153">
        <v>2618.5</v>
      </c>
      <c r="E170" s="153">
        <v>0</v>
      </c>
      <c r="F170" s="153">
        <v>1309.3</v>
      </c>
      <c r="G170" s="134">
        <v>51</v>
      </c>
    </row>
    <row r="171" spans="1:7" s="136" customFormat="1" ht="56.25" hidden="1" x14ac:dyDescent="0.3">
      <c r="A171" s="19">
        <v>915</v>
      </c>
      <c r="B171" s="120" t="s">
        <v>360</v>
      </c>
      <c r="C171" s="138" t="s">
        <v>216</v>
      </c>
      <c r="D171" s="160"/>
      <c r="E171" s="160"/>
      <c r="F171" s="160"/>
      <c r="G171" s="135"/>
    </row>
    <row r="172" spans="1:7" s="136" customFormat="1" ht="56.25" hidden="1" x14ac:dyDescent="0.25">
      <c r="A172" s="19">
        <v>900</v>
      </c>
      <c r="B172" s="120" t="s">
        <v>361</v>
      </c>
      <c r="C172" s="139" t="s">
        <v>274</v>
      </c>
      <c r="D172" s="160"/>
      <c r="E172" s="160"/>
      <c r="F172" s="160"/>
      <c r="G172" s="135"/>
    </row>
    <row r="173" spans="1:7" s="136" customFormat="1" ht="56.25" hidden="1" x14ac:dyDescent="0.25">
      <c r="A173" s="19">
        <v>915</v>
      </c>
      <c r="B173" s="120" t="s">
        <v>362</v>
      </c>
      <c r="C173" s="121" t="s">
        <v>363</v>
      </c>
      <c r="D173" s="160"/>
      <c r="E173" s="160"/>
      <c r="F173" s="160"/>
      <c r="G173" s="135"/>
    </row>
    <row r="174" spans="1:7" s="136" customFormat="1" ht="37.5" hidden="1" x14ac:dyDescent="0.25">
      <c r="A174" s="19">
        <v>915</v>
      </c>
      <c r="B174" s="120" t="s">
        <v>364</v>
      </c>
      <c r="C174" s="121" t="s">
        <v>217</v>
      </c>
      <c r="D174" s="160"/>
      <c r="E174" s="160"/>
      <c r="F174" s="160"/>
      <c r="G174" s="135"/>
    </row>
    <row r="175" spans="1:7" s="140" customFormat="1" ht="37.5" hidden="1" x14ac:dyDescent="0.25">
      <c r="A175" s="19">
        <v>911</v>
      </c>
      <c r="B175" s="120" t="s">
        <v>365</v>
      </c>
      <c r="C175" s="121" t="s">
        <v>218</v>
      </c>
      <c r="D175" s="160"/>
      <c r="E175" s="160"/>
      <c r="F175" s="160"/>
      <c r="G175" s="135"/>
    </row>
    <row r="176" spans="1:7" ht="75" x14ac:dyDescent="0.25">
      <c r="A176" s="19">
        <v>915</v>
      </c>
      <c r="B176" s="1" t="s">
        <v>366</v>
      </c>
      <c r="C176" s="25" t="s">
        <v>219</v>
      </c>
      <c r="D176" s="153">
        <v>615</v>
      </c>
      <c r="E176" s="153">
        <v>634</v>
      </c>
      <c r="F176" s="153">
        <v>659</v>
      </c>
      <c r="G176" s="134">
        <v>42</v>
      </c>
    </row>
    <row r="177" spans="1:7" s="136" customFormat="1" ht="56.25" hidden="1" x14ac:dyDescent="0.25">
      <c r="A177" s="19">
        <v>915</v>
      </c>
      <c r="B177" s="120" t="s">
        <v>367</v>
      </c>
      <c r="C177" s="121" t="s">
        <v>220</v>
      </c>
      <c r="D177" s="160"/>
      <c r="E177" s="160"/>
      <c r="F177" s="160"/>
      <c r="G177" s="135"/>
    </row>
    <row r="178" spans="1:7" ht="75" x14ac:dyDescent="0.25">
      <c r="A178" s="19">
        <v>915</v>
      </c>
      <c r="B178" s="1" t="s">
        <v>368</v>
      </c>
      <c r="C178" s="40" t="s">
        <v>221</v>
      </c>
      <c r="D178" s="153">
        <v>48414</v>
      </c>
      <c r="E178" s="153">
        <v>49898</v>
      </c>
      <c r="F178" s="153">
        <v>51852</v>
      </c>
      <c r="G178" s="134">
        <v>39</v>
      </c>
    </row>
    <row r="179" spans="1:7" ht="40.5" customHeight="1" x14ac:dyDescent="0.3">
      <c r="A179" s="19">
        <v>915</v>
      </c>
      <c r="B179" s="1" t="s">
        <v>369</v>
      </c>
      <c r="C179" s="39" t="s">
        <v>276</v>
      </c>
      <c r="D179" s="153">
        <v>73264</v>
      </c>
      <c r="E179" s="153">
        <v>75462</v>
      </c>
      <c r="F179" s="153">
        <v>77723</v>
      </c>
      <c r="G179" s="134">
        <v>42</v>
      </c>
    </row>
    <row r="180" spans="1:7" s="5" customFormat="1" ht="37.5" x14ac:dyDescent="0.3">
      <c r="A180" s="41"/>
      <c r="B180" s="1" t="s">
        <v>370</v>
      </c>
      <c r="C180" s="20" t="s">
        <v>222</v>
      </c>
      <c r="D180" s="158">
        <f>SUM(D181:D220)</f>
        <v>1024362.7</v>
      </c>
      <c r="E180" s="158">
        <f>SUM(E181:E220)</f>
        <v>1023818</v>
      </c>
      <c r="F180" s="158">
        <f>SUM(F181:F220)</f>
        <v>1024616.6</v>
      </c>
      <c r="G180" s="134"/>
    </row>
    <row r="181" spans="1:7" ht="37.5" x14ac:dyDescent="0.3">
      <c r="A181" s="19">
        <v>855</v>
      </c>
      <c r="B181" s="137" t="s">
        <v>89</v>
      </c>
      <c r="C181" s="21" t="s">
        <v>223</v>
      </c>
      <c r="D181" s="153">
        <v>486.2</v>
      </c>
      <c r="E181" s="153">
        <v>486.2</v>
      </c>
      <c r="F181" s="153">
        <v>486.2</v>
      </c>
      <c r="G181" s="134">
        <v>56</v>
      </c>
    </row>
    <row r="182" spans="1:7" ht="37.5" x14ac:dyDescent="0.25">
      <c r="A182" s="19">
        <v>855</v>
      </c>
      <c r="B182" s="137" t="s">
        <v>91</v>
      </c>
      <c r="C182" s="42" t="s">
        <v>270</v>
      </c>
      <c r="D182" s="153">
        <v>1600</v>
      </c>
      <c r="E182" s="153">
        <v>1600</v>
      </c>
      <c r="F182" s="153">
        <v>1600</v>
      </c>
      <c r="G182" s="134">
        <v>60</v>
      </c>
    </row>
    <row r="183" spans="1:7" s="136" customFormat="1" hidden="1" x14ac:dyDescent="0.25">
      <c r="A183" s="19">
        <v>855</v>
      </c>
      <c r="B183" s="137" t="s">
        <v>92</v>
      </c>
      <c r="C183" s="121" t="s">
        <v>225</v>
      </c>
      <c r="D183" s="160"/>
      <c r="E183" s="160"/>
      <c r="F183" s="160"/>
      <c r="G183" s="135"/>
    </row>
    <row r="184" spans="1:7" ht="37.5" x14ac:dyDescent="0.3">
      <c r="A184" s="19">
        <v>855</v>
      </c>
      <c r="B184" s="137" t="s">
        <v>108</v>
      </c>
      <c r="C184" s="21" t="s">
        <v>239</v>
      </c>
      <c r="D184" s="153">
        <v>125</v>
      </c>
      <c r="E184" s="153">
        <v>125</v>
      </c>
      <c r="F184" s="153">
        <v>125</v>
      </c>
      <c r="G184" s="134">
        <v>50</v>
      </c>
    </row>
    <row r="185" spans="1:7" ht="37.5" x14ac:dyDescent="0.3">
      <c r="A185" s="19">
        <v>900</v>
      </c>
      <c r="B185" s="137" t="s">
        <v>287</v>
      </c>
      <c r="C185" s="43" t="s">
        <v>271</v>
      </c>
      <c r="D185" s="153">
        <v>21142.799999999999</v>
      </c>
      <c r="E185" s="153">
        <v>21142.799999999999</v>
      </c>
      <c r="F185" s="153">
        <v>21142.799999999999</v>
      </c>
      <c r="G185" s="134">
        <v>52</v>
      </c>
    </row>
    <row r="186" spans="1:7" x14ac:dyDescent="0.3">
      <c r="A186" s="19">
        <v>900</v>
      </c>
      <c r="B186" s="137" t="s">
        <v>113</v>
      </c>
      <c r="C186" s="21" t="s">
        <v>244</v>
      </c>
      <c r="D186" s="153">
        <v>115</v>
      </c>
      <c r="E186" s="153">
        <v>115</v>
      </c>
      <c r="F186" s="153">
        <v>115</v>
      </c>
      <c r="G186" s="134">
        <v>67</v>
      </c>
    </row>
    <row r="187" spans="1:7" ht="40.5" customHeight="1" x14ac:dyDescent="0.3">
      <c r="A187" s="19">
        <v>905</v>
      </c>
      <c r="B187" s="137" t="s">
        <v>114</v>
      </c>
      <c r="C187" s="21" t="s">
        <v>245</v>
      </c>
      <c r="D187" s="153">
        <v>24009</v>
      </c>
      <c r="E187" s="153">
        <v>24009</v>
      </c>
      <c r="F187" s="153">
        <v>24133</v>
      </c>
      <c r="G187" s="134">
        <v>61</v>
      </c>
    </row>
    <row r="188" spans="1:7" ht="37.5" x14ac:dyDescent="0.3">
      <c r="A188" s="19">
        <v>911</v>
      </c>
      <c r="B188" s="137" t="s">
        <v>90</v>
      </c>
      <c r="C188" s="21" t="s">
        <v>224</v>
      </c>
      <c r="D188" s="153">
        <v>326</v>
      </c>
      <c r="E188" s="153">
        <v>326</v>
      </c>
      <c r="F188" s="153">
        <v>325.89999999999998</v>
      </c>
      <c r="G188" s="134">
        <v>57</v>
      </c>
    </row>
    <row r="189" spans="1:7" ht="56.25" x14ac:dyDescent="0.25">
      <c r="A189" s="19">
        <v>911</v>
      </c>
      <c r="B189" s="137" t="s">
        <v>93</v>
      </c>
      <c r="C189" s="25" t="s">
        <v>371</v>
      </c>
      <c r="D189" s="153">
        <v>264200</v>
      </c>
      <c r="E189" s="153">
        <v>264200</v>
      </c>
      <c r="F189" s="153">
        <v>264200</v>
      </c>
      <c r="G189" s="134">
        <v>53</v>
      </c>
    </row>
    <row r="190" spans="1:7" ht="75" x14ac:dyDescent="0.25">
      <c r="A190" s="19">
        <v>911</v>
      </c>
      <c r="B190" s="137" t="s">
        <v>94</v>
      </c>
      <c r="C190" s="25" t="s">
        <v>372</v>
      </c>
      <c r="D190" s="153">
        <v>424840</v>
      </c>
      <c r="E190" s="153">
        <v>424840</v>
      </c>
      <c r="F190" s="153">
        <v>424840</v>
      </c>
      <c r="G190" s="134">
        <v>54</v>
      </c>
    </row>
    <row r="191" spans="1:7" ht="37.5" x14ac:dyDescent="0.3">
      <c r="A191" s="19">
        <v>911</v>
      </c>
      <c r="B191" s="137" t="s">
        <v>104</v>
      </c>
      <c r="C191" s="21" t="s">
        <v>235</v>
      </c>
      <c r="D191" s="153">
        <v>50379</v>
      </c>
      <c r="E191" s="153">
        <v>50379</v>
      </c>
      <c r="F191" s="153">
        <v>50379</v>
      </c>
      <c r="G191" s="134">
        <v>54</v>
      </c>
    </row>
    <row r="192" spans="1:7" ht="37.5" x14ac:dyDescent="0.3">
      <c r="A192" s="19">
        <v>911</v>
      </c>
      <c r="B192" s="137" t="s">
        <v>105</v>
      </c>
      <c r="C192" s="43" t="s">
        <v>236</v>
      </c>
      <c r="D192" s="153">
        <v>3880.1</v>
      </c>
      <c r="E192" s="153">
        <v>3880.1</v>
      </c>
      <c r="F192" s="153">
        <v>3880.1</v>
      </c>
      <c r="G192" s="134">
        <v>55</v>
      </c>
    </row>
    <row r="193" spans="1:7" ht="56.25" x14ac:dyDescent="0.3">
      <c r="A193" s="19">
        <v>911</v>
      </c>
      <c r="B193" s="137" t="s">
        <v>106</v>
      </c>
      <c r="C193" s="21" t="s">
        <v>237</v>
      </c>
      <c r="D193" s="153">
        <v>207</v>
      </c>
      <c r="E193" s="153">
        <v>207</v>
      </c>
      <c r="F193" s="153">
        <v>207</v>
      </c>
      <c r="G193" s="134">
        <v>58</v>
      </c>
    </row>
    <row r="194" spans="1:7" ht="37.5" x14ac:dyDescent="0.25">
      <c r="A194" s="19">
        <v>911</v>
      </c>
      <c r="B194" s="137" t="s">
        <v>107</v>
      </c>
      <c r="C194" s="25" t="s">
        <v>238</v>
      </c>
      <c r="D194" s="153">
        <v>570</v>
      </c>
      <c r="E194" s="153">
        <v>570</v>
      </c>
      <c r="F194" s="153">
        <v>570</v>
      </c>
      <c r="G194" s="134">
        <v>60</v>
      </c>
    </row>
    <row r="195" spans="1:7" ht="37.5" x14ac:dyDescent="0.25">
      <c r="A195" s="19">
        <v>911</v>
      </c>
      <c r="B195" s="137" t="s">
        <v>373</v>
      </c>
      <c r="C195" s="25" t="s">
        <v>218</v>
      </c>
      <c r="D195" s="153">
        <v>1200</v>
      </c>
      <c r="E195" s="153">
        <v>1310</v>
      </c>
      <c r="F195" s="153">
        <v>1330</v>
      </c>
      <c r="G195" s="134">
        <v>58</v>
      </c>
    </row>
    <row r="196" spans="1:7" x14ac:dyDescent="0.25">
      <c r="A196" s="19">
        <v>911</v>
      </c>
      <c r="B196" s="137" t="s">
        <v>115</v>
      </c>
      <c r="C196" s="25" t="s">
        <v>246</v>
      </c>
      <c r="D196" s="153">
        <v>2005</v>
      </c>
      <c r="E196" s="153">
        <v>2005</v>
      </c>
      <c r="F196" s="153">
        <v>2005</v>
      </c>
      <c r="G196" s="134">
        <v>62</v>
      </c>
    </row>
    <row r="197" spans="1:7" x14ac:dyDescent="0.25">
      <c r="A197" s="19">
        <v>911</v>
      </c>
      <c r="B197" s="137" t="s">
        <v>374</v>
      </c>
      <c r="C197" s="40" t="s">
        <v>208</v>
      </c>
      <c r="D197" s="153">
        <v>4445</v>
      </c>
      <c r="E197" s="153">
        <v>4445</v>
      </c>
      <c r="F197" s="153">
        <v>4445</v>
      </c>
      <c r="G197" s="134">
        <v>56</v>
      </c>
    </row>
    <row r="198" spans="1:7" x14ac:dyDescent="0.3">
      <c r="A198" s="19">
        <v>915</v>
      </c>
      <c r="B198" s="137" t="s">
        <v>95</v>
      </c>
      <c r="C198" s="21" t="s">
        <v>226</v>
      </c>
      <c r="D198" s="153">
        <v>2070</v>
      </c>
      <c r="E198" s="153">
        <v>2070</v>
      </c>
      <c r="F198" s="153">
        <v>2070</v>
      </c>
      <c r="G198" s="134">
        <v>43</v>
      </c>
    </row>
    <row r="199" spans="1:7" ht="75" x14ac:dyDescent="0.25">
      <c r="A199" s="19">
        <v>915</v>
      </c>
      <c r="B199" s="137" t="s">
        <v>96</v>
      </c>
      <c r="C199" s="25" t="s">
        <v>227</v>
      </c>
      <c r="D199" s="153">
        <v>36</v>
      </c>
      <c r="E199" s="153">
        <v>36</v>
      </c>
      <c r="F199" s="153">
        <v>36</v>
      </c>
      <c r="G199" s="134">
        <v>40</v>
      </c>
    </row>
    <row r="200" spans="1:7" s="136" customFormat="1" hidden="1" x14ac:dyDescent="0.25">
      <c r="A200" s="19">
        <v>915</v>
      </c>
      <c r="B200" s="137" t="s">
        <v>97</v>
      </c>
      <c r="C200" s="121" t="s">
        <v>228</v>
      </c>
      <c r="D200" s="160"/>
      <c r="E200" s="160"/>
      <c r="F200" s="160"/>
      <c r="G200" s="135"/>
    </row>
    <row r="201" spans="1:7" s="136" customFormat="1" hidden="1" x14ac:dyDescent="0.25">
      <c r="A201" s="19">
        <v>915</v>
      </c>
      <c r="B201" s="137" t="s">
        <v>98</v>
      </c>
      <c r="C201" s="121" t="s">
        <v>229</v>
      </c>
      <c r="D201" s="160"/>
      <c r="E201" s="160"/>
      <c r="F201" s="160"/>
      <c r="G201" s="135"/>
    </row>
    <row r="202" spans="1:7" ht="56.25" x14ac:dyDescent="0.25">
      <c r="A202" s="19">
        <v>915</v>
      </c>
      <c r="B202" s="137" t="s">
        <v>99</v>
      </c>
      <c r="C202" s="25" t="s">
        <v>230</v>
      </c>
      <c r="D202" s="153">
        <v>130196.4</v>
      </c>
      <c r="E202" s="153">
        <v>130196.4</v>
      </c>
      <c r="F202" s="153">
        <v>130196.4</v>
      </c>
      <c r="G202" s="134">
        <v>48</v>
      </c>
    </row>
    <row r="203" spans="1:7" ht="75" x14ac:dyDescent="0.25">
      <c r="A203" s="19">
        <v>915</v>
      </c>
      <c r="B203" s="137" t="s">
        <v>100</v>
      </c>
      <c r="C203" s="25" t="s">
        <v>231</v>
      </c>
      <c r="D203" s="153">
        <v>50530.6</v>
      </c>
      <c r="E203" s="153">
        <v>50530.6</v>
      </c>
      <c r="F203" s="153">
        <v>50530.6</v>
      </c>
      <c r="G203" s="134">
        <v>48</v>
      </c>
    </row>
    <row r="204" spans="1:7" s="136" customFormat="1" ht="56.25" hidden="1" x14ac:dyDescent="0.25">
      <c r="A204" s="19">
        <v>915</v>
      </c>
      <c r="B204" s="137" t="s">
        <v>375</v>
      </c>
      <c r="C204" s="121" t="s">
        <v>252</v>
      </c>
      <c r="D204" s="160"/>
      <c r="E204" s="160"/>
      <c r="F204" s="160"/>
      <c r="G204" s="135"/>
    </row>
    <row r="205" spans="1:7" s="136" customFormat="1" ht="56.25" hidden="1" x14ac:dyDescent="0.3">
      <c r="A205" s="19">
        <v>915</v>
      </c>
      <c r="B205" s="137" t="s">
        <v>116</v>
      </c>
      <c r="C205" s="128" t="s">
        <v>376</v>
      </c>
      <c r="D205" s="160"/>
      <c r="E205" s="160"/>
      <c r="F205" s="160"/>
      <c r="G205" s="135"/>
    </row>
    <row r="206" spans="1:7" s="136" customFormat="1" hidden="1" x14ac:dyDescent="0.3">
      <c r="A206" s="19">
        <v>915</v>
      </c>
      <c r="B206" s="137" t="s">
        <v>101</v>
      </c>
      <c r="C206" s="128" t="s">
        <v>232</v>
      </c>
      <c r="D206" s="160"/>
      <c r="E206" s="160"/>
      <c r="F206" s="160"/>
      <c r="G206" s="135"/>
    </row>
    <row r="207" spans="1:7" ht="37.5" x14ac:dyDescent="0.3">
      <c r="A207" s="19">
        <v>915</v>
      </c>
      <c r="B207" s="137" t="s">
        <v>102</v>
      </c>
      <c r="C207" s="21" t="s">
        <v>233</v>
      </c>
      <c r="D207" s="153">
        <v>1216</v>
      </c>
      <c r="E207" s="153">
        <v>1216</v>
      </c>
      <c r="F207" s="153">
        <v>1216</v>
      </c>
      <c r="G207" s="134">
        <v>46</v>
      </c>
    </row>
    <row r="208" spans="1:7" s="136" customFormat="1" hidden="1" x14ac:dyDescent="0.3">
      <c r="A208" s="19">
        <v>915</v>
      </c>
      <c r="B208" s="137" t="s">
        <v>103</v>
      </c>
      <c r="C208" s="128" t="s">
        <v>234</v>
      </c>
      <c r="D208" s="160"/>
      <c r="E208" s="160"/>
      <c r="F208" s="160"/>
      <c r="G208" s="135"/>
    </row>
    <row r="209" spans="1:7" ht="37.5" x14ac:dyDescent="0.3">
      <c r="A209" s="19">
        <v>915</v>
      </c>
      <c r="B209" s="137" t="s">
        <v>117</v>
      </c>
      <c r="C209" s="21" t="s">
        <v>247</v>
      </c>
      <c r="D209" s="153">
        <v>1471</v>
      </c>
      <c r="E209" s="153">
        <v>1471</v>
      </c>
      <c r="F209" s="153">
        <v>1471</v>
      </c>
      <c r="G209" s="134">
        <v>45</v>
      </c>
    </row>
    <row r="210" spans="1:7" ht="37.5" x14ac:dyDescent="0.3">
      <c r="A210" s="19">
        <v>915</v>
      </c>
      <c r="B210" s="137" t="s">
        <v>118</v>
      </c>
      <c r="C210" s="21" t="s">
        <v>248</v>
      </c>
      <c r="D210" s="153">
        <v>28219.9</v>
      </c>
      <c r="E210" s="153">
        <v>28219.9</v>
      </c>
      <c r="F210" s="153">
        <v>28219.9</v>
      </c>
      <c r="G210" s="134">
        <v>49</v>
      </c>
    </row>
    <row r="211" spans="1:7" x14ac:dyDescent="0.3">
      <c r="A211" s="19">
        <v>915</v>
      </c>
      <c r="B211" s="137" t="s">
        <v>109</v>
      </c>
      <c r="C211" s="21" t="s">
        <v>240</v>
      </c>
      <c r="D211" s="153">
        <v>6903</v>
      </c>
      <c r="E211" s="153">
        <v>6903</v>
      </c>
      <c r="F211" s="153">
        <v>6903</v>
      </c>
      <c r="G211" s="134">
        <v>45</v>
      </c>
    </row>
    <row r="212" spans="1:7" x14ac:dyDescent="0.25">
      <c r="A212" s="19">
        <v>915</v>
      </c>
      <c r="B212" s="137" t="s">
        <v>110</v>
      </c>
      <c r="C212" s="25" t="s">
        <v>241</v>
      </c>
      <c r="D212" s="153">
        <v>29.1</v>
      </c>
      <c r="E212" s="153">
        <v>29.1</v>
      </c>
      <c r="F212" s="153">
        <v>29.1</v>
      </c>
      <c r="G212" s="134">
        <v>44</v>
      </c>
    </row>
    <row r="213" spans="1:7" s="136" customFormat="1" hidden="1" x14ac:dyDescent="0.25">
      <c r="A213" s="19">
        <v>915</v>
      </c>
      <c r="B213" s="137" t="s">
        <v>119</v>
      </c>
      <c r="C213" s="141" t="s">
        <v>249</v>
      </c>
      <c r="D213" s="160"/>
      <c r="E213" s="160"/>
      <c r="F213" s="160"/>
      <c r="G213" s="135"/>
    </row>
    <row r="214" spans="1:7" s="136" customFormat="1" hidden="1" x14ac:dyDescent="0.25">
      <c r="A214" s="19">
        <v>915</v>
      </c>
      <c r="B214" s="137" t="s">
        <v>120</v>
      </c>
      <c r="C214" s="139" t="s">
        <v>250</v>
      </c>
      <c r="D214" s="160"/>
      <c r="E214" s="160"/>
      <c r="F214" s="160"/>
      <c r="G214" s="135"/>
    </row>
    <row r="215" spans="1:7" ht="56.25" x14ac:dyDescent="0.3">
      <c r="A215" s="19">
        <v>915</v>
      </c>
      <c r="B215" s="137" t="s">
        <v>111</v>
      </c>
      <c r="C215" s="21" t="s">
        <v>242</v>
      </c>
      <c r="D215" s="153">
        <v>654.70000000000005</v>
      </c>
      <c r="E215" s="153"/>
      <c r="F215" s="153">
        <v>654.70000000000005</v>
      </c>
      <c r="G215" s="134">
        <v>52</v>
      </c>
    </row>
    <row r="216" spans="1:7" ht="37.5" x14ac:dyDescent="0.3">
      <c r="A216" s="19">
        <v>915</v>
      </c>
      <c r="B216" s="137" t="s">
        <v>112</v>
      </c>
      <c r="C216" s="21" t="s">
        <v>243</v>
      </c>
      <c r="D216" s="153">
        <v>10</v>
      </c>
      <c r="E216" s="153">
        <v>10</v>
      </c>
      <c r="F216" s="153">
        <v>10</v>
      </c>
      <c r="G216" s="134">
        <v>47</v>
      </c>
    </row>
    <row r="217" spans="1:7" s="140" customFormat="1" ht="37.5" hidden="1" x14ac:dyDescent="0.25">
      <c r="A217" s="19">
        <v>915</v>
      </c>
      <c r="B217" s="137" t="s">
        <v>286</v>
      </c>
      <c r="C217" s="121" t="s">
        <v>251</v>
      </c>
      <c r="D217" s="160"/>
      <c r="E217" s="160"/>
      <c r="F217" s="160"/>
      <c r="G217" s="135"/>
    </row>
    <row r="218" spans="1:7" s="140" customFormat="1" ht="37.5" hidden="1" x14ac:dyDescent="0.25">
      <c r="A218" s="19">
        <v>919</v>
      </c>
      <c r="B218" s="137"/>
      <c r="C218" s="121" t="s">
        <v>377</v>
      </c>
      <c r="D218" s="160">
        <v>0</v>
      </c>
      <c r="E218" s="160">
        <v>0</v>
      </c>
      <c r="F218" s="160">
        <v>0</v>
      </c>
      <c r="G218" s="135">
        <v>50</v>
      </c>
    </row>
    <row r="219" spans="1:7" s="3" customFormat="1" ht="37.5" x14ac:dyDescent="0.25">
      <c r="A219" s="19">
        <v>911</v>
      </c>
      <c r="B219" s="137"/>
      <c r="C219" s="25" t="s">
        <v>405</v>
      </c>
      <c r="D219" s="153">
        <v>250</v>
      </c>
      <c r="E219" s="153">
        <v>250</v>
      </c>
      <c r="F219" s="153">
        <v>250</v>
      </c>
      <c r="G219" s="134">
        <v>63</v>
      </c>
    </row>
    <row r="220" spans="1:7" s="3" customFormat="1" ht="112.5" x14ac:dyDescent="0.25">
      <c r="A220" s="19"/>
      <c r="B220" s="137"/>
      <c r="C220" s="25" t="s">
        <v>406</v>
      </c>
      <c r="D220" s="153">
        <v>3245.9</v>
      </c>
      <c r="E220" s="153">
        <v>3245.9</v>
      </c>
      <c r="F220" s="153">
        <v>3245.9</v>
      </c>
      <c r="G220" s="134">
        <v>61</v>
      </c>
    </row>
    <row r="221" spans="1:7" hidden="1" x14ac:dyDescent="0.3">
      <c r="A221" s="19"/>
      <c r="B221" s="123" t="s">
        <v>378</v>
      </c>
      <c r="C221" s="142" t="s">
        <v>253</v>
      </c>
      <c r="D221" s="167">
        <f t="shared" ref="D221:F221" si="47">SUM(D222:D225)</f>
        <v>0</v>
      </c>
      <c r="E221" s="167">
        <f t="shared" si="47"/>
        <v>0</v>
      </c>
      <c r="F221" s="167">
        <f t="shared" si="47"/>
        <v>0</v>
      </c>
      <c r="G221" s="135"/>
    </row>
    <row r="222" spans="1:7" ht="37.5" hidden="1" x14ac:dyDescent="0.25">
      <c r="A222" s="19">
        <v>855</v>
      </c>
      <c r="B222" s="143" t="s">
        <v>379</v>
      </c>
      <c r="C222" s="121" t="s">
        <v>254</v>
      </c>
      <c r="D222" s="160"/>
      <c r="E222" s="160"/>
      <c r="F222" s="160"/>
      <c r="G222" s="135"/>
    </row>
    <row r="223" spans="1:7" ht="37.5" hidden="1" x14ac:dyDescent="0.25">
      <c r="A223" s="19">
        <v>915</v>
      </c>
      <c r="B223" s="143" t="s">
        <v>380</v>
      </c>
      <c r="C223" s="121" t="s">
        <v>381</v>
      </c>
      <c r="D223" s="160"/>
      <c r="E223" s="160"/>
      <c r="F223" s="160"/>
      <c r="G223" s="135"/>
    </row>
    <row r="224" spans="1:7" ht="75" hidden="1" x14ac:dyDescent="0.25">
      <c r="A224" s="19"/>
      <c r="B224" s="143" t="s">
        <v>382</v>
      </c>
      <c r="C224" s="121" t="s">
        <v>383</v>
      </c>
      <c r="D224" s="160"/>
      <c r="E224" s="160"/>
      <c r="F224" s="160"/>
      <c r="G224" s="135"/>
    </row>
    <row r="225" spans="1:7" ht="37.5" hidden="1" x14ac:dyDescent="0.25">
      <c r="A225" s="19"/>
      <c r="B225" s="143" t="s">
        <v>384</v>
      </c>
      <c r="C225" s="144" t="s">
        <v>385</v>
      </c>
      <c r="D225" s="160"/>
      <c r="E225" s="160"/>
      <c r="F225" s="160"/>
      <c r="G225" s="135"/>
    </row>
    <row r="226" spans="1:7" ht="37.5" hidden="1" x14ac:dyDescent="0.3">
      <c r="A226" s="19">
        <v>900</v>
      </c>
      <c r="B226" s="123" t="s">
        <v>121</v>
      </c>
      <c r="C226" s="142" t="s">
        <v>386</v>
      </c>
      <c r="D226" s="167">
        <f t="shared" ref="D226:F226" si="48">D227</f>
        <v>0</v>
      </c>
      <c r="E226" s="167">
        <f t="shared" si="48"/>
        <v>0</v>
      </c>
      <c r="F226" s="167">
        <f t="shared" si="48"/>
        <v>0</v>
      </c>
      <c r="G226" s="135"/>
    </row>
    <row r="227" spans="1:7" ht="37.5" hidden="1" x14ac:dyDescent="0.25">
      <c r="A227" s="19">
        <v>900</v>
      </c>
      <c r="B227" s="145" t="s">
        <v>122</v>
      </c>
      <c r="C227" s="146" t="s">
        <v>255</v>
      </c>
      <c r="D227" s="160"/>
      <c r="E227" s="160"/>
      <c r="F227" s="160"/>
      <c r="G227" s="135"/>
    </row>
    <row r="228" spans="1:7" x14ac:dyDescent="0.25">
      <c r="A228" s="19"/>
      <c r="B228" s="1" t="s">
        <v>387</v>
      </c>
      <c r="C228" s="24" t="s">
        <v>256</v>
      </c>
      <c r="D228" s="158">
        <f t="shared" ref="D228:F228" si="49">D229</f>
        <v>121.9</v>
      </c>
      <c r="E228" s="158">
        <f t="shared" si="49"/>
        <v>77.2</v>
      </c>
      <c r="F228" s="158">
        <f t="shared" si="49"/>
        <v>77.2</v>
      </c>
      <c r="G228" s="134"/>
    </row>
    <row r="229" spans="1:7" x14ac:dyDescent="0.25">
      <c r="A229" s="19"/>
      <c r="B229" s="1" t="s">
        <v>388</v>
      </c>
      <c r="C229" s="44" t="s">
        <v>257</v>
      </c>
      <c r="D229" s="164">
        <f>44.7+77.2</f>
        <v>121.9</v>
      </c>
      <c r="E229" s="153">
        <v>77.2</v>
      </c>
      <c r="F229" s="153">
        <v>77.2</v>
      </c>
      <c r="G229" s="134"/>
    </row>
    <row r="230" spans="1:7" ht="37.5" x14ac:dyDescent="0.3">
      <c r="A230" s="19"/>
      <c r="B230" s="1" t="s">
        <v>285</v>
      </c>
      <c r="C230" s="45" t="s">
        <v>389</v>
      </c>
      <c r="D230" s="158">
        <f t="shared" ref="D230:F230" si="50">D231</f>
        <v>0</v>
      </c>
      <c r="E230" s="158">
        <f t="shared" si="50"/>
        <v>0</v>
      </c>
      <c r="F230" s="158">
        <f t="shared" si="50"/>
        <v>0</v>
      </c>
      <c r="G230" s="134"/>
    </row>
    <row r="231" spans="1:7" s="46" customFormat="1" x14ac:dyDescent="0.3">
      <c r="A231" s="19"/>
      <c r="B231" s="7" t="s">
        <v>123</v>
      </c>
      <c r="C231" s="21" t="s">
        <v>258</v>
      </c>
      <c r="D231" s="153"/>
      <c r="E231" s="153"/>
      <c r="F231" s="153"/>
      <c r="G231" s="134"/>
    </row>
    <row r="232" spans="1:7" s="2" customFormat="1" ht="21" x14ac:dyDescent="0.35">
      <c r="A232" s="33"/>
      <c r="B232" s="7"/>
      <c r="C232" s="47" t="s">
        <v>259</v>
      </c>
      <c r="D232" s="155">
        <f>D133+D134</f>
        <v>2558714.4</v>
      </c>
      <c r="E232" s="155">
        <f>E133+E134</f>
        <v>2179078.6</v>
      </c>
      <c r="F232" s="155">
        <f>F133+F134</f>
        <v>2148797.5</v>
      </c>
      <c r="G232" s="134"/>
    </row>
    <row r="233" spans="1:7" x14ac:dyDescent="0.25">
      <c r="A233" s="19"/>
      <c r="B233" s="1" t="s">
        <v>124</v>
      </c>
      <c r="C233" s="47" t="s">
        <v>390</v>
      </c>
      <c r="D233" s="158">
        <f>D133+D228</f>
        <v>603448.5</v>
      </c>
      <c r="E233" s="158">
        <f>E133+E228</f>
        <v>610894.89999999991</v>
      </c>
      <c r="F233" s="158">
        <f>F133+F228</f>
        <v>625776.89999999991</v>
      </c>
      <c r="G233" s="134"/>
    </row>
    <row r="234" spans="1:7" x14ac:dyDescent="0.25">
      <c r="A234" s="19"/>
      <c r="B234" s="1"/>
      <c r="C234" s="47"/>
      <c r="D234" s="116"/>
      <c r="E234" s="117"/>
      <c r="F234" s="118"/>
      <c r="G234" s="134"/>
    </row>
    <row r="235" spans="1:7" s="2" customFormat="1" ht="21" hidden="1" x14ac:dyDescent="0.35">
      <c r="A235" s="73"/>
      <c r="B235" s="74"/>
      <c r="C235" s="70" t="s">
        <v>400</v>
      </c>
      <c r="D235" s="75">
        <f>D97</f>
        <v>6607.1</v>
      </c>
      <c r="E235" s="75">
        <f>E97</f>
        <v>6607.1</v>
      </c>
      <c r="F235" s="75">
        <f>F97</f>
        <v>6607.1</v>
      </c>
      <c r="G235" s="115"/>
    </row>
    <row r="236" spans="1:7" s="2" customFormat="1" ht="21" hidden="1" x14ac:dyDescent="0.35">
      <c r="A236" s="73"/>
      <c r="B236" s="74"/>
      <c r="C236" s="71" t="s">
        <v>397</v>
      </c>
      <c r="D236" s="75">
        <f>D19+D45</f>
        <v>20684</v>
      </c>
      <c r="E236" s="75">
        <f>E19+E45</f>
        <v>22901</v>
      </c>
      <c r="F236" s="75">
        <f>F19+F45</f>
        <v>23099</v>
      </c>
      <c r="G236" s="115"/>
    </row>
    <row r="237" spans="1:7" s="2" customFormat="1" ht="21" hidden="1" x14ac:dyDescent="0.35">
      <c r="A237" s="73"/>
      <c r="B237" s="74"/>
      <c r="C237" s="71" t="s">
        <v>398</v>
      </c>
      <c r="D237" s="75">
        <f>D93+D228</f>
        <v>1297.6000000000001</v>
      </c>
      <c r="E237" s="75">
        <f>E93+E228</f>
        <v>1252.9000000000001</v>
      </c>
      <c r="F237" s="75">
        <f>F93+F228</f>
        <v>1252.9000000000001</v>
      </c>
      <c r="G237" s="115"/>
    </row>
    <row r="238" spans="1:7" s="2" customFormat="1" ht="21" hidden="1" x14ac:dyDescent="0.35">
      <c r="A238" s="73"/>
      <c r="B238" s="74"/>
      <c r="C238" s="104" t="s">
        <v>403</v>
      </c>
      <c r="D238" s="105">
        <f t="shared" ref="D238:F238" si="51">D235+D237</f>
        <v>7904.7000000000007</v>
      </c>
      <c r="E238" s="105">
        <f t="shared" si="51"/>
        <v>7860</v>
      </c>
      <c r="F238" s="105">
        <f t="shared" si="51"/>
        <v>7860</v>
      </c>
      <c r="G238" s="115"/>
    </row>
    <row r="239" spans="1:7" s="2" customFormat="1" ht="21" hidden="1" x14ac:dyDescent="0.35">
      <c r="A239" s="73"/>
      <c r="B239" s="74"/>
      <c r="C239" s="71" t="s">
        <v>399</v>
      </c>
      <c r="D239" s="75">
        <f>D98</f>
        <v>-5364</v>
      </c>
      <c r="E239" s="75">
        <f>E98</f>
        <v>4701</v>
      </c>
      <c r="F239" s="75">
        <f>F98</f>
        <v>4200</v>
      </c>
      <c r="G239" s="115"/>
    </row>
    <row r="240" spans="1:7" s="2" customFormat="1" ht="21" hidden="1" x14ac:dyDescent="0.35">
      <c r="A240" s="73"/>
      <c r="B240" s="74"/>
      <c r="C240" s="71" t="s">
        <v>395</v>
      </c>
      <c r="D240" s="75">
        <f>D133+D136</f>
        <v>1272495.6000000001</v>
      </c>
      <c r="E240" s="75">
        <f>E133+E136</f>
        <v>892370.7</v>
      </c>
      <c r="F240" s="75">
        <f>F133+F136</f>
        <v>850963.7</v>
      </c>
      <c r="G240" s="115"/>
    </row>
    <row r="241" spans="1:7" s="2" customFormat="1" ht="54" hidden="1" x14ac:dyDescent="0.35">
      <c r="A241" s="73"/>
      <c r="B241" s="74"/>
      <c r="C241" s="72" t="s">
        <v>396</v>
      </c>
      <c r="D241" s="75">
        <f>D232-D133-D228-D235-D236-D238-D239</f>
        <v>1925434.0999999999</v>
      </c>
      <c r="E241" s="75">
        <f>E232-E133-E228-E235-E236-E238-E239</f>
        <v>1526114.6</v>
      </c>
      <c r="F241" s="75">
        <f>F232-F133-F228-F235-F236-F238-F239</f>
        <v>1481254.5</v>
      </c>
      <c r="G241" s="115"/>
    </row>
    <row r="243" spans="1:7" hidden="1" x14ac:dyDescent="0.25">
      <c r="A243" s="76"/>
      <c r="B243" s="77"/>
      <c r="C243" s="78"/>
      <c r="D243" s="80"/>
      <c r="E243" s="81"/>
      <c r="F243" s="79"/>
    </row>
    <row r="244" spans="1:7" s="48" customFormat="1" ht="19.5" hidden="1" x14ac:dyDescent="0.25">
      <c r="A244" s="82"/>
      <c r="B244" s="83"/>
      <c r="C244" s="95" t="s">
        <v>125</v>
      </c>
      <c r="D244" s="96">
        <f>D12+D19+D29+D42+D53</f>
        <v>548454</v>
      </c>
      <c r="E244" s="97">
        <f>E12+E19+E29+E42+E53</f>
        <v>545270</v>
      </c>
      <c r="F244" s="97">
        <f>F12+F19+F29+F42+F53</f>
        <v>559687</v>
      </c>
      <c r="G244" s="130"/>
    </row>
    <row r="245" spans="1:7" s="48" customFormat="1" ht="19.5" hidden="1" x14ac:dyDescent="0.25">
      <c r="A245" s="82"/>
      <c r="B245" s="84"/>
      <c r="C245" s="98" t="s">
        <v>161</v>
      </c>
      <c r="D245" s="96">
        <f>D67+D84+D92+D98+D108</f>
        <v>54872.600000000006</v>
      </c>
      <c r="E245" s="97">
        <f>E67+E84+E92+E98+E108</f>
        <v>65547.700000000012</v>
      </c>
      <c r="F245" s="97">
        <f>F67+F84+F92+F98+F108</f>
        <v>66012.700000000012</v>
      </c>
      <c r="G245" s="130"/>
    </row>
    <row r="246" spans="1:7" s="48" customFormat="1" ht="19.5" hidden="1" x14ac:dyDescent="0.25">
      <c r="A246" s="82"/>
      <c r="B246" s="85"/>
      <c r="C246" s="98" t="s">
        <v>277</v>
      </c>
      <c r="D246" s="96">
        <f>D13+D19+D29+D42+D53++D67+D84+D92+D98+D108</f>
        <v>603326.60000000009</v>
      </c>
      <c r="E246" s="97">
        <f>E13+E19+E29+E42+E53++E67+E84+E92+E98+E108</f>
        <v>610817.70000000007</v>
      </c>
      <c r="F246" s="97">
        <f>F13+F19+F29+F42+F53++F67+F84+F92+F98+F108</f>
        <v>625699.70000000007</v>
      </c>
      <c r="G246" s="130"/>
    </row>
    <row r="247" spans="1:7" ht="19.5" hidden="1" x14ac:dyDescent="0.35">
      <c r="A247" s="76"/>
      <c r="B247" s="86"/>
      <c r="C247" s="87" t="s">
        <v>267</v>
      </c>
      <c r="D247" s="106">
        <f>(D13-D17)/43.08*28.08+D17</f>
        <v>262733.64066852361</v>
      </c>
      <c r="E247" s="106">
        <f>(E13-E17)/43.07*28.07+E17</f>
        <v>275450.64128163451</v>
      </c>
      <c r="F247" s="88">
        <f>(F13-F17)/42.72*27.72+F17</f>
        <v>287725.63764044945</v>
      </c>
    </row>
    <row r="248" spans="1:7" ht="19.5" hidden="1" thickBot="1" x14ac:dyDescent="0.3">
      <c r="A248" s="76"/>
      <c r="B248" s="89"/>
      <c r="C248" s="107" t="s">
        <v>272</v>
      </c>
      <c r="D248" s="108">
        <f>D133-D247</f>
        <v>340592.95933147636</v>
      </c>
      <c r="E248" s="90">
        <f>E133-E247</f>
        <v>335367.05871836544</v>
      </c>
      <c r="F248" s="90">
        <f>F133-F247</f>
        <v>337974.0623595505</v>
      </c>
    </row>
    <row r="249" spans="1:7" ht="20.25" hidden="1" x14ac:dyDescent="0.25">
      <c r="A249" s="91"/>
      <c r="B249" s="92"/>
      <c r="C249" s="110" t="s">
        <v>391</v>
      </c>
      <c r="D249" s="111">
        <v>9.9</v>
      </c>
      <c r="E249" s="111">
        <v>9.8000000000000007</v>
      </c>
      <c r="F249" s="111">
        <v>9.6999999999999993</v>
      </c>
    </row>
    <row r="250" spans="1:7" ht="21" hidden="1" thickBot="1" x14ac:dyDescent="0.35">
      <c r="A250" s="91"/>
      <c r="B250" s="93"/>
      <c r="C250" s="112" t="s">
        <v>392</v>
      </c>
      <c r="D250" s="113">
        <f>D248*0.099</f>
        <v>33718.702973816158</v>
      </c>
      <c r="E250" s="113">
        <f>E248*0.098</f>
        <v>32865.971754399812</v>
      </c>
      <c r="F250" s="113">
        <f>F248*0.097</f>
        <v>32783.484048876402</v>
      </c>
    </row>
    <row r="251" spans="1:7" ht="20.25" hidden="1" thickBot="1" x14ac:dyDescent="0.3">
      <c r="A251" s="91"/>
      <c r="B251" s="94"/>
      <c r="C251" s="109" t="s">
        <v>273</v>
      </c>
      <c r="D251" s="114">
        <f t="shared" ref="D251:F251" si="52">D248*0.1</f>
        <v>34059.295933147638</v>
      </c>
      <c r="E251" s="114">
        <f t="shared" si="52"/>
        <v>33536.705871836544</v>
      </c>
      <c r="F251" s="114">
        <f t="shared" si="52"/>
        <v>33797.406235955052</v>
      </c>
    </row>
    <row r="252" spans="1:7" ht="20.25" x14ac:dyDescent="0.3">
      <c r="B252" s="172" t="s">
        <v>467</v>
      </c>
      <c r="C252" s="172"/>
      <c r="E252" s="175" t="s">
        <v>466</v>
      </c>
    </row>
  </sheetData>
  <mergeCells count="7">
    <mergeCell ref="D10:E10"/>
    <mergeCell ref="G10:I10"/>
    <mergeCell ref="B252:C252"/>
    <mergeCell ref="C1:G1"/>
    <mergeCell ref="C2:G2"/>
    <mergeCell ref="C3:G3"/>
    <mergeCell ref="B5:F5"/>
  </mergeCells>
  <pageMargins left="0.70866141732283472" right="0.39370078740157483" top="0.59055118110236227" bottom="0.78740157480314965" header="0.15748031496062992" footer="0.11811023622047245"/>
  <pageSetup paperSize="9" scale="43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2020-22</vt:lpstr>
      <vt:lpstr>'доходы 2020-22'!Заголовки_для_печати</vt:lpstr>
      <vt:lpstr>'доходы 2020-22'!Область_печати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2019-11-15T04:23:34Z</dcterms:modified>
</cp:coreProperties>
</file>